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60" yWindow="705" windowWidth="14055" windowHeight="11700" tabRatio="814"/>
  </bookViews>
  <sheets>
    <sheet name="Index" sheetId="1" r:id="rId1"/>
    <sheet name="Summary" sheetId="2" r:id="rId2"/>
    <sheet name="Table_1" sheetId="44" r:id="rId3"/>
    <sheet name="Table_2a" sheetId="45" r:id="rId4"/>
    <sheet name="Table_2b" sheetId="46" r:id="rId5"/>
    <sheet name="Table_2c" sheetId="47" r:id="rId6"/>
    <sheet name="Table_3a" sheetId="48" r:id="rId7"/>
    <sheet name="Table_3_data" sheetId="13" state="hidden" r:id="rId8"/>
    <sheet name="Table_3b" sheetId="65" r:id="rId9"/>
    <sheet name="Table_4" sheetId="49" r:id="rId10"/>
    <sheet name="Table_5a" sheetId="50" r:id="rId11"/>
    <sheet name="Table_5b" sheetId="51" r:id="rId12"/>
    <sheet name="Table_6" sheetId="52" r:id="rId13"/>
    <sheet name="Table_7" sheetId="53" r:id="rId14"/>
    <sheet name="Table_7_data" sheetId="14" state="hidden" r:id="rId15"/>
    <sheet name="Table_8" sheetId="54" r:id="rId16"/>
    <sheet name="Table_9a" sheetId="22" r:id="rId17"/>
    <sheet name="Table_9b" sheetId="28" r:id="rId18"/>
    <sheet name="Table_10a" sheetId="31" r:id="rId19"/>
    <sheet name="Table_10b" sheetId="35" r:id="rId20"/>
    <sheet name="Table_10c" sheetId="39" r:id="rId21"/>
    <sheet name="Table_11a" sheetId="43" r:id="rId22"/>
    <sheet name="Table10b_2013" sheetId="37" state="hidden" r:id="rId23"/>
    <sheet name="Table_11b" sheetId="62" r:id="rId24"/>
    <sheet name="Table_11c" sheetId="63" r:id="rId25"/>
    <sheet name="Table9a_2015" sheetId="56" state="hidden" r:id="rId26"/>
    <sheet name="Table9a_2014" sheetId="23" state="hidden" r:id="rId27"/>
    <sheet name="Table9a_2013" sheetId="27" state="hidden" r:id="rId28"/>
    <sheet name="Table9a_2012" sheetId="26" state="hidden" r:id="rId29"/>
    <sheet name="Table9b_2015" sheetId="60" state="hidden" r:id="rId30"/>
    <sheet name="Table9b_2014" sheetId="29" state="hidden" r:id="rId31"/>
    <sheet name="Table9b_2013" sheetId="30" state="hidden" r:id="rId32"/>
    <sheet name="Table10a_2015" sheetId="57" state="hidden" r:id="rId33"/>
    <sheet name="Table10a_2014" sheetId="32" state="hidden" r:id="rId34"/>
    <sheet name="Table10a_2013" sheetId="33" state="hidden" r:id="rId35"/>
    <sheet name="Table10a_2012" sheetId="34" state="hidden" r:id="rId36"/>
    <sheet name="Table10b_2012" sheetId="38" state="hidden" r:id="rId37"/>
    <sheet name="Table10b_2015" sheetId="59" state="hidden" r:id="rId38"/>
    <sheet name="Table10b_2014" sheetId="36" state="hidden" r:id="rId39"/>
    <sheet name="Table10c_2015" sheetId="58" state="hidden" r:id="rId40"/>
    <sheet name="Table10c_2014" sheetId="40" state="hidden" r:id="rId41"/>
    <sheet name="Table10c_2013" sheetId="41" state="hidden" r:id="rId42"/>
    <sheet name="Table10c_2012" sheetId="42" state="hidden" r:id="rId43"/>
    <sheet name="Table_11c_data" sheetId="64" state="hidden" r:id="rId44"/>
  </sheets>
  <externalReferences>
    <externalReference r:id="rId45"/>
    <externalReference r:id="rId46"/>
  </externalReferences>
  <definedNames>
    <definedName name="KS2_Numbers_All" localSheetId="18">#REF!</definedName>
    <definedName name="KS2_Numbers_All" localSheetId="19">#REF!</definedName>
    <definedName name="KS2_Numbers_All" localSheetId="20">#REF!</definedName>
    <definedName name="KS2_Numbers_All" localSheetId="21">#REF!</definedName>
    <definedName name="KS2_Numbers_All" localSheetId="6">Table_3_data!$A$7:$R$25</definedName>
    <definedName name="KS2_Numbers_All" localSheetId="16">#REF!</definedName>
    <definedName name="KS2_Numbers_All" localSheetId="17">#REF!</definedName>
    <definedName name="KS2_Numbers_All" localSheetId="22">#REF!</definedName>
    <definedName name="KS2_Numbers_All" localSheetId="38">#REF!</definedName>
    <definedName name="KS2_Numbers_All" localSheetId="37">#REF!</definedName>
    <definedName name="KS2_Numbers_All" localSheetId="27">#REF!</definedName>
    <definedName name="KS2_Numbers_All" localSheetId="26">#REF!</definedName>
    <definedName name="KS2_Numbers_All" localSheetId="25">#REF!</definedName>
    <definedName name="KS2_Numbers_Boys" localSheetId="18">#REF!</definedName>
    <definedName name="KS2_Numbers_Boys" localSheetId="19">#REF!</definedName>
    <definedName name="KS2_Numbers_Boys" localSheetId="20">#REF!</definedName>
    <definedName name="KS2_Numbers_Boys" localSheetId="21">#REF!</definedName>
    <definedName name="KS2_Numbers_Boys" localSheetId="6">Table_3_data!$A$27:$R$45</definedName>
    <definedName name="KS2_Numbers_Boys" localSheetId="16">#REF!</definedName>
    <definedName name="KS2_Numbers_Boys" localSheetId="17">#REF!</definedName>
    <definedName name="KS2_Numbers_Boys" localSheetId="22">#REF!</definedName>
    <definedName name="KS2_Numbers_Boys" localSheetId="38">#REF!</definedName>
    <definedName name="KS2_Numbers_Boys" localSheetId="37">#REF!</definedName>
    <definedName name="KS2_Numbers_Boys" localSheetId="27">#REF!</definedName>
    <definedName name="KS2_Numbers_Boys" localSheetId="26">#REF!</definedName>
    <definedName name="KS2_Numbers_Boys" localSheetId="25">#REF!</definedName>
    <definedName name="KS2_Numbers_English" localSheetId="32">#REF!</definedName>
    <definedName name="KS2_Numbers_English" localSheetId="37">#REF!</definedName>
    <definedName name="KS2_Numbers_English" localSheetId="39">#REF!</definedName>
    <definedName name="KS2_Numbers_English" localSheetId="25">#REF!</definedName>
    <definedName name="KS2_Numbers_English" localSheetId="29">#REF!</definedName>
    <definedName name="KS2_Numbers_English">#REF!</definedName>
    <definedName name="KS2_Numbers_Girls" localSheetId="18">#REF!</definedName>
    <definedName name="KS2_Numbers_Girls" localSheetId="19">#REF!</definedName>
    <definedName name="KS2_Numbers_Girls" localSheetId="20">#REF!</definedName>
    <definedName name="KS2_Numbers_Girls" localSheetId="21">#REF!</definedName>
    <definedName name="KS2_Numbers_Girls" localSheetId="6">Table_3_data!$A$47:$R$66</definedName>
    <definedName name="KS2_Numbers_Girls" localSheetId="16">#REF!</definedName>
    <definedName name="KS2_Numbers_Girls" localSheetId="17">#REF!</definedName>
    <definedName name="KS2_Numbers_Girls" localSheetId="22">#REF!</definedName>
    <definedName name="KS2_Numbers_Girls" localSheetId="38">#REF!</definedName>
    <definedName name="KS2_Numbers_Girls" localSheetId="37">#REF!</definedName>
    <definedName name="KS2_Numbers_Girls" localSheetId="27">#REF!</definedName>
    <definedName name="KS2_Numbers_Girls" localSheetId="26">#REF!</definedName>
    <definedName name="KS2_Numbers_Girls" localSheetId="25">#REF!</definedName>
    <definedName name="KS2_Numbers_Mathematics" localSheetId="18">#REF!</definedName>
    <definedName name="KS2_Numbers_Mathematics" localSheetId="19">#REF!</definedName>
    <definedName name="KS2_Numbers_Mathematics" localSheetId="20">#REF!</definedName>
    <definedName name="KS2_Numbers_Mathematics" localSheetId="21">#REF!</definedName>
    <definedName name="KS2_Numbers_Mathematics" localSheetId="13">Table_7_data!$A$30:$J$38</definedName>
    <definedName name="KS2_Numbers_Mathematics" localSheetId="16">#REF!</definedName>
    <definedName name="KS2_Numbers_Mathematics" localSheetId="17">#REF!</definedName>
    <definedName name="KS2_Numbers_Mathematics" localSheetId="22">#REF!</definedName>
    <definedName name="KS2_Numbers_Mathematics" localSheetId="38">#REF!</definedName>
    <definedName name="KS2_Numbers_Mathematics" localSheetId="37">#REF!</definedName>
    <definedName name="KS2_Numbers_Mathematics" localSheetId="27">#REF!</definedName>
    <definedName name="KS2_Numbers_Mathematics" localSheetId="26">#REF!</definedName>
    <definedName name="KS2_Numbers_Mathematics" localSheetId="25">#REF!</definedName>
    <definedName name="KS2_Numbers_Reading" localSheetId="18">#REF!</definedName>
    <definedName name="KS2_Numbers_Reading" localSheetId="19">#REF!</definedName>
    <definedName name="KS2_Numbers_Reading" localSheetId="20">#REF!</definedName>
    <definedName name="KS2_Numbers_Reading" localSheetId="21">#REF!</definedName>
    <definedName name="KS2_Numbers_Reading" localSheetId="16">#REF!</definedName>
    <definedName name="KS2_Numbers_Reading" localSheetId="17">#REF!</definedName>
    <definedName name="KS2_Numbers_Reading" localSheetId="22">#REF!</definedName>
    <definedName name="KS2_Numbers_Reading" localSheetId="38">#REF!</definedName>
    <definedName name="KS2_Numbers_Reading" localSheetId="37">#REF!</definedName>
    <definedName name="KS2_Numbers_Reading" localSheetId="27">#REF!</definedName>
    <definedName name="KS2_Numbers_Reading" localSheetId="26">#REF!</definedName>
    <definedName name="KS2_Numbers_Reading" localSheetId="25">#REF!</definedName>
    <definedName name="KS2_Numbers_Reading">Table_7_data!$A$8:$J$16</definedName>
    <definedName name="KS2_Numbers_Writing" localSheetId="18">#REF!</definedName>
    <definedName name="KS2_Numbers_Writing" localSheetId="19">#REF!</definedName>
    <definedName name="KS2_Numbers_Writing" localSheetId="20">#REF!</definedName>
    <definedName name="KS2_Numbers_Writing" localSheetId="21">#REF!</definedName>
    <definedName name="KS2_Numbers_Writing" localSheetId="13">Table_7_data!$A$19:$J$27</definedName>
    <definedName name="KS2_Numbers_Writing" localSheetId="16">#REF!</definedName>
    <definedName name="KS2_Numbers_Writing" localSheetId="17">#REF!</definedName>
    <definedName name="KS2_Numbers_Writing" localSheetId="22">#REF!</definedName>
    <definedName name="KS2_Numbers_Writing" localSheetId="38">#REF!</definedName>
    <definedName name="KS2_Numbers_Writing" localSheetId="37">#REF!</definedName>
    <definedName name="KS2_Numbers_Writing" localSheetId="27">#REF!</definedName>
    <definedName name="KS2_Numbers_Writing" localSheetId="26">#REF!</definedName>
    <definedName name="KS2_Numbers_Writing" localSheetId="25">#REF!</definedName>
    <definedName name="KS2_Percentage" localSheetId="32">#REF!</definedName>
    <definedName name="KS2_Percentage" localSheetId="37">#REF!</definedName>
    <definedName name="KS2_Percentage" localSheetId="39">#REF!</definedName>
    <definedName name="KS2_Percentage" localSheetId="25">#REF!</definedName>
    <definedName name="KS2_Percentage" localSheetId="29">#REF!</definedName>
    <definedName name="KS2_Percentage">#REF!</definedName>
    <definedName name="KS2_Percentages_All" localSheetId="18">#REF!</definedName>
    <definedName name="KS2_Percentages_All" localSheetId="19">#REF!</definedName>
    <definedName name="KS2_Percentages_All" localSheetId="20">#REF!</definedName>
    <definedName name="KS2_Percentages_All" localSheetId="21">#REF!</definedName>
    <definedName name="KS2_Percentages_All" localSheetId="6">Table_3_data!$A$69:$R$87</definedName>
    <definedName name="KS2_Percentages_All" localSheetId="16">#REF!</definedName>
    <definedName name="KS2_Percentages_All" localSheetId="17">#REF!</definedName>
    <definedName name="KS2_Percentages_All" localSheetId="22">#REF!</definedName>
    <definedName name="KS2_Percentages_All" localSheetId="38">#REF!</definedName>
    <definedName name="KS2_Percentages_All" localSheetId="37">#REF!</definedName>
    <definedName name="KS2_Percentages_All" localSheetId="27">#REF!</definedName>
    <definedName name="KS2_Percentages_All" localSheetId="26">#REF!</definedName>
    <definedName name="KS2_Percentages_All" localSheetId="25">#REF!</definedName>
    <definedName name="KS2_Percentages_Boys" localSheetId="18">#REF!</definedName>
    <definedName name="KS2_Percentages_Boys" localSheetId="19">#REF!</definedName>
    <definedName name="KS2_Percentages_Boys" localSheetId="20">#REF!</definedName>
    <definedName name="KS2_Percentages_Boys" localSheetId="21">#REF!</definedName>
    <definedName name="KS2_Percentages_Boys" localSheetId="6">Table_3_data!$A$89:$R$107</definedName>
    <definedName name="KS2_Percentages_Boys" localSheetId="16">#REF!</definedName>
    <definedName name="KS2_Percentages_Boys" localSheetId="17">#REF!</definedName>
    <definedName name="KS2_Percentages_Boys" localSheetId="22">#REF!</definedName>
    <definedName name="KS2_Percentages_Boys" localSheetId="38">#REF!</definedName>
    <definedName name="KS2_Percentages_Boys" localSheetId="37">#REF!</definedName>
    <definedName name="KS2_Percentages_Boys" localSheetId="27">#REF!</definedName>
    <definedName name="KS2_Percentages_Boys" localSheetId="26">#REF!</definedName>
    <definedName name="KS2_Percentages_Boys" localSheetId="25">#REF!</definedName>
    <definedName name="KS2_Percentages_English" localSheetId="32">#REF!</definedName>
    <definedName name="KS2_Percentages_English" localSheetId="37">#REF!</definedName>
    <definedName name="KS2_Percentages_English" localSheetId="39">#REF!</definedName>
    <definedName name="KS2_Percentages_English" localSheetId="25">#REF!</definedName>
    <definedName name="KS2_Percentages_English" localSheetId="29">#REF!</definedName>
    <definedName name="KS2_Percentages_English">#REF!</definedName>
    <definedName name="KS2_Percentages_Girls" localSheetId="18">#REF!</definedName>
    <definedName name="KS2_Percentages_Girls" localSheetId="19">#REF!</definedName>
    <definedName name="KS2_Percentages_Girls" localSheetId="20">#REF!</definedName>
    <definedName name="KS2_Percentages_Girls" localSheetId="21">#REF!</definedName>
    <definedName name="KS2_Percentages_Girls" localSheetId="6">Table_3_data!$A$109:$R$127</definedName>
    <definedName name="KS2_Percentages_Girls" localSheetId="16">#REF!</definedName>
    <definedName name="KS2_Percentages_Girls" localSheetId="17">#REF!</definedName>
    <definedName name="KS2_Percentages_Girls" localSheetId="22">#REF!</definedName>
    <definedName name="KS2_Percentages_Girls" localSheetId="38">#REF!</definedName>
    <definedName name="KS2_Percentages_Girls" localSheetId="37">#REF!</definedName>
    <definedName name="KS2_Percentages_Girls" localSheetId="27">#REF!</definedName>
    <definedName name="KS2_Percentages_Girls" localSheetId="26">#REF!</definedName>
    <definedName name="KS2_Percentages_Girls" localSheetId="25">#REF!</definedName>
    <definedName name="KS2_Percentages_Mathematics" localSheetId="18">#REF!</definedName>
    <definedName name="KS2_Percentages_Mathematics" localSheetId="19">#REF!</definedName>
    <definedName name="KS2_Percentages_Mathematics" localSheetId="20">#REF!</definedName>
    <definedName name="KS2_Percentages_Mathematics" localSheetId="21">#REF!</definedName>
    <definedName name="KS2_Percentages_Mathematics" localSheetId="13">Table_7_data!$A$65:$J$73</definedName>
    <definedName name="KS2_Percentages_Mathematics" localSheetId="16">#REF!</definedName>
    <definedName name="KS2_Percentages_Mathematics" localSheetId="17">#REF!</definedName>
    <definedName name="KS2_Percentages_Mathematics" localSheetId="22">#REF!</definedName>
    <definedName name="KS2_Percentages_Mathematics" localSheetId="38">#REF!</definedName>
    <definedName name="KS2_Percentages_Mathematics" localSheetId="37">#REF!</definedName>
    <definedName name="KS2_Percentages_Mathematics" localSheetId="27">#REF!</definedName>
    <definedName name="KS2_Percentages_Mathematics" localSheetId="26">#REF!</definedName>
    <definedName name="KS2_Percentages_Mathematics" localSheetId="25">#REF!</definedName>
    <definedName name="KS2_Percentages_Reading" localSheetId="18">#REF!</definedName>
    <definedName name="KS2_Percentages_Reading" localSheetId="19">#REF!</definedName>
    <definedName name="KS2_Percentages_Reading" localSheetId="20">#REF!</definedName>
    <definedName name="KS2_Percentages_Reading" localSheetId="21">#REF!</definedName>
    <definedName name="KS2_Percentages_Reading" localSheetId="13">Table_7_data!$A$54:$J$62</definedName>
    <definedName name="KS2_Percentages_Reading" localSheetId="16">#REF!</definedName>
    <definedName name="KS2_Percentages_Reading" localSheetId="17">#REF!</definedName>
    <definedName name="KS2_Percentages_Reading" localSheetId="22">#REF!</definedName>
    <definedName name="KS2_Percentages_Reading" localSheetId="38">#REF!</definedName>
    <definedName name="KS2_Percentages_Reading" localSheetId="37">#REF!</definedName>
    <definedName name="KS2_Percentages_Reading" localSheetId="27">#REF!</definedName>
    <definedName name="KS2_Percentages_Reading" localSheetId="26">#REF!</definedName>
    <definedName name="KS2_Percentages_Reading" localSheetId="25">#REF!</definedName>
    <definedName name="KS2_Percentages_Writing" localSheetId="18">#REF!</definedName>
    <definedName name="KS2_Percentages_Writing" localSheetId="19">#REF!</definedName>
    <definedName name="KS2_Percentages_Writing" localSheetId="20">#REF!</definedName>
    <definedName name="KS2_Percentages_Writing" localSheetId="21">#REF!</definedName>
    <definedName name="KS2_Percentages_Writing" localSheetId="13">Table_7_data!$A$54:$J$62</definedName>
    <definedName name="KS2_Percentages_Writing" localSheetId="16">#REF!</definedName>
    <definedName name="KS2_Percentages_Writing" localSheetId="17">#REF!</definedName>
    <definedName name="KS2_Percentages_Writing" localSheetId="22">#REF!</definedName>
    <definedName name="KS2_Percentages_Writing" localSheetId="38">#REF!</definedName>
    <definedName name="KS2_Percentages_Writing" localSheetId="37">#REF!</definedName>
    <definedName name="KS2_Percentages_Writing" localSheetId="27">#REF!</definedName>
    <definedName name="KS2_Percentages_Writing" localSheetId="26">#REF!</definedName>
    <definedName name="KS2_Percentages_Writing" localSheetId="25">#REF!</definedName>
    <definedName name="LA_coverage" localSheetId="18">'[1]Number of schools per LA'!$A$3:$C$175</definedName>
    <definedName name="LA_coverage" localSheetId="19">'[1]Number of schools per LA'!$A$3:$C$175</definedName>
    <definedName name="LA_coverage" localSheetId="20">'[1]Number of schools per LA'!$A$3:$C$175</definedName>
    <definedName name="LA_coverage" localSheetId="21">'[1]Number of schools per LA'!$A$3:$C$175</definedName>
    <definedName name="LA_coverage" localSheetId="16">'[1]Number of schools per LA'!$A$3:$C$175</definedName>
    <definedName name="LA_coverage" localSheetId="17">'[1]Number of schools per LA'!$A$3:$C$175</definedName>
    <definedName name="LA_coverage" localSheetId="22">'[1]Number of schools per LA'!$A$3:$C$175</definedName>
    <definedName name="LA_coverage" localSheetId="38">'[1]Number of schools per LA'!$A$3:$C$175</definedName>
    <definedName name="LA_coverage" localSheetId="37">'[1]Number of schools per LA'!$A$3:$C$175</definedName>
    <definedName name="LA_coverage" localSheetId="27">'[1]Number of schools per LA'!$A$3:$C$175</definedName>
    <definedName name="LA_coverage" localSheetId="26">'[1]Number of schools per LA'!$A$3:$C$175</definedName>
    <definedName name="LA_coverage" localSheetId="25">'[1]Number of schools per LA'!$A$3:$C$175</definedName>
    <definedName name="LA_coverage">[1]Number_of_schools_per_LA!$A$3:$C$175</definedName>
    <definedName name="_xlnm.Print_Area" localSheetId="0">Index!$A$1:$M$39</definedName>
    <definedName name="_xlnm.Print_Area" localSheetId="1">Summary!$A$1:$R$62</definedName>
    <definedName name="_xlnm.Print_Area" localSheetId="2">Table_1!$A$1:$P$77</definedName>
    <definedName name="_xlnm.Print_Area" localSheetId="18">Table_10a!$A$1:$U$40</definedName>
    <definedName name="_xlnm.Print_Area" localSheetId="19">Table_10b!$A$1:$T$25</definedName>
    <definedName name="_xlnm.Print_Area" localSheetId="20">Table_10c!$A$1:$N$27</definedName>
    <definedName name="_xlnm.Print_Area" localSheetId="21">Table_11a!$A$1:$L$20</definedName>
    <definedName name="_xlnm.Print_Area" localSheetId="23">Table_11b!$A$1:$G$22</definedName>
    <definedName name="_xlnm.Print_Area" localSheetId="24">Table_11c!$A$1:$U$52</definedName>
    <definedName name="_xlnm.Print_Area" localSheetId="3">Table_2a!$A$1:$L$49</definedName>
    <definedName name="_xlnm.Print_Area" localSheetId="4">Table_2b!$A$1:$L$47</definedName>
    <definedName name="_xlnm.Print_Area" localSheetId="5">Table_2c!$A$1:$I$51</definedName>
    <definedName name="_xlnm.Print_Area" localSheetId="6">Table_3a!$A$1:$R$79</definedName>
    <definedName name="_xlnm.Print_Area" localSheetId="8">Table_3b!$A$1:$L$113</definedName>
    <definedName name="_xlnm.Print_Area" localSheetId="9">Table_4!$A$1:$Q$47</definedName>
    <definedName name="_xlnm.Print_Area" localSheetId="10">Table_5a!$A$1:$L$33</definedName>
    <definedName name="_xlnm.Print_Area" localSheetId="11">Table_5b!$A$1:$F$45</definedName>
    <definedName name="_xlnm.Print_Area" localSheetId="12">Table_6!$A$1:$L$19</definedName>
    <definedName name="_xlnm.Print_Area" localSheetId="13">Table_7!$A$1:$J$46</definedName>
    <definedName name="_xlnm.Print_Area" localSheetId="15">Table_8!$A$1:$L$46</definedName>
    <definedName name="_xlnm.Print_Area" localSheetId="16">Table_9a!$A$1:$Q$94</definedName>
    <definedName name="_xlnm.Print_Area" localSheetId="17">Table_9b!$A$1:$M$91</definedName>
    <definedName name="_xlnm.Print_Titles" localSheetId="24">Table_11c!$1:$12</definedName>
    <definedName name="_xlnm.Print_Titles" localSheetId="8">Table_3b!$1:$6</definedName>
    <definedName name="Table_11c_Numbers">Table_11c_data!$A$40:$U$74</definedName>
    <definedName name="Table_11c_Percentages">Table_11c_data!$A$2:$U$36</definedName>
    <definedName name="Table10a_2012" localSheetId="2">#REF!</definedName>
    <definedName name="Table10a_2012" localSheetId="3">#REF!</definedName>
    <definedName name="Table10a_2012" localSheetId="4">#REF!</definedName>
    <definedName name="Table10a_2012" localSheetId="5">#REF!</definedName>
    <definedName name="Table10a_2012" localSheetId="6">#REF!</definedName>
    <definedName name="Table10a_2012" localSheetId="9">#REF!</definedName>
    <definedName name="Table10a_2012" localSheetId="10">#REF!</definedName>
    <definedName name="Table10a_2012" localSheetId="11">#REF!</definedName>
    <definedName name="Table10a_2012" localSheetId="12">#REF!</definedName>
    <definedName name="Table10a_2012" localSheetId="13">#REF!</definedName>
    <definedName name="Table10a_2012" localSheetId="15">#REF!</definedName>
    <definedName name="Table10a_2012">Table10a_2012!$B$13:$CN$35</definedName>
    <definedName name="Table10a_2013" localSheetId="2">#REF!</definedName>
    <definedName name="Table10a_2013" localSheetId="19">#REF!</definedName>
    <definedName name="Table10a_2013" localSheetId="20">#REF!</definedName>
    <definedName name="Table10a_2013" localSheetId="21">#REF!</definedName>
    <definedName name="Table10a_2013" localSheetId="3">#REF!</definedName>
    <definedName name="Table10a_2013" localSheetId="4">#REF!</definedName>
    <definedName name="Table10a_2013" localSheetId="5">#REF!</definedName>
    <definedName name="Table10a_2013" localSheetId="6">#REF!</definedName>
    <definedName name="Table10a_2013" localSheetId="9">#REF!</definedName>
    <definedName name="Table10a_2013" localSheetId="10">#REF!</definedName>
    <definedName name="Table10a_2013" localSheetId="11">#REF!</definedName>
    <definedName name="Table10a_2013" localSheetId="12">#REF!</definedName>
    <definedName name="Table10a_2013" localSheetId="13">#REF!</definedName>
    <definedName name="Table10a_2013" localSheetId="15">#REF!</definedName>
    <definedName name="Table10a_2013" localSheetId="22">#REF!</definedName>
    <definedName name="Table10a_2013" localSheetId="38">#REF!</definedName>
    <definedName name="Table10a_2013" localSheetId="37">#REF!</definedName>
    <definedName name="Table10a_2013">Table10a_2013!$B$11:$CN$33</definedName>
    <definedName name="Table10a_2014" localSheetId="2">#REF!</definedName>
    <definedName name="Table10a_2014" localSheetId="3">#REF!</definedName>
    <definedName name="Table10a_2014" localSheetId="4">#REF!</definedName>
    <definedName name="Table10a_2014" localSheetId="5">#REF!</definedName>
    <definedName name="Table10a_2014" localSheetId="6">#REF!</definedName>
    <definedName name="Table10a_2014" localSheetId="9">#REF!</definedName>
    <definedName name="Table10a_2014" localSheetId="10">#REF!</definedName>
    <definedName name="Table10a_2014" localSheetId="11">#REF!</definedName>
    <definedName name="Table10a_2014" localSheetId="12">#REF!</definedName>
    <definedName name="Table10a_2014" localSheetId="13">#REF!</definedName>
    <definedName name="Table10a_2014" localSheetId="15">#REF!</definedName>
    <definedName name="Table10a_2014">Table10a_2014!$B$14:$CN$38</definedName>
    <definedName name="Table10a_2015" localSheetId="32">Table10a_2015!$B$14:$CN$38</definedName>
    <definedName name="Table10a_2015">Table10a_2015!$B$14:$CN$38</definedName>
    <definedName name="Table10a_Prog_2012" localSheetId="2">#REF!</definedName>
    <definedName name="Table10a_Prog_2012" localSheetId="3">#REF!</definedName>
    <definedName name="Table10a_Prog_2012" localSheetId="4">#REF!</definedName>
    <definedName name="Table10a_Prog_2012" localSheetId="5">#REF!</definedName>
    <definedName name="Table10a_Prog_2012" localSheetId="6">#REF!</definedName>
    <definedName name="Table10a_Prog_2012" localSheetId="9">#REF!</definedName>
    <definedName name="Table10a_Prog_2012" localSheetId="10">#REF!</definedName>
    <definedName name="Table10a_Prog_2012" localSheetId="11">#REF!</definedName>
    <definedName name="Table10a_Prog_2012" localSheetId="12">#REF!</definedName>
    <definedName name="Table10a_Prog_2012" localSheetId="13">#REF!</definedName>
    <definedName name="Table10a_Prog_2012" localSheetId="15">#REF!</definedName>
    <definedName name="Table10a_Prog_2012">Table10a_2012!$B$52:$CB$74</definedName>
    <definedName name="Table10a_Prog_2013" localSheetId="2">#REF!</definedName>
    <definedName name="Table10a_Prog_2013" localSheetId="19">#REF!</definedName>
    <definedName name="Table10a_Prog_2013" localSheetId="20">#REF!</definedName>
    <definedName name="Table10a_Prog_2013" localSheetId="21">#REF!</definedName>
    <definedName name="Table10a_Prog_2013" localSheetId="3">#REF!</definedName>
    <definedName name="Table10a_Prog_2013" localSheetId="4">#REF!</definedName>
    <definedName name="Table10a_Prog_2013" localSheetId="5">#REF!</definedName>
    <definedName name="Table10a_Prog_2013" localSheetId="6">#REF!</definedName>
    <definedName name="Table10a_Prog_2013" localSheetId="9">#REF!</definedName>
    <definedName name="Table10a_Prog_2013" localSheetId="10">#REF!</definedName>
    <definedName name="Table10a_Prog_2013" localSheetId="11">#REF!</definedName>
    <definedName name="Table10a_Prog_2013" localSheetId="12">#REF!</definedName>
    <definedName name="Table10a_Prog_2013" localSheetId="13">#REF!</definedName>
    <definedName name="Table10a_Prog_2013" localSheetId="15">#REF!</definedName>
    <definedName name="Table10a_Prog_2013" localSheetId="22">#REF!</definedName>
    <definedName name="Table10a_Prog_2013" localSheetId="38">#REF!</definedName>
    <definedName name="Table10a_Prog_2013" localSheetId="37">#REF!</definedName>
    <definedName name="Table10a_Prog_2013">Table10a_2013!$B$46:$CB$68</definedName>
    <definedName name="Table10a_Prog_2014" localSheetId="2">#REF!</definedName>
    <definedName name="Table10a_Prog_2014" localSheetId="3">#REF!</definedName>
    <definedName name="Table10a_Prog_2014" localSheetId="4">#REF!</definedName>
    <definedName name="Table10a_Prog_2014" localSheetId="5">#REF!</definedName>
    <definedName name="Table10a_Prog_2014" localSheetId="6">#REF!</definedName>
    <definedName name="Table10a_Prog_2014" localSheetId="9">#REF!</definedName>
    <definedName name="Table10a_Prog_2014" localSheetId="10">#REF!</definedName>
    <definedName name="Table10a_Prog_2014" localSheetId="11">#REF!</definedName>
    <definedName name="Table10a_Prog_2014" localSheetId="12">#REF!</definedName>
    <definedName name="Table10a_Prog_2014" localSheetId="13">#REF!</definedName>
    <definedName name="Table10a_Prog_2014" localSheetId="15">#REF!</definedName>
    <definedName name="Table10a_Prog_2014">Table10a_2014!$B$51:$CB$75</definedName>
    <definedName name="Table10a_Prog_2015" localSheetId="32">Table10a_2015!$B$51:$CB$75</definedName>
    <definedName name="Table10a_Prog_2015">Table10a_2015!$B$51:$CB$75</definedName>
    <definedName name="Table10b_2012" localSheetId="2">#REF!</definedName>
    <definedName name="Table10b_2012" localSheetId="3">#REF!</definedName>
    <definedName name="Table10b_2012" localSheetId="4">#REF!</definedName>
    <definedName name="Table10b_2012" localSheetId="5">#REF!</definedName>
    <definedName name="Table10b_2012" localSheetId="6">#REF!</definedName>
    <definedName name="Table10b_2012" localSheetId="9">#REF!</definedName>
    <definedName name="Table10b_2012" localSheetId="10">#REF!</definedName>
    <definedName name="Table10b_2012" localSheetId="11">#REF!</definedName>
    <definedName name="Table10b_2012" localSheetId="12">#REF!</definedName>
    <definedName name="Table10b_2012" localSheetId="13">#REF!</definedName>
    <definedName name="Table10b_2012" localSheetId="15">#REF!</definedName>
    <definedName name="Table10b_2012">Table10b_2012!$B$15:$CN$22</definedName>
    <definedName name="Table10b_2013" localSheetId="2">#REF!</definedName>
    <definedName name="Table10b_2013" localSheetId="3">#REF!</definedName>
    <definedName name="Table10b_2013" localSheetId="4">#REF!</definedName>
    <definedName name="Table10b_2013" localSheetId="5">#REF!</definedName>
    <definedName name="Table10b_2013" localSheetId="6">#REF!</definedName>
    <definedName name="Table10b_2013" localSheetId="9">#REF!</definedName>
    <definedName name="Table10b_2013" localSheetId="10">#REF!</definedName>
    <definedName name="Table10b_2013" localSheetId="11">#REF!</definedName>
    <definedName name="Table10b_2013" localSheetId="12">#REF!</definedName>
    <definedName name="Table10b_2013" localSheetId="13">#REF!</definedName>
    <definedName name="Table10b_2013" localSheetId="15">#REF!</definedName>
    <definedName name="Table10b_2013">Table10b_2013!$B$11:$CN$18</definedName>
    <definedName name="Table10b_2014" localSheetId="2">#REF!</definedName>
    <definedName name="Table10b_2014" localSheetId="3">#REF!</definedName>
    <definedName name="Table10b_2014" localSheetId="4">#REF!</definedName>
    <definedName name="Table10b_2014" localSheetId="5">#REF!</definedName>
    <definedName name="Table10b_2014" localSheetId="6">#REF!</definedName>
    <definedName name="Table10b_2014" localSheetId="9">#REF!</definedName>
    <definedName name="Table10b_2014" localSheetId="10">#REF!</definedName>
    <definedName name="Table10b_2014" localSheetId="11">#REF!</definedName>
    <definedName name="Table10b_2014" localSheetId="12">#REF!</definedName>
    <definedName name="Table10b_2014" localSheetId="13">#REF!</definedName>
    <definedName name="Table10b_2014" localSheetId="15">#REF!</definedName>
    <definedName name="Table10b_2014">Table10b_2014!$B$15:$CN$22</definedName>
    <definedName name="Table10b_2015" localSheetId="37">Table10b_2015!$B$15:$CN$22</definedName>
    <definedName name="Table10b_2015">Table10b_2015!$B$15:$CN$22</definedName>
    <definedName name="Table10b_Prog_2012" localSheetId="2">#REF!</definedName>
    <definedName name="Table10b_Prog_2012" localSheetId="3">#REF!</definedName>
    <definedName name="Table10b_Prog_2012" localSheetId="4">#REF!</definedName>
    <definedName name="Table10b_Prog_2012" localSheetId="5">#REF!</definedName>
    <definedName name="Table10b_Prog_2012" localSheetId="6">#REF!</definedName>
    <definedName name="Table10b_Prog_2012" localSheetId="9">#REF!</definedName>
    <definedName name="Table10b_Prog_2012" localSheetId="10">#REF!</definedName>
    <definedName name="Table10b_Prog_2012" localSheetId="11">#REF!</definedName>
    <definedName name="Table10b_Prog_2012" localSheetId="12">#REF!</definedName>
    <definedName name="Table10b_Prog_2012" localSheetId="13">#REF!</definedName>
    <definedName name="Table10b_Prog_2012" localSheetId="15">#REF!</definedName>
    <definedName name="Table10b_Prog_2012">Table10b_2012!$B$39:$CB$46</definedName>
    <definedName name="Table10b_Prog_2013" localSheetId="2">#REF!</definedName>
    <definedName name="Table10b_Prog_2013" localSheetId="3">#REF!</definedName>
    <definedName name="Table10b_Prog_2013" localSheetId="4">#REF!</definedName>
    <definedName name="Table10b_Prog_2013" localSheetId="5">#REF!</definedName>
    <definedName name="Table10b_Prog_2013" localSheetId="6">#REF!</definedName>
    <definedName name="Table10b_Prog_2013" localSheetId="9">#REF!</definedName>
    <definedName name="Table10b_Prog_2013" localSheetId="10">#REF!</definedName>
    <definedName name="Table10b_Prog_2013" localSheetId="11">#REF!</definedName>
    <definedName name="Table10b_Prog_2013" localSheetId="12">#REF!</definedName>
    <definedName name="Table10b_Prog_2013" localSheetId="13">#REF!</definedName>
    <definedName name="Table10b_Prog_2013" localSheetId="15">#REF!</definedName>
    <definedName name="Table10b_Prog_2013">Table10b_2013!$B$35:$CB$42</definedName>
    <definedName name="Table10b_Prog_2014" localSheetId="2">#REF!</definedName>
    <definedName name="Table10b_Prog_2014" localSheetId="3">#REF!</definedName>
    <definedName name="Table10b_Prog_2014" localSheetId="4">#REF!</definedName>
    <definedName name="Table10b_Prog_2014" localSheetId="5">#REF!</definedName>
    <definedName name="Table10b_Prog_2014" localSheetId="6">#REF!</definedName>
    <definedName name="Table10b_Prog_2014" localSheetId="9">#REF!</definedName>
    <definedName name="Table10b_Prog_2014" localSheetId="10">#REF!</definedName>
    <definedName name="Table10b_Prog_2014" localSheetId="11">#REF!</definedName>
    <definedName name="Table10b_Prog_2014" localSheetId="12">#REF!</definedName>
    <definedName name="Table10b_Prog_2014" localSheetId="13">#REF!</definedName>
    <definedName name="Table10b_Prog_2014" localSheetId="15">#REF!</definedName>
    <definedName name="Table10b_Prog_2014">Table10b_2014!$B$39:$CB$46</definedName>
    <definedName name="Table10b_Prog_2015" localSheetId="37">Table10b_2015!$B$39:$CB$46</definedName>
    <definedName name="Table10b_Prog_2015">Table10b_2015!$B$39:$CB$46</definedName>
    <definedName name="Table10c_2012" localSheetId="2">#REF!</definedName>
    <definedName name="Table10c_2012" localSheetId="3">#REF!</definedName>
    <definedName name="Table10c_2012" localSheetId="4">#REF!</definedName>
    <definedName name="Table10c_2012" localSheetId="5">#REF!</definedName>
    <definedName name="Table10c_2012" localSheetId="6">#REF!</definedName>
    <definedName name="Table10c_2012" localSheetId="9">#REF!</definedName>
    <definedName name="Table10c_2012" localSheetId="10">#REF!</definedName>
    <definedName name="Table10c_2012" localSheetId="11">#REF!</definedName>
    <definedName name="Table10c_2012" localSheetId="12">#REF!</definedName>
    <definedName name="Table10c_2012" localSheetId="13">#REF!</definedName>
    <definedName name="Table10c_2012" localSheetId="15">#REF!</definedName>
    <definedName name="Table10c_2012">Table10c_2012!$B$16:$FZ$23</definedName>
    <definedName name="Table10c_2013" localSheetId="2">#REF!</definedName>
    <definedName name="Table10c_2013" localSheetId="3">#REF!</definedName>
    <definedName name="Table10c_2013" localSheetId="4">#REF!</definedName>
    <definedName name="Table10c_2013" localSheetId="5">#REF!</definedName>
    <definedName name="Table10c_2013" localSheetId="6">#REF!</definedName>
    <definedName name="Table10c_2013" localSheetId="9">#REF!</definedName>
    <definedName name="Table10c_2013" localSheetId="10">#REF!</definedName>
    <definedName name="Table10c_2013" localSheetId="11">#REF!</definedName>
    <definedName name="Table10c_2013" localSheetId="12">#REF!</definedName>
    <definedName name="Table10c_2013" localSheetId="13">#REF!</definedName>
    <definedName name="Table10c_2013" localSheetId="15">#REF!</definedName>
    <definedName name="Table10c_2013">Table10c_2013!$B$12:$FZ$19</definedName>
    <definedName name="Table10c_2014" localSheetId="2">#REF!</definedName>
    <definedName name="Table10c_2014" localSheetId="3">#REF!</definedName>
    <definedName name="Table10c_2014" localSheetId="4">#REF!</definedName>
    <definedName name="Table10c_2014" localSheetId="5">#REF!</definedName>
    <definedName name="Table10c_2014" localSheetId="6">#REF!</definedName>
    <definedName name="Table10c_2014" localSheetId="9">#REF!</definedName>
    <definedName name="Table10c_2014" localSheetId="10">#REF!</definedName>
    <definedName name="Table10c_2014" localSheetId="11">#REF!</definedName>
    <definedName name="Table10c_2014" localSheetId="12">#REF!</definedName>
    <definedName name="Table10c_2014" localSheetId="13">#REF!</definedName>
    <definedName name="Table10c_2014" localSheetId="15">#REF!</definedName>
    <definedName name="Table10c_2014">Table10c_2014!$B$16:$FZ$23</definedName>
    <definedName name="Table10c_2015" localSheetId="39">Table10c_2015!$B$16:$FZ$23</definedName>
    <definedName name="Table10c_2015">Table10c_2015!$B$16:$FZ$23</definedName>
    <definedName name="Table10c_Prog_2012" localSheetId="2">#REF!</definedName>
    <definedName name="Table10c_Prog_2012" localSheetId="3">#REF!</definedName>
    <definedName name="Table10c_Prog_2012" localSheetId="4">#REF!</definedName>
    <definedName name="Table10c_Prog_2012" localSheetId="5">#REF!</definedName>
    <definedName name="Table10c_Prog_2012" localSheetId="6">#REF!</definedName>
    <definedName name="Table10c_Prog_2012" localSheetId="9">#REF!</definedName>
    <definedName name="Table10c_Prog_2012" localSheetId="10">#REF!</definedName>
    <definedName name="Table10c_Prog_2012" localSheetId="11">#REF!</definedName>
    <definedName name="Table10c_Prog_2012" localSheetId="12">#REF!</definedName>
    <definedName name="Table10c_Prog_2012" localSheetId="13">#REF!</definedName>
    <definedName name="Table10c_Prog_2012" localSheetId="15">#REF!</definedName>
    <definedName name="Table10c_Prog_2012">Table10c_2012!$B$35:$FN$42</definedName>
    <definedName name="Table10c_Prog_2013" localSheetId="2">#REF!</definedName>
    <definedName name="Table10c_Prog_2013" localSheetId="3">#REF!</definedName>
    <definedName name="Table10c_Prog_2013" localSheetId="4">#REF!</definedName>
    <definedName name="Table10c_Prog_2013" localSheetId="5">#REF!</definedName>
    <definedName name="Table10c_Prog_2013" localSheetId="6">#REF!</definedName>
    <definedName name="Table10c_Prog_2013" localSheetId="9">#REF!</definedName>
    <definedName name="Table10c_Prog_2013" localSheetId="10">#REF!</definedName>
    <definedName name="Table10c_Prog_2013" localSheetId="11">#REF!</definedName>
    <definedName name="Table10c_Prog_2013" localSheetId="12">#REF!</definedName>
    <definedName name="Table10c_Prog_2013" localSheetId="13">#REF!</definedName>
    <definedName name="Table10c_Prog_2013" localSheetId="15">#REF!</definedName>
    <definedName name="Table10c_Prog_2013">Table10c_2013!$B$31:$FN$38</definedName>
    <definedName name="Table10c_Prog_2014" localSheetId="2">#REF!</definedName>
    <definedName name="Table10c_Prog_2014" localSheetId="3">#REF!</definedName>
    <definedName name="Table10c_Prog_2014" localSheetId="4">#REF!</definedName>
    <definedName name="Table10c_Prog_2014" localSheetId="5">#REF!</definedName>
    <definedName name="Table10c_Prog_2014" localSheetId="6">#REF!</definedName>
    <definedName name="Table10c_Prog_2014" localSheetId="9">#REF!</definedName>
    <definedName name="Table10c_Prog_2014" localSheetId="10">#REF!</definedName>
    <definedName name="Table10c_Prog_2014" localSheetId="11">#REF!</definedName>
    <definedName name="Table10c_Prog_2014" localSheetId="12">#REF!</definedName>
    <definedName name="Table10c_Prog_2014" localSheetId="13">#REF!</definedName>
    <definedName name="Table10c_Prog_2014" localSheetId="15">#REF!</definedName>
    <definedName name="Table10c_Prog_2014">Table10c_2014!$B$35:$FN$42</definedName>
    <definedName name="Table10c_Prog_2015" localSheetId="39">Table10c_2015!$B$35:$FN$42</definedName>
    <definedName name="Table10c_Prog_2015">Table10c_2015!$B$35:$FN$42</definedName>
    <definedName name="Table2a_2008_data" localSheetId="23">#REF!</definedName>
    <definedName name="Table2a_2008_data">#REF!</definedName>
    <definedName name="Table8a_DISADV_2012" localSheetId="32">#REF!</definedName>
    <definedName name="Table8a_DISADV_2012" localSheetId="37">#REF!</definedName>
    <definedName name="Table8a_DISADV_2012" localSheetId="39">#REF!</definedName>
    <definedName name="Table8a_DISADV_2012" localSheetId="25">#REF!</definedName>
    <definedName name="Table8a_DISADV_2012" localSheetId="29">#REF!</definedName>
    <definedName name="Table8a_DISADV_2012">#REF!</definedName>
    <definedName name="Table8a_EAL_2012" localSheetId="32">#REF!</definedName>
    <definedName name="Table8a_EAL_2012" localSheetId="37">#REF!</definedName>
    <definedName name="Table8a_EAL_2012" localSheetId="39">#REF!</definedName>
    <definedName name="Table8a_EAL_2012" localSheetId="25">#REF!</definedName>
    <definedName name="Table8a_EAL_2012" localSheetId="29">#REF!</definedName>
    <definedName name="Table8a_EAL_2012">#REF!</definedName>
    <definedName name="Table8a_ETH_2012" localSheetId="32">#REF!</definedName>
    <definedName name="Table8a_ETH_2012" localSheetId="37">#REF!</definedName>
    <definedName name="Table8a_ETH_2012" localSheetId="39">#REF!</definedName>
    <definedName name="Table8a_ETH_2012" localSheetId="25">#REF!</definedName>
    <definedName name="Table8a_ETH_2012" localSheetId="29">#REF!</definedName>
    <definedName name="Table8a_ETH_2012">#REF!</definedName>
    <definedName name="Table8a_FSM_2012" localSheetId="32">#REF!</definedName>
    <definedName name="Table8a_FSM_2012" localSheetId="37">#REF!</definedName>
    <definedName name="Table8a_FSM_2012" localSheetId="39">#REF!</definedName>
    <definedName name="Table8a_FSM_2012" localSheetId="25">#REF!</definedName>
    <definedName name="Table8a_FSM_2012" localSheetId="29">#REF!</definedName>
    <definedName name="Table8a_FSM_2012">#REF!</definedName>
    <definedName name="Table8a_Primary_2012" localSheetId="32">#REF!</definedName>
    <definedName name="Table8a_Primary_2012" localSheetId="37">#REF!</definedName>
    <definedName name="Table8a_Primary_2012" localSheetId="39">#REF!</definedName>
    <definedName name="Table8a_Primary_2012" localSheetId="25">#REF!</definedName>
    <definedName name="Table8a_Primary_2012" localSheetId="29">#REF!</definedName>
    <definedName name="Table8a_Primary_2012">#REF!</definedName>
    <definedName name="Table8a_SEN_2012" localSheetId="32">#REF!</definedName>
    <definedName name="Table8a_SEN_2012" localSheetId="37">#REF!</definedName>
    <definedName name="Table8a_SEN_2012" localSheetId="39">#REF!</definedName>
    <definedName name="Table8a_SEN_2012" localSheetId="25">#REF!</definedName>
    <definedName name="Table8a_SEN_2012" localSheetId="29">#REF!</definedName>
    <definedName name="Table8a_SEN_2012">#REF!</definedName>
    <definedName name="Table9a_DISADV_2012" localSheetId="2">#REF!</definedName>
    <definedName name="Table9a_DISADV_2012" localSheetId="3">#REF!</definedName>
    <definedName name="Table9a_DISADV_2012" localSheetId="4">#REF!</definedName>
    <definedName name="Table9a_DISADV_2012" localSheetId="5">#REF!</definedName>
    <definedName name="Table9a_DISADV_2012" localSheetId="6">#REF!</definedName>
    <definedName name="Table9a_DISADV_2012" localSheetId="9">#REF!</definedName>
    <definedName name="Table9a_DISADV_2012" localSheetId="10">#REF!</definedName>
    <definedName name="Table9a_DISADV_2012" localSheetId="11">#REF!</definedName>
    <definedName name="Table9a_DISADV_2012" localSheetId="12">#REF!</definedName>
    <definedName name="Table9a_DISADV_2012" localSheetId="13">#REF!</definedName>
    <definedName name="Table9a_DISADV_2012" localSheetId="15">#REF!</definedName>
    <definedName name="Table9a_DISADV_2012">Table9a_2012!$B$71:$HM$73</definedName>
    <definedName name="Table9a_DISADV_2013" localSheetId="2">#REF!</definedName>
    <definedName name="Table9a_DISADV_2013" localSheetId="3">#REF!</definedName>
    <definedName name="Table9a_DISADV_2013" localSheetId="4">#REF!</definedName>
    <definedName name="Table9a_DISADV_2013" localSheetId="5">#REF!</definedName>
    <definedName name="Table9a_DISADV_2013" localSheetId="6">#REF!</definedName>
    <definedName name="Table9a_DISADV_2013" localSheetId="9">#REF!</definedName>
    <definedName name="Table9a_DISADV_2013" localSheetId="10">#REF!</definedName>
    <definedName name="Table9a_DISADV_2013" localSheetId="11">#REF!</definedName>
    <definedName name="Table9a_DISADV_2013" localSheetId="12">#REF!</definedName>
    <definedName name="Table9a_DISADV_2013" localSheetId="13">#REF!</definedName>
    <definedName name="Table9a_DISADV_2013" localSheetId="15">#REF!</definedName>
    <definedName name="Table9a_DISADV_2013">Table9a_2013!$B$71:$HM$73</definedName>
    <definedName name="Table9a_DISADV_2014" localSheetId="2">#REF!</definedName>
    <definedName name="Table9a_DISADV_2014" localSheetId="3">#REF!</definedName>
    <definedName name="Table9a_DISADV_2014" localSheetId="4">#REF!</definedName>
    <definedName name="Table9a_DISADV_2014" localSheetId="5">#REF!</definedName>
    <definedName name="Table9a_DISADV_2014" localSheetId="6">#REF!</definedName>
    <definedName name="Table9a_DISADV_2014" localSheetId="9">#REF!</definedName>
    <definedName name="Table9a_DISADV_2014" localSheetId="10">#REF!</definedName>
    <definedName name="Table9a_DISADV_2014" localSheetId="11">#REF!</definedName>
    <definedName name="Table9a_DISADV_2014" localSheetId="12">#REF!</definedName>
    <definedName name="Table9a_DISADV_2014" localSheetId="13">#REF!</definedName>
    <definedName name="Table9a_DISADV_2014" localSheetId="15">#REF!</definedName>
    <definedName name="Table9a_DISADV_2014">Table9a_2014!$B$71:$HM$73</definedName>
    <definedName name="Table9a_DISADV_2015" localSheetId="25">Table9a_2015!$B$71:$HM$73</definedName>
    <definedName name="Table9a_DISADV_2015">Table9a_2015!$B$71:$HM$73</definedName>
    <definedName name="Table9a_EAL_2012" localSheetId="2">#REF!</definedName>
    <definedName name="Table9a_EAL_2012" localSheetId="3">#REF!</definedName>
    <definedName name="Table9a_EAL_2012" localSheetId="4">#REF!</definedName>
    <definedName name="Table9a_EAL_2012" localSheetId="5">#REF!</definedName>
    <definedName name="Table9a_EAL_2012" localSheetId="6">#REF!</definedName>
    <definedName name="Table9a_EAL_2012" localSheetId="9">#REF!</definedName>
    <definedName name="Table9a_EAL_2012" localSheetId="10">#REF!</definedName>
    <definedName name="Table9a_EAL_2012" localSheetId="11">#REF!</definedName>
    <definedName name="Table9a_EAL_2012" localSheetId="12">#REF!</definedName>
    <definedName name="Table9a_EAL_2012" localSheetId="13">#REF!</definedName>
    <definedName name="Table9a_EAL_2012" localSheetId="15">#REF!</definedName>
    <definedName name="Table9a_EAL_2012">Table9a_2012!$B$38:$HM$41</definedName>
    <definedName name="Table9a_EAL_2013" localSheetId="2">#REF!</definedName>
    <definedName name="Table9a_EAL_2013" localSheetId="3">#REF!</definedName>
    <definedName name="Table9a_EAL_2013" localSheetId="4">#REF!</definedName>
    <definedName name="Table9a_EAL_2013" localSheetId="5">#REF!</definedName>
    <definedName name="Table9a_EAL_2013" localSheetId="6">#REF!</definedName>
    <definedName name="Table9a_EAL_2013" localSheetId="9">#REF!</definedName>
    <definedName name="Table9a_EAL_2013" localSheetId="10">#REF!</definedName>
    <definedName name="Table9a_EAL_2013" localSheetId="11">#REF!</definedName>
    <definedName name="Table9a_EAL_2013" localSheetId="12">#REF!</definedName>
    <definedName name="Table9a_EAL_2013" localSheetId="13">#REF!</definedName>
    <definedName name="Table9a_EAL_2013" localSheetId="15">#REF!</definedName>
    <definedName name="Table9a_EAL_2013">Table9a_2013!$B$38:$HM$41</definedName>
    <definedName name="Table9a_EAL_2014" localSheetId="2">#REF!</definedName>
    <definedName name="Table9a_EAL_2014" localSheetId="3">#REF!</definedName>
    <definedName name="Table9a_EAL_2014" localSheetId="4">#REF!</definedName>
    <definedName name="Table9a_EAL_2014" localSheetId="5">#REF!</definedName>
    <definedName name="Table9a_EAL_2014" localSheetId="6">#REF!</definedName>
    <definedName name="Table9a_EAL_2014" localSheetId="9">#REF!</definedName>
    <definedName name="Table9a_EAL_2014" localSheetId="10">#REF!</definedName>
    <definedName name="Table9a_EAL_2014" localSheetId="11">#REF!</definedName>
    <definedName name="Table9a_EAL_2014" localSheetId="12">#REF!</definedName>
    <definedName name="Table9a_EAL_2014" localSheetId="13">#REF!</definedName>
    <definedName name="Table9a_EAL_2014" localSheetId="15">#REF!</definedName>
    <definedName name="Table9a_EAL_2014">Table9a_2014!$B$38:$HM$41</definedName>
    <definedName name="Table9a_EAL_2015" localSheetId="25">Table9a_2015!$B$38:$HM$41</definedName>
    <definedName name="Table9a_EAL_2015">Table9a_2015!$B$38:$HM$41</definedName>
    <definedName name="Table9a_ETH_2012" localSheetId="2">#REF!</definedName>
    <definedName name="Table9a_ETH_2012" localSheetId="3">#REF!</definedName>
    <definedName name="Table9a_ETH_2012" localSheetId="4">#REF!</definedName>
    <definedName name="Table9a_ETH_2012" localSheetId="5">#REF!</definedName>
    <definedName name="Table9a_ETH_2012" localSheetId="6">#REF!</definedName>
    <definedName name="Table9a_ETH_2012" localSheetId="9">#REF!</definedName>
    <definedName name="Table9a_ETH_2012" localSheetId="10">#REF!</definedName>
    <definedName name="Table9a_ETH_2012" localSheetId="11">#REF!</definedName>
    <definedName name="Table9a_ETH_2012" localSheetId="12">#REF!</definedName>
    <definedName name="Table9a_ETH_2012" localSheetId="13">#REF!</definedName>
    <definedName name="Table9a_ETH_2012" localSheetId="15">#REF!</definedName>
    <definedName name="Table9a_ETH_2012">Table9a_2012!$B$10:$HM$36</definedName>
    <definedName name="Table9a_ETH_2013" localSheetId="2">#REF!</definedName>
    <definedName name="Table9a_ETH_2013" localSheetId="3">#REF!</definedName>
    <definedName name="Table9a_ETH_2013" localSheetId="4">#REF!</definedName>
    <definedName name="Table9a_ETH_2013" localSheetId="5">#REF!</definedName>
    <definedName name="Table9a_ETH_2013" localSheetId="6">#REF!</definedName>
    <definedName name="Table9a_ETH_2013" localSheetId="9">#REF!</definedName>
    <definedName name="Table9a_ETH_2013" localSheetId="10">#REF!</definedName>
    <definedName name="Table9a_ETH_2013" localSheetId="11">#REF!</definedName>
    <definedName name="Table9a_ETH_2013" localSheetId="12">#REF!</definedName>
    <definedName name="Table9a_ETH_2013" localSheetId="13">#REF!</definedName>
    <definedName name="Table9a_ETH_2013" localSheetId="15">#REF!</definedName>
    <definedName name="Table9a_ETH_2013">Table9a_2013!$B$10:$HM$36</definedName>
    <definedName name="Table9a_ETH_2014" localSheetId="2">#REF!</definedName>
    <definedName name="Table9a_ETH_2014" localSheetId="3">#REF!</definedName>
    <definedName name="Table9a_ETH_2014" localSheetId="4">#REF!</definedName>
    <definedName name="Table9a_ETH_2014" localSheetId="5">#REF!</definedName>
    <definedName name="Table9a_ETH_2014" localSheetId="6">#REF!</definedName>
    <definedName name="Table9a_ETH_2014" localSheetId="9">#REF!</definedName>
    <definedName name="Table9a_ETH_2014" localSheetId="10">#REF!</definedName>
    <definedName name="Table9a_ETH_2014" localSheetId="11">#REF!</definedName>
    <definedName name="Table9a_ETH_2014" localSheetId="12">#REF!</definedName>
    <definedName name="Table9a_ETH_2014" localSheetId="13">#REF!</definedName>
    <definedName name="Table9a_ETH_2014" localSheetId="15">#REF!</definedName>
    <definedName name="Table9a_ETH_2014">Table9a_2014!$B$10:$HN$36</definedName>
    <definedName name="Table9a_ETH_2015" localSheetId="25">Table9a_2015!$B$10:$HN$36</definedName>
    <definedName name="Table9a_ETH_2015">Table9a_2015!$B$10:$HM$33</definedName>
    <definedName name="Table9a_FSM_2012" localSheetId="2">#REF!</definedName>
    <definedName name="Table9a_FSM_2012" localSheetId="3">#REF!</definedName>
    <definedName name="Table9a_FSM_2012" localSheetId="4">#REF!</definedName>
    <definedName name="Table9a_FSM_2012" localSheetId="5">#REF!</definedName>
    <definedName name="Table9a_FSM_2012" localSheetId="6">#REF!</definedName>
    <definedName name="Table9a_FSM_2012" localSheetId="9">#REF!</definedName>
    <definedName name="Table9a_FSM_2012" localSheetId="10">#REF!</definedName>
    <definedName name="Table9a_FSM_2012" localSheetId="11">#REF!</definedName>
    <definedName name="Table9a_FSM_2012" localSheetId="12">#REF!</definedName>
    <definedName name="Table9a_FSM_2012" localSheetId="13">#REF!</definedName>
    <definedName name="Table9a_FSM_2012" localSheetId="15">#REF!</definedName>
    <definedName name="Table9a_FSM_2012">Table9a_2012!$B$43:$HM$45</definedName>
    <definedName name="Table9a_FSM_2013" localSheetId="2">#REF!</definedName>
    <definedName name="Table9a_FSM_2013" localSheetId="3">#REF!</definedName>
    <definedName name="Table9a_FSM_2013" localSheetId="4">#REF!</definedName>
    <definedName name="Table9a_FSM_2013" localSheetId="5">#REF!</definedName>
    <definedName name="Table9a_FSM_2013" localSheetId="6">#REF!</definedName>
    <definedName name="Table9a_FSM_2013" localSheetId="9">#REF!</definedName>
    <definedName name="Table9a_FSM_2013" localSheetId="10">#REF!</definedName>
    <definedName name="Table9a_FSM_2013" localSheetId="11">#REF!</definedName>
    <definedName name="Table9a_FSM_2013" localSheetId="12">#REF!</definedName>
    <definedName name="Table9a_FSM_2013" localSheetId="13">#REF!</definedName>
    <definedName name="Table9a_FSM_2013" localSheetId="15">#REF!</definedName>
    <definedName name="Table9a_FSM_2013">Table9a_2013!$B$43:$HM$45</definedName>
    <definedName name="Table9a_FSM_2014" localSheetId="2">#REF!</definedName>
    <definedName name="Table9a_FSM_2014" localSheetId="3">#REF!</definedName>
    <definedName name="Table9a_FSM_2014" localSheetId="4">#REF!</definedName>
    <definedName name="Table9a_FSM_2014" localSheetId="5">#REF!</definedName>
    <definedName name="Table9a_FSM_2014" localSheetId="6">#REF!</definedName>
    <definedName name="Table9a_FSM_2014" localSheetId="9">#REF!</definedName>
    <definedName name="Table9a_FSM_2014" localSheetId="10">#REF!</definedName>
    <definedName name="Table9a_FSM_2014" localSheetId="11">#REF!</definedName>
    <definedName name="Table9a_FSM_2014" localSheetId="12">#REF!</definedName>
    <definedName name="Table9a_FSM_2014" localSheetId="13">#REF!</definedName>
    <definedName name="Table9a_FSM_2014" localSheetId="15">#REF!</definedName>
    <definedName name="Table9a_FSM_2014">Table9a_2014!$B$43:$HM$45</definedName>
    <definedName name="Table9a_FSM_2015" localSheetId="25">Table9a_2015!$B$43:$HM$45</definedName>
    <definedName name="Table9a_FSM_2015">Table9a_2015!$B$43:$HM$455</definedName>
    <definedName name="Table9a_Primary_2012" localSheetId="2">#REF!</definedName>
    <definedName name="Table9a_Primary_2012" localSheetId="3">#REF!</definedName>
    <definedName name="Table9a_Primary_2012" localSheetId="4">#REF!</definedName>
    <definedName name="Table9a_Primary_2012" localSheetId="5">#REF!</definedName>
    <definedName name="Table9a_Primary_2012" localSheetId="6">#REF!</definedName>
    <definedName name="Table9a_Primary_2012" localSheetId="9">#REF!</definedName>
    <definedName name="Table9a_Primary_2012" localSheetId="10">#REF!</definedName>
    <definedName name="Table9a_Primary_2012" localSheetId="11">#REF!</definedName>
    <definedName name="Table9a_Primary_2012" localSheetId="12">#REF!</definedName>
    <definedName name="Table9a_Primary_2012" localSheetId="13">#REF!</definedName>
    <definedName name="Table9a_Primary_2012" localSheetId="15">#REF!</definedName>
    <definedName name="Table9a_Primary_2012">Table9a_2012!$B$56:$HM$69</definedName>
    <definedName name="Table9a_Primary_2013" localSheetId="2">#REF!</definedName>
    <definedName name="Table9a_Primary_2013" localSheetId="3">#REF!</definedName>
    <definedName name="Table9a_Primary_2013" localSheetId="4">#REF!</definedName>
    <definedName name="Table9a_Primary_2013" localSheetId="5">#REF!</definedName>
    <definedName name="Table9a_Primary_2013" localSheetId="6">#REF!</definedName>
    <definedName name="Table9a_Primary_2013" localSheetId="9">#REF!</definedName>
    <definedName name="Table9a_Primary_2013" localSheetId="10">#REF!</definedName>
    <definedName name="Table9a_Primary_2013" localSheetId="11">#REF!</definedName>
    <definedName name="Table9a_Primary_2013" localSheetId="12">#REF!</definedName>
    <definedName name="Table9a_Primary_2013" localSheetId="13">#REF!</definedName>
    <definedName name="Table9a_Primary_2013" localSheetId="15">#REF!</definedName>
    <definedName name="Table9a_Primary_2013">Table9a_2013!$B$56:$HM$69</definedName>
    <definedName name="Table9a_Primary_2014" localSheetId="2">#REF!</definedName>
    <definedName name="Table9a_Primary_2014" localSheetId="3">#REF!</definedName>
    <definedName name="Table9a_Primary_2014" localSheetId="4">#REF!</definedName>
    <definedName name="Table9a_Primary_2014" localSheetId="5">#REF!</definedName>
    <definedName name="Table9a_Primary_2014" localSheetId="6">#REF!</definedName>
    <definedName name="Table9a_Primary_2014" localSheetId="9">#REF!</definedName>
    <definedName name="Table9a_Primary_2014" localSheetId="10">#REF!</definedName>
    <definedName name="Table9a_Primary_2014" localSheetId="11">#REF!</definedName>
    <definedName name="Table9a_Primary_2014" localSheetId="12">#REF!</definedName>
    <definedName name="Table9a_Primary_2014" localSheetId="13">#REF!</definedName>
    <definedName name="Table9a_Primary_2014" localSheetId="15">#REF!</definedName>
    <definedName name="Table9a_Primary_2014">Table9a_2014!$B$56:$HM$69</definedName>
    <definedName name="Table9a_Primary_2015" localSheetId="25">Table9a_2015!$B$56:$HM$69</definedName>
    <definedName name="Table9a_PRIMARY_2015">Table9a_2015!$B$56:$HM$69</definedName>
    <definedName name="Table9a_SEN_2012" localSheetId="2">#REF!</definedName>
    <definedName name="Table9a_SEN_2012" localSheetId="3">#REF!</definedName>
    <definedName name="Table9a_SEN_2012" localSheetId="4">#REF!</definedName>
    <definedName name="Table9a_SEN_2012" localSheetId="5">#REF!</definedName>
    <definedName name="Table9a_SEN_2012" localSheetId="6">#REF!</definedName>
    <definedName name="Table9a_SEN_2012" localSheetId="9">#REF!</definedName>
    <definedName name="Table9a_SEN_2012" localSheetId="10">#REF!</definedName>
    <definedName name="Table9a_SEN_2012" localSheetId="11">#REF!</definedName>
    <definedName name="Table9a_SEN_2012" localSheetId="12">#REF!</definedName>
    <definedName name="Table9a_SEN_2012" localSheetId="13">#REF!</definedName>
    <definedName name="Table9a_SEN_2012" localSheetId="15">#REF!</definedName>
    <definedName name="Table9a_SEN_2012">Table9a_2012!$B$47:$HM$54</definedName>
    <definedName name="Table9a_SEN_2013" localSheetId="2">#REF!</definedName>
    <definedName name="Table9a_SEN_2013" localSheetId="3">#REF!</definedName>
    <definedName name="Table9a_SEN_2013" localSheetId="4">#REF!</definedName>
    <definedName name="Table9a_SEN_2013" localSheetId="5">#REF!</definedName>
    <definedName name="Table9a_SEN_2013" localSheetId="6">#REF!</definedName>
    <definedName name="Table9a_SEN_2013" localSheetId="9">#REF!</definedName>
    <definedName name="Table9a_SEN_2013" localSheetId="10">#REF!</definedName>
    <definedName name="Table9a_SEN_2013" localSheetId="11">#REF!</definedName>
    <definedName name="Table9a_SEN_2013" localSheetId="12">#REF!</definedName>
    <definedName name="Table9a_SEN_2013" localSheetId="13">#REF!</definedName>
    <definedName name="Table9a_SEN_2013" localSheetId="15">#REF!</definedName>
    <definedName name="Table9a_SEN_2013">Table9a_2013!$B$47:$HM$54</definedName>
    <definedName name="Table9a_SEN_2014" localSheetId="2">#REF!</definedName>
    <definedName name="Table9a_SEN_2014" localSheetId="3">#REF!</definedName>
    <definedName name="Table9a_SEN_2014" localSheetId="4">#REF!</definedName>
    <definedName name="Table9a_SEN_2014" localSheetId="5">#REF!</definedName>
    <definedName name="Table9a_SEN_2014" localSheetId="6">#REF!</definedName>
    <definedName name="Table9a_SEN_2014" localSheetId="9">#REF!</definedName>
    <definedName name="Table9a_SEN_2014" localSheetId="10">#REF!</definedName>
    <definedName name="Table9a_SEN_2014" localSheetId="11">#REF!</definedName>
    <definedName name="Table9a_SEN_2014" localSheetId="12">#REF!</definedName>
    <definedName name="Table9a_SEN_2014" localSheetId="13">#REF!</definedName>
    <definedName name="Table9a_SEN_2014" localSheetId="15">#REF!</definedName>
    <definedName name="Table9a_SEN_2014">Table9a_2014!$B$47:$HM$54</definedName>
    <definedName name="Table9a_SEN_2015" localSheetId="25">Table9a_2015!$B$47:$HM$54</definedName>
    <definedName name="Table9a_SEN_2015">Table9a_2015!$B$47:$HM$54</definedName>
    <definedName name="Table9b_2013" localSheetId="2">#REF!</definedName>
    <definedName name="Table9b_2013" localSheetId="3">#REF!</definedName>
    <definedName name="Table9b_2013" localSheetId="4">#REF!</definedName>
    <definedName name="Table9b_2013" localSheetId="5">#REF!</definedName>
    <definedName name="Table9b_2013" localSheetId="6">#REF!</definedName>
    <definedName name="Table9b_2013" localSheetId="9">#REF!</definedName>
    <definedName name="Table9b_2013" localSheetId="10">#REF!</definedName>
    <definedName name="Table9b_2013" localSheetId="11">#REF!</definedName>
    <definedName name="Table9b_2013" localSheetId="12">#REF!</definedName>
    <definedName name="Table9b_2013" localSheetId="13">#REF!</definedName>
    <definedName name="Table9b_2013" localSheetId="15">#REF!</definedName>
    <definedName name="Table9b_2013">Table10b_2013!$B$11:$CN$18</definedName>
    <definedName name="Table9b_2014" localSheetId="2">#REF!</definedName>
    <definedName name="Table9b_2014" localSheetId="3">#REF!</definedName>
    <definedName name="Table9b_2014" localSheetId="4">#REF!</definedName>
    <definedName name="Table9b_2014" localSheetId="5">#REF!</definedName>
    <definedName name="Table9b_2014" localSheetId="6">#REF!</definedName>
    <definedName name="Table9b_2014" localSheetId="9">#REF!</definedName>
    <definedName name="Table9b_2014" localSheetId="10">#REF!</definedName>
    <definedName name="Table9b_2014" localSheetId="11">#REF!</definedName>
    <definedName name="Table9b_2014" localSheetId="12">#REF!</definedName>
    <definedName name="Table9b_2014" localSheetId="13">#REF!</definedName>
    <definedName name="Table9b_2014" localSheetId="15">#REF!</definedName>
    <definedName name="Table9b_2014" localSheetId="37">Table10b_2015!$B$15:$CN$22</definedName>
    <definedName name="Table9b_2014">Table10b_2014!$B$15:$CN$22</definedName>
    <definedName name="Table9b_DISADV_2013" localSheetId="2">#REF!</definedName>
    <definedName name="Table9b_DISADV_2013" localSheetId="3">#REF!</definedName>
    <definedName name="Table9b_DISADV_2013" localSheetId="4">#REF!</definedName>
    <definedName name="Table9b_DISADV_2013" localSheetId="5">#REF!</definedName>
    <definedName name="Table9b_DISADV_2013" localSheetId="6">#REF!</definedName>
    <definedName name="Table9b_DISADV_2013" localSheetId="9">#REF!</definedName>
    <definedName name="Table9b_DISADV_2013" localSheetId="10">#REF!</definedName>
    <definedName name="Table9b_DISADV_2013" localSheetId="11">#REF!</definedName>
    <definedName name="Table9b_DISADV_2013" localSheetId="12">#REF!</definedName>
    <definedName name="Table9b_DISADV_2013" localSheetId="13">#REF!</definedName>
    <definedName name="Table9b_DISADV_2013" localSheetId="15">#REF!</definedName>
    <definedName name="Table9b_DISADV_2013">Table9b_2013!$B$63:$AL$65</definedName>
    <definedName name="Table9b_DISADV_2014" localSheetId="2">#REF!</definedName>
    <definedName name="Table9b_DISADV_2014" localSheetId="3">#REF!</definedName>
    <definedName name="Table9b_DISADV_2014" localSheetId="4">#REF!</definedName>
    <definedName name="Table9b_DISADV_2014" localSheetId="5">#REF!</definedName>
    <definedName name="Table9b_DISADV_2014" localSheetId="6">#REF!</definedName>
    <definedName name="Table9b_DISADV_2014" localSheetId="9">#REF!</definedName>
    <definedName name="Table9b_DISADV_2014" localSheetId="10">#REF!</definedName>
    <definedName name="Table9b_DISADV_2014" localSheetId="11">#REF!</definedName>
    <definedName name="Table9b_DISADV_2014" localSheetId="12">#REF!</definedName>
    <definedName name="Table9b_DISADV_2014" localSheetId="13">#REF!</definedName>
    <definedName name="Table9b_DISADV_2014" localSheetId="15">#REF!</definedName>
    <definedName name="Table9b_DISADV_2014" localSheetId="29">Table9b_2015!$B$63:$AL$65</definedName>
    <definedName name="Table9b_DISADV_2014">Table9b_2014!$B$63:$AL$65</definedName>
    <definedName name="Table9b_DISADV_2015">Table9b_2015!$B$63:$AL$65</definedName>
    <definedName name="Table9b_EAL_2013" localSheetId="2">#REF!</definedName>
    <definedName name="Table9b_EAL_2013" localSheetId="3">#REF!</definedName>
    <definedName name="Table9b_EAL_2013" localSheetId="4">#REF!</definedName>
    <definedName name="Table9b_EAL_2013" localSheetId="5">#REF!</definedName>
    <definedName name="Table9b_EAL_2013" localSheetId="6">#REF!</definedName>
    <definedName name="Table9b_EAL_2013" localSheetId="9">#REF!</definedName>
    <definedName name="Table9b_EAL_2013" localSheetId="10">#REF!</definedName>
    <definedName name="Table9b_EAL_2013" localSheetId="11">#REF!</definedName>
    <definedName name="Table9b_EAL_2013" localSheetId="12">#REF!</definedName>
    <definedName name="Table9b_EAL_2013" localSheetId="13">#REF!</definedName>
    <definedName name="Table9b_EAL_2013" localSheetId="15">#REF!</definedName>
    <definedName name="Table9b_EAL_2013">Table9b_2013!$B$34:$AL$37</definedName>
    <definedName name="Table9b_EAL_2014" localSheetId="2">#REF!</definedName>
    <definedName name="Table9b_EAL_2014" localSheetId="3">#REF!</definedName>
    <definedName name="Table9b_EAL_2014" localSheetId="4">#REF!</definedName>
    <definedName name="Table9b_EAL_2014" localSheetId="5">#REF!</definedName>
    <definedName name="Table9b_EAL_2014" localSheetId="6">#REF!</definedName>
    <definedName name="Table9b_EAL_2014" localSheetId="9">#REF!</definedName>
    <definedName name="Table9b_EAL_2014" localSheetId="10">#REF!</definedName>
    <definedName name="Table9b_EAL_2014" localSheetId="11">#REF!</definedName>
    <definedName name="Table9b_EAL_2014" localSheetId="12">#REF!</definedName>
    <definedName name="Table9b_EAL_2014" localSheetId="13">#REF!</definedName>
    <definedName name="Table9b_EAL_2014" localSheetId="15">#REF!</definedName>
    <definedName name="Table9b_EAL_2014" localSheetId="29">Table9b_2015!$B$34:$AL$37</definedName>
    <definedName name="Table9b_EAL_2014">Table9b_2014!$B$34:$AL$37</definedName>
    <definedName name="Table9b_EAL_2015">Table9b_2015!$B$34:$AL$37</definedName>
    <definedName name="Table9b_ETH_2013" localSheetId="2">#REF!</definedName>
    <definedName name="Table9b_ETH_2013" localSheetId="3">#REF!</definedName>
    <definedName name="Table9b_ETH_2013" localSheetId="4">#REF!</definedName>
    <definedName name="Table9b_ETH_2013" localSheetId="5">#REF!</definedName>
    <definedName name="Table9b_ETH_2013" localSheetId="6">#REF!</definedName>
    <definedName name="Table9b_ETH_2013" localSheetId="9">#REF!</definedName>
    <definedName name="Table9b_ETH_2013" localSheetId="10">#REF!</definedName>
    <definedName name="Table9b_ETH_2013" localSheetId="11">#REF!</definedName>
    <definedName name="Table9b_ETH_2013" localSheetId="12">#REF!</definedName>
    <definedName name="Table9b_ETH_2013" localSheetId="13">#REF!</definedName>
    <definedName name="Table9b_ETH_2013" localSheetId="15">#REF!</definedName>
    <definedName name="Table9b_ETH_2013">Table9b_2013!$B$10:$AL$33</definedName>
    <definedName name="Table9b_ETH_2014" localSheetId="2">#REF!</definedName>
    <definedName name="Table9b_ETH_2014" localSheetId="3">#REF!</definedName>
    <definedName name="Table9b_ETH_2014" localSheetId="4">#REF!</definedName>
    <definedName name="Table9b_ETH_2014" localSheetId="5">#REF!</definedName>
    <definedName name="Table9b_ETH_2014" localSheetId="6">#REF!</definedName>
    <definedName name="Table9b_ETH_2014" localSheetId="9">#REF!</definedName>
    <definedName name="Table9b_ETH_2014" localSheetId="10">#REF!</definedName>
    <definedName name="Table9b_ETH_2014" localSheetId="11">#REF!</definedName>
    <definedName name="Table9b_ETH_2014" localSheetId="12">#REF!</definedName>
    <definedName name="Table9b_ETH_2014" localSheetId="13">#REF!</definedName>
    <definedName name="Table9b_ETH_2014" localSheetId="15">#REF!</definedName>
    <definedName name="Table9b_ETH_2014" localSheetId="29">Table9b_2015!$B$10:$AL$33</definedName>
    <definedName name="Table9b_ETH_2014">Table9b_2014!$B$10:$AL$33</definedName>
    <definedName name="Table9b_ETH_2015">Table9b_2015!$B$10:$AL$33</definedName>
    <definedName name="Table9b_FSM_2013" localSheetId="2">#REF!</definedName>
    <definedName name="Table9b_FSM_2013" localSheetId="3">#REF!</definedName>
    <definedName name="Table9b_FSM_2013" localSheetId="4">#REF!</definedName>
    <definedName name="Table9b_FSM_2013" localSheetId="5">#REF!</definedName>
    <definedName name="Table9b_FSM_2013" localSheetId="6">#REF!</definedName>
    <definedName name="Table9b_FSM_2013" localSheetId="9">#REF!</definedName>
    <definedName name="Table9b_FSM_2013" localSheetId="10">#REF!</definedName>
    <definedName name="Table9b_FSM_2013" localSheetId="11">#REF!</definedName>
    <definedName name="Table9b_FSM_2013" localSheetId="12">#REF!</definedName>
    <definedName name="Table9b_FSM_2013" localSheetId="13">#REF!</definedName>
    <definedName name="Table9b_FSM_2013" localSheetId="15">#REF!</definedName>
    <definedName name="Table9b_FSM_2013">Table9b_2013!$B$38:$AL$40</definedName>
    <definedName name="Table9b_FSM_2014" localSheetId="2">#REF!</definedName>
    <definedName name="Table9b_FSM_2014" localSheetId="3">#REF!</definedName>
    <definedName name="Table9b_FSM_2014" localSheetId="4">#REF!</definedName>
    <definedName name="Table9b_FSM_2014" localSheetId="5">#REF!</definedName>
    <definedName name="Table9b_FSM_2014" localSheetId="6">#REF!</definedName>
    <definedName name="Table9b_FSM_2014" localSheetId="9">#REF!</definedName>
    <definedName name="Table9b_FSM_2014" localSheetId="10">#REF!</definedName>
    <definedName name="Table9b_FSM_2014" localSheetId="11">#REF!</definedName>
    <definedName name="Table9b_FSM_2014" localSheetId="12">#REF!</definedName>
    <definedName name="Table9b_FSM_2014" localSheetId="13">#REF!</definedName>
    <definedName name="Table9b_FSM_2014" localSheetId="15">#REF!</definedName>
    <definedName name="Table9b_FSM_2014">Table9b_2014!$B$38:$AL$40</definedName>
    <definedName name="Table9b_FSM_2015" localSheetId="29">Table9b_2015!$B$38:$AL$40</definedName>
    <definedName name="Table9b_FSM_2015">Table9b_2015!$B$38:$AL$40</definedName>
    <definedName name="Table9b_Primary_2013" localSheetId="2">#REF!</definedName>
    <definedName name="Table9b_Primary_2013" localSheetId="3">#REF!</definedName>
    <definedName name="Table9b_Primary_2013" localSheetId="4">#REF!</definedName>
    <definedName name="Table9b_Primary_2013" localSheetId="5">#REF!</definedName>
    <definedName name="Table9b_Primary_2013" localSheetId="6">#REF!</definedName>
    <definedName name="Table9b_Primary_2013" localSheetId="9">#REF!</definedName>
    <definedName name="Table9b_Primary_2013" localSheetId="10">#REF!</definedName>
    <definedName name="Table9b_Primary_2013" localSheetId="11">#REF!</definedName>
    <definedName name="Table9b_Primary_2013" localSheetId="12">#REF!</definedName>
    <definedName name="Table9b_Primary_2013" localSheetId="13">#REF!</definedName>
    <definedName name="Table9b_Primary_2013" localSheetId="15">#REF!</definedName>
    <definedName name="Table9b_Primary_2013">Table9b_2013!$B$49:$AL$62</definedName>
    <definedName name="Table9b_Primary_2014" localSheetId="2">#REF!</definedName>
    <definedName name="Table9b_Primary_2014" localSheetId="3">#REF!</definedName>
    <definedName name="Table9b_Primary_2014" localSheetId="4">#REF!</definedName>
    <definedName name="Table9b_Primary_2014" localSheetId="5">#REF!</definedName>
    <definedName name="Table9b_Primary_2014" localSheetId="6">#REF!</definedName>
    <definedName name="Table9b_Primary_2014" localSheetId="9">#REF!</definedName>
    <definedName name="Table9b_Primary_2014" localSheetId="10">#REF!</definedName>
    <definedName name="Table9b_Primary_2014" localSheetId="11">#REF!</definedName>
    <definedName name="Table9b_Primary_2014" localSheetId="12">#REF!</definedName>
    <definedName name="Table9b_Primary_2014" localSheetId="13">#REF!</definedName>
    <definedName name="Table9b_Primary_2014" localSheetId="15">#REF!</definedName>
    <definedName name="Table9b_Primary_2014" localSheetId="29">Table9b_2015!$B$49:$AL$62</definedName>
    <definedName name="Table9b_Primary_2014">Table9b_2014!$B$49:$AL$62</definedName>
    <definedName name="Table9b_PRIMARY_2015">Table9b_2015!$B$49:$AL$62</definedName>
    <definedName name="Table9b_Prog_2013" localSheetId="2">#REF!</definedName>
    <definedName name="Table9b_Prog_2013" localSheetId="3">#REF!</definedName>
    <definedName name="Table9b_Prog_2013" localSheetId="4">#REF!</definedName>
    <definedName name="Table9b_Prog_2013" localSheetId="5">#REF!</definedName>
    <definedName name="Table9b_Prog_2013" localSheetId="6">#REF!</definedName>
    <definedName name="Table9b_Prog_2013" localSheetId="9">#REF!</definedName>
    <definedName name="Table9b_Prog_2013" localSheetId="10">#REF!</definedName>
    <definedName name="Table9b_Prog_2013" localSheetId="11">#REF!</definedName>
    <definedName name="Table9b_Prog_2013" localSheetId="12">#REF!</definedName>
    <definedName name="Table9b_Prog_2013" localSheetId="13">#REF!</definedName>
    <definedName name="Table9b_Prog_2013" localSheetId="15">#REF!</definedName>
    <definedName name="Table9b_Prog_2013">Table10b_2013!$B$35:$CB$42</definedName>
    <definedName name="Table9b_SEN_2013" localSheetId="2">#REF!</definedName>
    <definedName name="Table9b_SEN_2013" localSheetId="3">#REF!</definedName>
    <definedName name="Table9b_SEN_2013" localSheetId="4">#REF!</definedName>
    <definedName name="Table9b_SEN_2013" localSheetId="5">#REF!</definedName>
    <definedName name="Table9b_SEN_2013" localSheetId="6">#REF!</definedName>
    <definedName name="Table9b_SEN_2013" localSheetId="9">#REF!</definedName>
    <definedName name="Table9b_SEN_2013" localSheetId="10">#REF!</definedName>
    <definedName name="Table9b_SEN_2013" localSheetId="11">#REF!</definedName>
    <definedName name="Table9b_SEN_2013" localSheetId="12">#REF!</definedName>
    <definedName name="Table9b_SEN_2013" localSheetId="13">#REF!</definedName>
    <definedName name="Table9b_SEN_2013" localSheetId="15">#REF!</definedName>
    <definedName name="Table9b_SEN_2013">Table9b_2013!$B$41:$AL$48</definedName>
    <definedName name="Table9b_SEN_2014" localSheetId="2">#REF!</definedName>
    <definedName name="Table9b_SEN_2014" localSheetId="3">#REF!</definedName>
    <definedName name="Table9b_SEN_2014" localSheetId="4">#REF!</definedName>
    <definedName name="Table9b_SEN_2014" localSheetId="5">#REF!</definedName>
    <definedName name="Table9b_SEN_2014" localSheetId="6">#REF!</definedName>
    <definedName name="Table9b_SEN_2014" localSheetId="9">#REF!</definedName>
    <definedName name="Table9b_SEN_2014" localSheetId="10">#REF!</definedName>
    <definedName name="Table9b_SEN_2014" localSheetId="11">#REF!</definedName>
    <definedName name="Table9b_SEN_2014" localSheetId="12">#REF!</definedName>
    <definedName name="Table9b_SEN_2014" localSheetId="13">#REF!</definedName>
    <definedName name="Table9b_SEN_2014" localSheetId="15">#REF!</definedName>
    <definedName name="Table9b_SEN_2014">Table9b_2014!$B$41:$AL$48</definedName>
    <definedName name="Table9b_SEN_2015" localSheetId="29">Table9b_2015!$B$41:$AL$48</definedName>
    <definedName name="Table9b_SEN_2015">Table9b_2015!$B$41:$AL$48</definedName>
    <definedName name="TableA3_Coverage">[2]TableA3_2010!$O$9:$Q$483</definedName>
  </definedNames>
  <calcPr calcId="145621"/>
</workbook>
</file>

<file path=xl/calcChain.xml><?xml version="1.0" encoding="utf-8"?>
<calcChain xmlns="http://schemas.openxmlformats.org/spreadsheetml/2006/main">
  <c r="Y6" i="63" l="1"/>
  <c r="C13" i="63"/>
  <c r="B18" i="39" l="1"/>
  <c r="U13" i="39"/>
  <c r="U15" i="39"/>
  <c r="B15" i="39" l="1"/>
  <c r="B18" i="35"/>
  <c r="B15" i="35"/>
  <c r="B60" i="28"/>
  <c r="B57" i="28"/>
  <c r="B69" i="28"/>
  <c r="B70" i="22" l="1"/>
  <c r="B61" i="22" l="1"/>
  <c r="B58" i="22"/>
  <c r="B35" i="53" l="1"/>
  <c r="C35" i="53"/>
  <c r="D35" i="53"/>
  <c r="E35" i="53"/>
  <c r="F35" i="53"/>
  <c r="G35" i="53"/>
  <c r="H35" i="53"/>
  <c r="I35" i="53"/>
  <c r="J35" i="53"/>
  <c r="B36" i="53"/>
  <c r="C36" i="53"/>
  <c r="D36" i="53"/>
  <c r="E36" i="53"/>
  <c r="F36" i="53"/>
  <c r="G36" i="53"/>
  <c r="H36" i="53"/>
  <c r="I36" i="53"/>
  <c r="J36" i="53"/>
  <c r="B37" i="53"/>
  <c r="C37" i="53"/>
  <c r="D37" i="53"/>
  <c r="E37" i="53"/>
  <c r="F37" i="53"/>
  <c r="G37" i="53"/>
  <c r="H37" i="53"/>
  <c r="I37" i="53"/>
  <c r="J37" i="53"/>
  <c r="B38" i="53"/>
  <c r="C38" i="53"/>
  <c r="D38" i="53"/>
  <c r="E38" i="53"/>
  <c r="F38" i="53"/>
  <c r="G38" i="53"/>
  <c r="H38" i="53"/>
  <c r="I38" i="53"/>
  <c r="J38" i="53"/>
  <c r="B39" i="53"/>
  <c r="C39" i="53"/>
  <c r="D39" i="53"/>
  <c r="E39" i="53"/>
  <c r="F39" i="53"/>
  <c r="G39" i="53"/>
  <c r="H39" i="53"/>
  <c r="I39" i="53"/>
  <c r="J39" i="53"/>
  <c r="B40" i="53"/>
  <c r="C40" i="53"/>
  <c r="D40" i="53"/>
  <c r="E40" i="53"/>
  <c r="F40" i="53"/>
  <c r="G40" i="53"/>
  <c r="H40" i="53"/>
  <c r="I40" i="53"/>
  <c r="J40" i="53"/>
  <c r="C34" i="53"/>
  <c r="D34" i="53"/>
  <c r="E34" i="53"/>
  <c r="F34" i="53"/>
  <c r="G34" i="53"/>
  <c r="H34" i="53"/>
  <c r="I34" i="53"/>
  <c r="J34" i="53"/>
  <c r="B34" i="53"/>
  <c r="B24" i="53"/>
  <c r="C24" i="53"/>
  <c r="D24" i="53"/>
  <c r="E24" i="53"/>
  <c r="F24" i="53"/>
  <c r="G24" i="53"/>
  <c r="H24" i="53"/>
  <c r="I24" i="53"/>
  <c r="J24" i="53"/>
  <c r="B25" i="53"/>
  <c r="C25" i="53"/>
  <c r="D25" i="53"/>
  <c r="E25" i="53"/>
  <c r="F25" i="53"/>
  <c r="G25" i="53"/>
  <c r="H25" i="53"/>
  <c r="I25" i="53"/>
  <c r="J25" i="53"/>
  <c r="B26" i="53"/>
  <c r="C26" i="53"/>
  <c r="D26" i="53"/>
  <c r="E26" i="53"/>
  <c r="F26" i="53"/>
  <c r="G26" i="53"/>
  <c r="H26" i="53"/>
  <c r="I26" i="53"/>
  <c r="J26" i="53"/>
  <c r="B27" i="53"/>
  <c r="C27" i="53"/>
  <c r="D27" i="53"/>
  <c r="E27" i="53"/>
  <c r="F27" i="53"/>
  <c r="G27" i="53"/>
  <c r="H27" i="53"/>
  <c r="I27" i="53"/>
  <c r="J27" i="53"/>
  <c r="B28" i="53"/>
  <c r="C28" i="53"/>
  <c r="D28" i="53"/>
  <c r="E28" i="53"/>
  <c r="F28" i="53"/>
  <c r="G28" i="53"/>
  <c r="H28" i="53"/>
  <c r="I28" i="53"/>
  <c r="J28" i="53"/>
  <c r="B29" i="53"/>
  <c r="C29" i="53"/>
  <c r="D29" i="53"/>
  <c r="E29" i="53"/>
  <c r="F29" i="53"/>
  <c r="G29" i="53"/>
  <c r="H29" i="53"/>
  <c r="I29" i="53"/>
  <c r="J29" i="53"/>
  <c r="C23" i="53"/>
  <c r="D23" i="53"/>
  <c r="E23" i="53"/>
  <c r="F23" i="53"/>
  <c r="G23" i="53"/>
  <c r="H23" i="53"/>
  <c r="I23" i="53"/>
  <c r="J23" i="53"/>
  <c r="B23" i="53"/>
  <c r="B18" i="53"/>
  <c r="C18" i="53"/>
  <c r="D18" i="53"/>
  <c r="E18" i="53"/>
  <c r="F18" i="53"/>
  <c r="G18" i="53"/>
  <c r="H18" i="53"/>
  <c r="I18" i="53"/>
  <c r="J18" i="53"/>
  <c r="B13" i="53"/>
  <c r="C13" i="53"/>
  <c r="D13" i="53"/>
  <c r="E13" i="53"/>
  <c r="F13" i="53"/>
  <c r="G13" i="53"/>
  <c r="H13" i="53"/>
  <c r="I13" i="53"/>
  <c r="J13" i="53"/>
  <c r="B14" i="53"/>
  <c r="C14" i="53"/>
  <c r="D14" i="53"/>
  <c r="E14" i="53"/>
  <c r="F14" i="53"/>
  <c r="G14" i="53"/>
  <c r="H14" i="53"/>
  <c r="I14" i="53"/>
  <c r="J14" i="53"/>
  <c r="B15" i="53"/>
  <c r="C15" i="53"/>
  <c r="D15" i="53"/>
  <c r="E15" i="53"/>
  <c r="F15" i="53"/>
  <c r="G15" i="53"/>
  <c r="H15" i="53"/>
  <c r="I15" i="53"/>
  <c r="J15" i="53"/>
  <c r="B16" i="53"/>
  <c r="C16" i="53"/>
  <c r="D16" i="53"/>
  <c r="E16" i="53"/>
  <c r="F16" i="53"/>
  <c r="G16" i="53"/>
  <c r="H16" i="53"/>
  <c r="I16" i="53"/>
  <c r="J16" i="53"/>
  <c r="B17" i="53"/>
  <c r="C17" i="53"/>
  <c r="D17" i="53"/>
  <c r="E17" i="53"/>
  <c r="F17" i="53"/>
  <c r="G17" i="53"/>
  <c r="H17" i="53"/>
  <c r="I17" i="53"/>
  <c r="J17" i="53"/>
  <c r="C12" i="53"/>
  <c r="D12" i="53"/>
  <c r="E12" i="53"/>
  <c r="F12" i="53"/>
  <c r="G12" i="53"/>
  <c r="H12" i="53"/>
  <c r="I12" i="53"/>
  <c r="J12" i="53"/>
  <c r="B12" i="53"/>
  <c r="B8" i="48"/>
  <c r="C8" i="48"/>
  <c r="D8" i="48"/>
  <c r="E8" i="48"/>
  <c r="F8" i="48"/>
  <c r="G8" i="48"/>
  <c r="H8" i="48"/>
  <c r="I8" i="48"/>
  <c r="J8" i="48"/>
  <c r="K8" i="48"/>
  <c r="L8" i="48"/>
  <c r="M8" i="48"/>
  <c r="N8" i="48"/>
  <c r="O8" i="48"/>
  <c r="P8" i="48"/>
  <c r="Q8" i="48"/>
  <c r="R8" i="48"/>
  <c r="B9" i="48"/>
  <c r="C9" i="48"/>
  <c r="D9" i="48"/>
  <c r="E9" i="48"/>
  <c r="F9" i="48"/>
  <c r="G9" i="48"/>
  <c r="H9" i="48"/>
  <c r="I9" i="48"/>
  <c r="J9" i="48"/>
  <c r="K9" i="48"/>
  <c r="L9" i="48"/>
  <c r="M9" i="48"/>
  <c r="N9" i="48"/>
  <c r="O9" i="48"/>
  <c r="P9" i="48"/>
  <c r="Q9" i="48"/>
  <c r="R9" i="48"/>
  <c r="B11" i="48"/>
  <c r="C11" i="48"/>
  <c r="D11" i="48"/>
  <c r="E11" i="48"/>
  <c r="F11" i="48"/>
  <c r="G11" i="48"/>
  <c r="H11" i="48"/>
  <c r="I11" i="48"/>
  <c r="J11" i="48"/>
  <c r="K11" i="48"/>
  <c r="L11" i="48"/>
  <c r="M11" i="48"/>
  <c r="N11" i="48"/>
  <c r="O11" i="48"/>
  <c r="P11" i="48"/>
  <c r="Q11" i="48"/>
  <c r="R11" i="48"/>
  <c r="B12" i="48"/>
  <c r="C12" i="48"/>
  <c r="D12" i="48"/>
  <c r="E12" i="48"/>
  <c r="F12" i="48"/>
  <c r="G12" i="48"/>
  <c r="H12" i="48"/>
  <c r="I12" i="48"/>
  <c r="J12" i="48"/>
  <c r="K12" i="48"/>
  <c r="L12" i="48"/>
  <c r="M12" i="48"/>
  <c r="N12" i="48"/>
  <c r="O12" i="48"/>
  <c r="P12" i="48"/>
  <c r="Q12" i="48"/>
  <c r="R12" i="48"/>
  <c r="B13" i="48"/>
  <c r="C13" i="48"/>
  <c r="D13" i="48"/>
  <c r="E13" i="48"/>
  <c r="F13" i="48"/>
  <c r="G13" i="48"/>
  <c r="H13" i="48"/>
  <c r="I13" i="48"/>
  <c r="J13" i="48"/>
  <c r="K13" i="48"/>
  <c r="L13" i="48"/>
  <c r="M13" i="48"/>
  <c r="N13" i="48"/>
  <c r="O13" i="48"/>
  <c r="P13" i="48"/>
  <c r="Q13" i="48"/>
  <c r="R13" i="48"/>
  <c r="B14" i="48"/>
  <c r="C14" i="48"/>
  <c r="D14" i="48"/>
  <c r="E14" i="48"/>
  <c r="F14" i="48"/>
  <c r="G14" i="48"/>
  <c r="H14" i="48"/>
  <c r="I14" i="48"/>
  <c r="J14" i="48"/>
  <c r="K14" i="48"/>
  <c r="L14" i="48"/>
  <c r="M14" i="48"/>
  <c r="N14" i="48"/>
  <c r="O14" i="48"/>
  <c r="P14" i="48"/>
  <c r="Q14" i="48"/>
  <c r="R14" i="48"/>
  <c r="B15" i="48"/>
  <c r="C15" i="48"/>
  <c r="D15" i="48"/>
  <c r="E15" i="48"/>
  <c r="F15" i="48"/>
  <c r="G15" i="48"/>
  <c r="H15" i="48"/>
  <c r="I15" i="48"/>
  <c r="J15" i="48"/>
  <c r="K15" i="48"/>
  <c r="L15" i="48"/>
  <c r="M15" i="48"/>
  <c r="N15" i="48"/>
  <c r="O15" i="48"/>
  <c r="P15" i="48"/>
  <c r="Q15" i="48"/>
  <c r="R15" i="48"/>
  <c r="B16" i="48"/>
  <c r="C16" i="48"/>
  <c r="D16" i="48"/>
  <c r="E16" i="48"/>
  <c r="F16" i="48"/>
  <c r="G16" i="48"/>
  <c r="H16" i="48"/>
  <c r="I16" i="48"/>
  <c r="J16" i="48"/>
  <c r="K16" i="48"/>
  <c r="L16" i="48"/>
  <c r="M16" i="48"/>
  <c r="N16" i="48"/>
  <c r="O16" i="48"/>
  <c r="P16" i="48"/>
  <c r="Q16" i="48"/>
  <c r="R16" i="48"/>
  <c r="B17" i="48"/>
  <c r="C17" i="48"/>
  <c r="D17" i="48"/>
  <c r="E17" i="48"/>
  <c r="F17" i="48"/>
  <c r="G17" i="48"/>
  <c r="H17" i="48"/>
  <c r="I17" i="48"/>
  <c r="J17" i="48"/>
  <c r="K17" i="48"/>
  <c r="L17" i="48"/>
  <c r="M17" i="48"/>
  <c r="N17" i="48"/>
  <c r="O17" i="48"/>
  <c r="P17" i="48"/>
  <c r="Q17" i="48"/>
  <c r="R17" i="48"/>
  <c r="B18" i="48"/>
  <c r="C18" i="48"/>
  <c r="D18" i="48"/>
  <c r="E18" i="48"/>
  <c r="F18" i="48"/>
  <c r="G18" i="48"/>
  <c r="H18" i="48"/>
  <c r="I18" i="48"/>
  <c r="J18" i="48"/>
  <c r="K18" i="48"/>
  <c r="L18" i="48"/>
  <c r="M18" i="48"/>
  <c r="N18" i="48"/>
  <c r="O18" i="48"/>
  <c r="P18" i="48"/>
  <c r="Q18" i="48"/>
  <c r="R18" i="48"/>
  <c r="B19" i="48"/>
  <c r="C19" i="48"/>
  <c r="D19" i="48"/>
  <c r="E19" i="48"/>
  <c r="F19" i="48"/>
  <c r="G19" i="48"/>
  <c r="H19" i="48"/>
  <c r="I19" i="48"/>
  <c r="J19" i="48"/>
  <c r="K19" i="48"/>
  <c r="L19" i="48"/>
  <c r="M19" i="48"/>
  <c r="N19" i="48"/>
  <c r="O19" i="48"/>
  <c r="P19" i="48"/>
  <c r="Q19" i="48"/>
  <c r="R19" i="48"/>
  <c r="B20" i="48"/>
  <c r="C20" i="48"/>
  <c r="D20" i="48"/>
  <c r="E20" i="48"/>
  <c r="F20" i="48"/>
  <c r="G20" i="48"/>
  <c r="H20" i="48"/>
  <c r="I20" i="48"/>
  <c r="J20" i="48"/>
  <c r="K20" i="48"/>
  <c r="L20" i="48"/>
  <c r="M20" i="48"/>
  <c r="N20" i="48"/>
  <c r="O20" i="48"/>
  <c r="P20" i="48"/>
  <c r="Q20" i="48"/>
  <c r="R20" i="48"/>
  <c r="B21" i="48"/>
  <c r="C21" i="48"/>
  <c r="D21" i="48"/>
  <c r="E21" i="48"/>
  <c r="F21" i="48"/>
  <c r="G21" i="48"/>
  <c r="H21" i="48"/>
  <c r="I21" i="48"/>
  <c r="J21" i="48"/>
  <c r="K21" i="48"/>
  <c r="L21" i="48"/>
  <c r="M21" i="48"/>
  <c r="N21" i="48"/>
  <c r="O21" i="48"/>
  <c r="P21" i="48"/>
  <c r="Q21" i="48"/>
  <c r="R21" i="48"/>
  <c r="B22" i="48"/>
  <c r="C22" i="48"/>
  <c r="D22" i="48"/>
  <c r="E22" i="48"/>
  <c r="F22" i="48"/>
  <c r="G22" i="48"/>
  <c r="H22" i="48"/>
  <c r="I22" i="48"/>
  <c r="J22" i="48"/>
  <c r="K22" i="48"/>
  <c r="L22" i="48"/>
  <c r="M22" i="48"/>
  <c r="N22" i="48"/>
  <c r="O22" i="48"/>
  <c r="P22" i="48"/>
  <c r="Q22" i="48"/>
  <c r="R22" i="48"/>
  <c r="B23" i="48"/>
  <c r="C23" i="48"/>
  <c r="D23" i="48"/>
  <c r="E23" i="48"/>
  <c r="F23" i="48"/>
  <c r="G23" i="48"/>
  <c r="H23" i="48"/>
  <c r="I23" i="48"/>
  <c r="J23" i="48"/>
  <c r="K23" i="48"/>
  <c r="L23" i="48"/>
  <c r="M23" i="48"/>
  <c r="N23" i="48"/>
  <c r="O23" i="48"/>
  <c r="P23" i="48"/>
  <c r="Q23" i="48"/>
  <c r="R23" i="48"/>
  <c r="B24" i="48"/>
  <c r="C24" i="48"/>
  <c r="D24" i="48"/>
  <c r="E24" i="48"/>
  <c r="F24" i="48"/>
  <c r="G24" i="48"/>
  <c r="H24" i="48"/>
  <c r="I24" i="48"/>
  <c r="J24" i="48"/>
  <c r="K24" i="48"/>
  <c r="L24" i="48"/>
  <c r="M24" i="48"/>
  <c r="N24" i="48"/>
  <c r="O24" i="48"/>
  <c r="P24" i="48"/>
  <c r="Q24" i="48"/>
  <c r="R24" i="48"/>
  <c r="B27" i="48"/>
  <c r="C27" i="48"/>
  <c r="D27" i="48"/>
  <c r="E27" i="48"/>
  <c r="F27" i="48"/>
  <c r="G27" i="48"/>
  <c r="H27" i="48"/>
  <c r="I27" i="48"/>
  <c r="J27" i="48"/>
  <c r="K27" i="48"/>
  <c r="L27" i="48"/>
  <c r="M27" i="48"/>
  <c r="N27" i="48"/>
  <c r="O27" i="48"/>
  <c r="P27" i="48"/>
  <c r="Q27" i="48"/>
  <c r="R27" i="48"/>
  <c r="B28" i="48"/>
  <c r="C28" i="48"/>
  <c r="D28" i="48"/>
  <c r="E28" i="48"/>
  <c r="F28" i="48"/>
  <c r="G28" i="48"/>
  <c r="H28" i="48"/>
  <c r="I28" i="48"/>
  <c r="J28" i="48"/>
  <c r="K28" i="48"/>
  <c r="L28" i="48"/>
  <c r="M28" i="48"/>
  <c r="N28" i="48"/>
  <c r="O28" i="48"/>
  <c r="P28" i="48"/>
  <c r="Q28" i="48"/>
  <c r="R28" i="48"/>
  <c r="B29" i="48"/>
  <c r="C29" i="48"/>
  <c r="D29" i="48"/>
  <c r="E29" i="48"/>
  <c r="F29" i="48"/>
  <c r="G29" i="48"/>
  <c r="H29" i="48"/>
  <c r="I29" i="48"/>
  <c r="J29" i="48"/>
  <c r="K29" i="48"/>
  <c r="L29" i="48"/>
  <c r="M29" i="48"/>
  <c r="N29" i="48"/>
  <c r="O29" i="48"/>
  <c r="P29" i="48"/>
  <c r="Q29" i="48"/>
  <c r="R29" i="48"/>
  <c r="B31" i="48"/>
  <c r="C31" i="48"/>
  <c r="D31" i="48"/>
  <c r="E31" i="48"/>
  <c r="F31" i="48"/>
  <c r="G31" i="48"/>
  <c r="H31" i="48"/>
  <c r="I31" i="48"/>
  <c r="J31" i="48"/>
  <c r="K31" i="48"/>
  <c r="L31" i="48"/>
  <c r="M31" i="48"/>
  <c r="N31" i="48"/>
  <c r="O31" i="48"/>
  <c r="P31" i="48"/>
  <c r="Q31" i="48"/>
  <c r="R31" i="48"/>
  <c r="B32" i="48"/>
  <c r="C32" i="48"/>
  <c r="D32" i="48"/>
  <c r="E32" i="48"/>
  <c r="F32" i="48"/>
  <c r="G32" i="48"/>
  <c r="H32" i="48"/>
  <c r="I32" i="48"/>
  <c r="J32" i="48"/>
  <c r="K32" i="48"/>
  <c r="L32" i="48"/>
  <c r="M32" i="48"/>
  <c r="N32" i="48"/>
  <c r="O32" i="48"/>
  <c r="P32" i="48"/>
  <c r="Q32" i="48"/>
  <c r="R32" i="48"/>
  <c r="B33" i="48"/>
  <c r="C33" i="48"/>
  <c r="D33" i="48"/>
  <c r="E33" i="48"/>
  <c r="F33" i="48"/>
  <c r="G33" i="48"/>
  <c r="H33" i="48"/>
  <c r="I33" i="48"/>
  <c r="J33" i="48"/>
  <c r="K33" i="48"/>
  <c r="L33" i="48"/>
  <c r="M33" i="48"/>
  <c r="N33" i="48"/>
  <c r="O33" i="48"/>
  <c r="P33" i="48"/>
  <c r="Q33" i="48"/>
  <c r="R33" i="48"/>
  <c r="B34" i="48"/>
  <c r="C34" i="48"/>
  <c r="D34" i="48"/>
  <c r="E34" i="48"/>
  <c r="F34" i="48"/>
  <c r="G34" i="48"/>
  <c r="H34" i="48"/>
  <c r="I34" i="48"/>
  <c r="J34" i="48"/>
  <c r="K34" i="48"/>
  <c r="L34" i="48"/>
  <c r="M34" i="48"/>
  <c r="N34" i="48"/>
  <c r="O34" i="48"/>
  <c r="P34" i="48"/>
  <c r="Q34" i="48"/>
  <c r="R34" i="48"/>
  <c r="B35" i="48"/>
  <c r="C35" i="48"/>
  <c r="D35" i="48"/>
  <c r="E35" i="48"/>
  <c r="F35" i="48"/>
  <c r="G35" i="48"/>
  <c r="H35" i="48"/>
  <c r="I35" i="48"/>
  <c r="J35" i="48"/>
  <c r="K35" i="48"/>
  <c r="L35" i="48"/>
  <c r="M35" i="48"/>
  <c r="N35" i="48"/>
  <c r="O35" i="48"/>
  <c r="P35" i="48"/>
  <c r="Q35" i="48"/>
  <c r="R35" i="48"/>
  <c r="B36" i="48"/>
  <c r="C36" i="48"/>
  <c r="D36" i="48"/>
  <c r="E36" i="48"/>
  <c r="F36" i="48"/>
  <c r="G36" i="48"/>
  <c r="H36" i="48"/>
  <c r="I36" i="48"/>
  <c r="J36" i="48"/>
  <c r="K36" i="48"/>
  <c r="L36" i="48"/>
  <c r="M36" i="48"/>
  <c r="N36" i="48"/>
  <c r="O36" i="48"/>
  <c r="P36" i="48"/>
  <c r="Q36" i="48"/>
  <c r="R36" i="48"/>
  <c r="B37" i="48"/>
  <c r="C37" i="48"/>
  <c r="D37" i="48"/>
  <c r="E37" i="48"/>
  <c r="F37" i="48"/>
  <c r="G37" i="48"/>
  <c r="H37" i="48"/>
  <c r="I37" i="48"/>
  <c r="J37" i="48"/>
  <c r="K37" i="48"/>
  <c r="L37" i="48"/>
  <c r="M37" i="48"/>
  <c r="N37" i="48"/>
  <c r="O37" i="48"/>
  <c r="P37" i="48"/>
  <c r="Q37" i="48"/>
  <c r="R37" i="48"/>
  <c r="B38" i="48"/>
  <c r="C38" i="48"/>
  <c r="D38" i="48"/>
  <c r="E38" i="48"/>
  <c r="F38" i="48"/>
  <c r="G38" i="48"/>
  <c r="H38" i="48"/>
  <c r="I38" i="48"/>
  <c r="J38" i="48"/>
  <c r="K38" i="48"/>
  <c r="L38" i="48"/>
  <c r="M38" i="48"/>
  <c r="N38" i="48"/>
  <c r="O38" i="48"/>
  <c r="P38" i="48"/>
  <c r="Q38" i="48"/>
  <c r="R38" i="48"/>
  <c r="B39" i="48"/>
  <c r="C39" i="48"/>
  <c r="D39" i="48"/>
  <c r="E39" i="48"/>
  <c r="F39" i="48"/>
  <c r="G39" i="48"/>
  <c r="H39" i="48"/>
  <c r="I39" i="48"/>
  <c r="J39" i="48"/>
  <c r="K39" i="48"/>
  <c r="L39" i="48"/>
  <c r="M39" i="48"/>
  <c r="N39" i="48"/>
  <c r="O39" i="48"/>
  <c r="P39" i="48"/>
  <c r="Q39" i="48"/>
  <c r="R39" i="48"/>
  <c r="B40" i="48"/>
  <c r="C40" i="48"/>
  <c r="D40" i="48"/>
  <c r="E40" i="48"/>
  <c r="F40" i="48"/>
  <c r="G40" i="48"/>
  <c r="H40" i="48"/>
  <c r="I40" i="48"/>
  <c r="J40" i="48"/>
  <c r="K40" i="48"/>
  <c r="L40" i="48"/>
  <c r="M40" i="48"/>
  <c r="N40" i="48"/>
  <c r="O40" i="48"/>
  <c r="P40" i="48"/>
  <c r="Q40" i="48"/>
  <c r="R40" i="48"/>
  <c r="B41" i="48"/>
  <c r="C41" i="48"/>
  <c r="D41" i="48"/>
  <c r="E41" i="48"/>
  <c r="F41" i="48"/>
  <c r="G41" i="48"/>
  <c r="H41" i="48"/>
  <c r="I41" i="48"/>
  <c r="J41" i="48"/>
  <c r="K41" i="48"/>
  <c r="L41" i="48"/>
  <c r="M41" i="48"/>
  <c r="N41" i="48"/>
  <c r="O41" i="48"/>
  <c r="P41" i="48"/>
  <c r="Q41" i="48"/>
  <c r="R41" i="48"/>
  <c r="B42" i="48"/>
  <c r="C42" i="48"/>
  <c r="D42" i="48"/>
  <c r="E42" i="48"/>
  <c r="F42" i="48"/>
  <c r="G42" i="48"/>
  <c r="H42" i="48"/>
  <c r="I42" i="48"/>
  <c r="J42" i="48"/>
  <c r="K42" i="48"/>
  <c r="L42" i="48"/>
  <c r="M42" i="48"/>
  <c r="N42" i="48"/>
  <c r="O42" i="48"/>
  <c r="P42" i="48"/>
  <c r="Q42" i="48"/>
  <c r="R42" i="48"/>
  <c r="B43" i="48"/>
  <c r="C43" i="48"/>
  <c r="D43" i="48"/>
  <c r="E43" i="48"/>
  <c r="F43" i="48"/>
  <c r="G43" i="48"/>
  <c r="H43" i="48"/>
  <c r="I43" i="48"/>
  <c r="J43" i="48"/>
  <c r="K43" i="48"/>
  <c r="L43" i="48"/>
  <c r="M43" i="48"/>
  <c r="N43" i="48"/>
  <c r="O43" i="48"/>
  <c r="P43" i="48"/>
  <c r="Q43" i="48"/>
  <c r="R43" i="48"/>
  <c r="B44" i="48"/>
  <c r="C44" i="48"/>
  <c r="D44" i="48"/>
  <c r="E44" i="48"/>
  <c r="F44" i="48"/>
  <c r="G44" i="48"/>
  <c r="H44" i="48"/>
  <c r="I44" i="48"/>
  <c r="J44" i="48"/>
  <c r="K44" i="48"/>
  <c r="L44" i="48"/>
  <c r="M44" i="48"/>
  <c r="N44" i="48"/>
  <c r="O44" i="48"/>
  <c r="P44" i="48"/>
  <c r="Q44" i="48"/>
  <c r="R44" i="48"/>
  <c r="B47" i="48"/>
  <c r="C47" i="48"/>
  <c r="D47" i="48"/>
  <c r="E47" i="48"/>
  <c r="F47" i="48"/>
  <c r="G47" i="48"/>
  <c r="H47" i="48"/>
  <c r="I47" i="48"/>
  <c r="J47" i="48"/>
  <c r="K47" i="48"/>
  <c r="L47" i="48"/>
  <c r="M47" i="48"/>
  <c r="N47" i="48"/>
  <c r="O47" i="48"/>
  <c r="P47" i="48"/>
  <c r="Q47" i="48"/>
  <c r="R47" i="48"/>
  <c r="B48" i="48"/>
  <c r="C48" i="48"/>
  <c r="D48" i="48"/>
  <c r="E48" i="48"/>
  <c r="F48" i="48"/>
  <c r="G48" i="48"/>
  <c r="H48" i="48"/>
  <c r="I48" i="48"/>
  <c r="J48" i="48"/>
  <c r="K48" i="48"/>
  <c r="L48" i="48"/>
  <c r="M48" i="48"/>
  <c r="N48" i="48"/>
  <c r="O48" i="48"/>
  <c r="P48" i="48"/>
  <c r="Q48" i="48"/>
  <c r="R48" i="48"/>
  <c r="B49" i="48"/>
  <c r="C49" i="48"/>
  <c r="D49" i="48"/>
  <c r="E49" i="48"/>
  <c r="F49" i="48"/>
  <c r="G49" i="48"/>
  <c r="H49" i="48"/>
  <c r="I49" i="48"/>
  <c r="J49" i="48"/>
  <c r="K49" i="48"/>
  <c r="L49" i="48"/>
  <c r="M49" i="48"/>
  <c r="N49" i="48"/>
  <c r="O49" i="48"/>
  <c r="P49" i="48"/>
  <c r="Q49" i="48"/>
  <c r="R49" i="48"/>
  <c r="B51" i="48"/>
  <c r="C51" i="48"/>
  <c r="D51" i="48"/>
  <c r="E51" i="48"/>
  <c r="F51" i="48"/>
  <c r="G51" i="48"/>
  <c r="H51" i="48"/>
  <c r="I51" i="48"/>
  <c r="J51" i="48"/>
  <c r="K51" i="48"/>
  <c r="L51" i="48"/>
  <c r="M51" i="48"/>
  <c r="N51" i="48"/>
  <c r="O51" i="48"/>
  <c r="P51" i="48"/>
  <c r="Q51" i="48"/>
  <c r="R51" i="48"/>
  <c r="B52" i="48"/>
  <c r="C52" i="48"/>
  <c r="D52" i="48"/>
  <c r="E52" i="48"/>
  <c r="F52" i="48"/>
  <c r="G52" i="48"/>
  <c r="H52" i="48"/>
  <c r="I52" i="48"/>
  <c r="J52" i="48"/>
  <c r="K52" i="48"/>
  <c r="L52" i="48"/>
  <c r="M52" i="48"/>
  <c r="N52" i="48"/>
  <c r="O52" i="48"/>
  <c r="P52" i="48"/>
  <c r="Q52" i="48"/>
  <c r="R52" i="48"/>
  <c r="B53" i="48"/>
  <c r="C53" i="48"/>
  <c r="D53" i="48"/>
  <c r="E53" i="48"/>
  <c r="F53" i="48"/>
  <c r="G53" i="48"/>
  <c r="H53" i="48"/>
  <c r="I53" i="48"/>
  <c r="J53" i="48"/>
  <c r="K53" i="48"/>
  <c r="L53" i="48"/>
  <c r="M53" i="48"/>
  <c r="N53" i="48"/>
  <c r="O53" i="48"/>
  <c r="P53" i="48"/>
  <c r="Q53" i="48"/>
  <c r="R53" i="48"/>
  <c r="B54" i="48"/>
  <c r="C54" i="48"/>
  <c r="D54" i="48"/>
  <c r="E54" i="48"/>
  <c r="F54" i="48"/>
  <c r="G54" i="48"/>
  <c r="H54" i="48"/>
  <c r="I54" i="48"/>
  <c r="J54" i="48"/>
  <c r="K54" i="48"/>
  <c r="L54" i="48"/>
  <c r="M54" i="48"/>
  <c r="N54" i="48"/>
  <c r="O54" i="48"/>
  <c r="P54" i="48"/>
  <c r="Q54" i="48"/>
  <c r="R54" i="48"/>
  <c r="B55" i="48"/>
  <c r="C55" i="48"/>
  <c r="D55" i="48"/>
  <c r="E55" i="48"/>
  <c r="F55" i="48"/>
  <c r="G55" i="48"/>
  <c r="H55" i="48"/>
  <c r="I55" i="48"/>
  <c r="J55" i="48"/>
  <c r="K55" i="48"/>
  <c r="L55" i="48"/>
  <c r="M55" i="48"/>
  <c r="N55" i="48"/>
  <c r="O55" i="48"/>
  <c r="P55" i="48"/>
  <c r="Q55" i="48"/>
  <c r="R55" i="48"/>
  <c r="B56" i="48"/>
  <c r="C56" i="48"/>
  <c r="D56" i="48"/>
  <c r="E56" i="48"/>
  <c r="F56" i="48"/>
  <c r="G56" i="48"/>
  <c r="H56" i="48"/>
  <c r="I56" i="48"/>
  <c r="J56" i="48"/>
  <c r="K56" i="48"/>
  <c r="L56" i="48"/>
  <c r="M56" i="48"/>
  <c r="N56" i="48"/>
  <c r="O56" i="48"/>
  <c r="P56" i="48"/>
  <c r="Q56" i="48"/>
  <c r="R56" i="48"/>
  <c r="B57" i="48"/>
  <c r="C57" i="48"/>
  <c r="D57" i="48"/>
  <c r="E57" i="48"/>
  <c r="F57" i="48"/>
  <c r="G57" i="48"/>
  <c r="H57" i="48"/>
  <c r="I57" i="48"/>
  <c r="J57" i="48"/>
  <c r="K57" i="48"/>
  <c r="L57" i="48"/>
  <c r="M57" i="48"/>
  <c r="N57" i="48"/>
  <c r="O57" i="48"/>
  <c r="P57" i="48"/>
  <c r="Q57" i="48"/>
  <c r="R57" i="48"/>
  <c r="B58" i="48"/>
  <c r="C58" i="48"/>
  <c r="D58" i="48"/>
  <c r="E58" i="48"/>
  <c r="F58" i="48"/>
  <c r="G58" i="48"/>
  <c r="H58" i="48"/>
  <c r="I58" i="48"/>
  <c r="J58" i="48"/>
  <c r="K58" i="48"/>
  <c r="L58" i="48"/>
  <c r="M58" i="48"/>
  <c r="N58" i="48"/>
  <c r="O58" i="48"/>
  <c r="P58" i="48"/>
  <c r="Q58" i="48"/>
  <c r="R58" i="48"/>
  <c r="B59" i="48"/>
  <c r="C59" i="48"/>
  <c r="D59" i="48"/>
  <c r="E59" i="48"/>
  <c r="F59" i="48"/>
  <c r="G59" i="48"/>
  <c r="H59" i="48"/>
  <c r="I59" i="48"/>
  <c r="J59" i="48"/>
  <c r="K59" i="48"/>
  <c r="L59" i="48"/>
  <c r="M59" i="48"/>
  <c r="N59" i="48"/>
  <c r="O59" i="48"/>
  <c r="P59" i="48"/>
  <c r="Q59" i="48"/>
  <c r="R59" i="48"/>
  <c r="B60" i="48"/>
  <c r="C60" i="48"/>
  <c r="D60" i="48"/>
  <c r="E60" i="48"/>
  <c r="F60" i="48"/>
  <c r="G60" i="48"/>
  <c r="H60" i="48"/>
  <c r="I60" i="48"/>
  <c r="J60" i="48"/>
  <c r="K60" i="48"/>
  <c r="L60" i="48"/>
  <c r="M60" i="48"/>
  <c r="N60" i="48"/>
  <c r="O60" i="48"/>
  <c r="P60" i="48"/>
  <c r="Q60" i="48"/>
  <c r="R60" i="48"/>
  <c r="B61" i="48"/>
  <c r="C61" i="48"/>
  <c r="D61" i="48"/>
  <c r="E61" i="48"/>
  <c r="F61" i="48"/>
  <c r="G61" i="48"/>
  <c r="H61" i="48"/>
  <c r="I61" i="48"/>
  <c r="J61" i="48"/>
  <c r="K61" i="48"/>
  <c r="L61" i="48"/>
  <c r="M61" i="48"/>
  <c r="N61" i="48"/>
  <c r="O61" i="48"/>
  <c r="P61" i="48"/>
  <c r="Q61" i="48"/>
  <c r="R61" i="48"/>
  <c r="B62" i="48"/>
  <c r="C62" i="48"/>
  <c r="D62" i="48"/>
  <c r="E62" i="48"/>
  <c r="F62" i="48"/>
  <c r="G62" i="48"/>
  <c r="H62" i="48"/>
  <c r="I62" i="48"/>
  <c r="J62" i="48"/>
  <c r="K62" i="48"/>
  <c r="L62" i="48"/>
  <c r="M62" i="48"/>
  <c r="N62" i="48"/>
  <c r="O62" i="48"/>
  <c r="P62" i="48"/>
  <c r="Q62" i="48"/>
  <c r="R62" i="48"/>
  <c r="B63" i="48"/>
  <c r="C63" i="48"/>
  <c r="D63" i="48"/>
  <c r="E63" i="48"/>
  <c r="F63" i="48"/>
  <c r="G63" i="48"/>
  <c r="H63" i="48"/>
  <c r="I63" i="48"/>
  <c r="J63" i="48"/>
  <c r="K63" i="48"/>
  <c r="L63" i="48"/>
  <c r="M63" i="48"/>
  <c r="N63" i="48"/>
  <c r="O63" i="48"/>
  <c r="P63" i="48"/>
  <c r="Q63" i="48"/>
  <c r="R63" i="48"/>
  <c r="B64" i="48"/>
  <c r="C64" i="48"/>
  <c r="D64" i="48"/>
  <c r="E64" i="48"/>
  <c r="F64" i="48"/>
  <c r="G64" i="48"/>
  <c r="H64" i="48"/>
  <c r="I64" i="48"/>
  <c r="J64" i="48"/>
  <c r="K64" i="48"/>
  <c r="L64" i="48"/>
  <c r="M64" i="48"/>
  <c r="N64" i="48"/>
  <c r="O64" i="48"/>
  <c r="P64" i="48"/>
  <c r="Q64" i="48"/>
  <c r="R64" i="48"/>
  <c r="C7" i="48" l="1"/>
  <c r="D7" i="48"/>
  <c r="E7" i="48"/>
  <c r="F7" i="48"/>
  <c r="G7" i="48"/>
  <c r="H7" i="48"/>
  <c r="I7" i="48"/>
  <c r="J7" i="48"/>
  <c r="K7" i="48"/>
  <c r="L7" i="48"/>
  <c r="M7" i="48"/>
  <c r="N7" i="48"/>
  <c r="O7" i="48"/>
  <c r="P7" i="48"/>
  <c r="Q7" i="48"/>
  <c r="R7" i="48"/>
  <c r="B7" i="48"/>
  <c r="AB16" i="31" l="1"/>
  <c r="V14" i="22"/>
  <c r="V13" i="22"/>
  <c r="V15" i="22"/>
  <c r="N12" i="53" l="1"/>
  <c r="N13" i="53"/>
  <c r="N14" i="53"/>
  <c r="U10" i="48"/>
  <c r="U11" i="48"/>
  <c r="U12" i="48"/>
  <c r="U33" i="13"/>
  <c r="U32" i="13"/>
  <c r="U31" i="13"/>
  <c r="B5" i="13"/>
  <c r="C5" i="13"/>
  <c r="D5" i="13"/>
  <c r="E5" i="13"/>
  <c r="F5" i="13"/>
  <c r="G5" i="13"/>
  <c r="H5" i="13"/>
  <c r="I5" i="13"/>
  <c r="J5" i="13"/>
  <c r="K5" i="13"/>
  <c r="L5" i="13"/>
  <c r="M5" i="13"/>
  <c r="N5" i="13"/>
  <c r="O5" i="13"/>
  <c r="P5" i="13"/>
  <c r="Q5" i="13"/>
  <c r="R5" i="13"/>
  <c r="U12" i="39"/>
  <c r="U14" i="39"/>
  <c r="N9" i="39"/>
  <c r="L9" i="39"/>
  <c r="J9" i="39"/>
  <c r="H9" i="39"/>
  <c r="F9" i="39"/>
  <c r="D9" i="39"/>
  <c r="A8" i="39"/>
  <c r="Z12" i="35"/>
  <c r="A7" i="35"/>
  <c r="F8" i="35"/>
  <c r="L8" i="35"/>
  <c r="R8" i="35"/>
  <c r="Z13" i="35"/>
  <c r="AB15" i="31"/>
  <c r="S8" i="31"/>
  <c r="L8" i="31"/>
  <c r="E8" i="31"/>
  <c r="A7" i="31"/>
  <c r="U14" i="28"/>
  <c r="U12" i="28"/>
  <c r="U16" i="28"/>
  <c r="U15" i="28"/>
  <c r="U13" i="28"/>
  <c r="U11" i="28"/>
  <c r="T11" i="28"/>
  <c r="V18" i="22"/>
  <c r="V17" i="22"/>
  <c r="V16" i="22"/>
  <c r="AA35" i="22"/>
  <c r="AA34" i="22"/>
  <c r="Z34" i="22"/>
  <c r="Y34" i="22"/>
  <c r="Y31" i="22"/>
  <c r="Y30" i="22"/>
  <c r="Y29" i="22"/>
  <c r="Y28" i="22"/>
  <c r="AF19" i="22"/>
  <c r="AF18" i="22"/>
  <c r="AF17" i="22"/>
  <c r="AF16" i="22"/>
  <c r="AF15" i="22"/>
  <c r="P9" i="22"/>
  <c r="Q9" i="22" s="1"/>
  <c r="A94" i="22" s="1"/>
  <c r="O9" i="22"/>
  <c r="L9" i="22"/>
  <c r="K9" i="22"/>
  <c r="J9" i="22"/>
  <c r="I9" i="22"/>
  <c r="H9" i="22"/>
  <c r="G9" i="22"/>
  <c r="F9" i="22"/>
  <c r="E9" i="22"/>
  <c r="D9" i="22"/>
  <c r="A8" i="22"/>
  <c r="Y35" i="22" l="1"/>
  <c r="Y36" i="22" s="1"/>
  <c r="AA36" i="22"/>
  <c r="Z35" i="22"/>
  <c r="Z36" i="22" s="1"/>
  <c r="H32" i="22"/>
  <c r="H49" i="22"/>
  <c r="H26" i="22"/>
  <c r="H25" i="22"/>
  <c r="H56" i="22"/>
  <c r="H58" i="22"/>
  <c r="H21" i="22"/>
  <c r="H79" i="22"/>
  <c r="H44" i="22"/>
  <c r="H12" i="22"/>
  <c r="H30" i="22"/>
  <c r="H74" i="22"/>
  <c r="H31" i="22"/>
  <c r="H19" i="22"/>
  <c r="H70" i="22"/>
  <c r="H68" i="22"/>
  <c r="H66" i="22"/>
  <c r="H78" i="22"/>
  <c r="H67" i="22"/>
  <c r="H59" i="22"/>
  <c r="H76" i="22"/>
  <c r="H72" i="22"/>
  <c r="H34" i="22"/>
  <c r="H27" i="22"/>
  <c r="H50" i="22"/>
  <c r="H14" i="22"/>
  <c r="H46" i="22"/>
  <c r="H17" i="22"/>
  <c r="H20" i="22"/>
  <c r="H62" i="22"/>
  <c r="H77" i="22"/>
  <c r="H61" i="22"/>
  <c r="H75" i="22"/>
  <c r="H45" i="22"/>
  <c r="H35" i="22"/>
  <c r="H23" i="22"/>
  <c r="H33" i="22"/>
  <c r="H22" i="22"/>
  <c r="H13" i="22"/>
  <c r="H69" i="22"/>
  <c r="H15" i="22"/>
  <c r="H63" i="22"/>
  <c r="H57" i="22"/>
  <c r="H41" i="22"/>
  <c r="H38" i="22"/>
  <c r="H16" i="22"/>
  <c r="H29" i="22"/>
  <c r="H40" i="22"/>
  <c r="H60" i="22"/>
  <c r="H73" i="22"/>
  <c r="H24" i="22"/>
  <c r="H18" i="22"/>
  <c r="H28" i="22"/>
  <c r="H51" i="22"/>
  <c r="H39" i="22"/>
  <c r="H71" i="22"/>
  <c r="E16" i="63"/>
  <c r="U19" i="63"/>
  <c r="E19" i="63"/>
  <c r="L31" i="63"/>
  <c r="I21" i="63"/>
  <c r="M10" i="63"/>
  <c r="H11" i="63"/>
  <c r="M15" i="63"/>
  <c r="H44" i="63"/>
  <c r="C25" i="63"/>
  <c r="G13" i="63"/>
  <c r="O34" i="63"/>
  <c r="P22" i="63"/>
  <c r="L44" i="63"/>
  <c r="P21" i="63"/>
  <c r="S20" i="63"/>
  <c r="Q38" i="63"/>
  <c r="H41" i="63"/>
  <c r="K10" i="63"/>
  <c r="S36" i="63"/>
  <c r="O22" i="63"/>
  <c r="C20" i="63"/>
  <c r="O36" i="63"/>
  <c r="O25" i="63"/>
  <c r="T24" i="63"/>
  <c r="Q32" i="63"/>
  <c r="P30" i="63"/>
  <c r="H16" i="63"/>
  <c r="O28" i="63"/>
  <c r="H29" i="63"/>
  <c r="D37" i="63"/>
  <c r="U11" i="63"/>
  <c r="C17" i="63"/>
  <c r="H42" i="63"/>
  <c r="D24" i="63"/>
  <c r="D32" i="63"/>
  <c r="H14" i="63"/>
  <c r="C38" i="63"/>
  <c r="S44" i="63"/>
  <c r="D17" i="63"/>
  <c r="G35" i="63"/>
  <c r="I34" i="63"/>
  <c r="C27" i="63"/>
  <c r="M13" i="63"/>
  <c r="C24" i="63"/>
  <c r="T33" i="63"/>
  <c r="D26" i="63"/>
  <c r="L33" i="63"/>
  <c r="C10" i="63"/>
  <c r="T36" i="63"/>
  <c r="S28" i="63"/>
  <c r="G28" i="63"/>
  <c r="M42" i="63"/>
  <c r="H37" i="63"/>
  <c r="T19" i="63"/>
  <c r="E10" i="63"/>
  <c r="O23" i="63"/>
  <c r="U26" i="63"/>
  <c r="P26" i="63"/>
  <c r="D23" i="63"/>
  <c r="P42" i="63"/>
  <c r="E23" i="63"/>
  <c r="C35" i="63"/>
  <c r="P13" i="63"/>
  <c r="O20" i="63"/>
  <c r="U14" i="63"/>
  <c r="H39" i="63"/>
  <c r="L17" i="63"/>
  <c r="D25" i="63"/>
  <c r="U40" i="63"/>
  <c r="K33" i="63"/>
  <c r="T20" i="63"/>
  <c r="L23" i="63"/>
  <c r="G27" i="63"/>
  <c r="S35" i="63"/>
  <c r="C15" i="63"/>
  <c r="P29" i="63"/>
  <c r="K19" i="63"/>
  <c r="G39" i="63"/>
  <c r="K35" i="63"/>
  <c r="L19" i="63"/>
  <c r="M43" i="63"/>
  <c r="C13" i="39"/>
  <c r="L36" i="63"/>
  <c r="L28" i="63"/>
  <c r="Q12" i="63"/>
  <c r="G30" i="63"/>
  <c r="Q24" i="63"/>
  <c r="G21" i="63"/>
  <c r="K42" i="63"/>
  <c r="H31" i="63"/>
  <c r="K20" i="63"/>
  <c r="T44" i="63"/>
  <c r="K43" i="63"/>
  <c r="K29" i="63"/>
  <c r="E11" i="63"/>
  <c r="T35" i="63"/>
  <c r="Q13" i="63"/>
  <c r="H33" i="63"/>
  <c r="E24" i="63"/>
  <c r="C42" i="63"/>
  <c r="S43" i="63"/>
  <c r="Q36" i="63"/>
  <c r="K41" i="63"/>
  <c r="H10" i="63"/>
  <c r="I44" i="63"/>
  <c r="Q39" i="63"/>
  <c r="L25" i="63"/>
  <c r="S23" i="63"/>
  <c r="I13" i="63"/>
  <c r="P40" i="63"/>
  <c r="D43" i="63"/>
  <c r="D35" i="63"/>
  <c r="E36" i="63"/>
  <c r="Q23" i="63"/>
  <c r="U15" i="63"/>
  <c r="O17" i="63"/>
  <c r="L22" i="63"/>
  <c r="S33" i="63"/>
  <c r="S25" i="63"/>
  <c r="M39" i="63"/>
  <c r="O44" i="63"/>
  <c r="G38" i="63"/>
  <c r="M24" i="63"/>
  <c r="U20" i="63"/>
  <c r="H24" i="63"/>
  <c r="P25" i="63"/>
  <c r="O38" i="63"/>
  <c r="G26" i="63"/>
  <c r="G22" i="63"/>
  <c r="U39" i="63"/>
  <c r="L42" i="63"/>
  <c r="E32" i="63"/>
  <c r="U12" i="63"/>
  <c r="C44" i="63"/>
  <c r="O16" i="63"/>
  <c r="E39" i="63"/>
  <c r="H19" i="63"/>
  <c r="O30" i="63"/>
  <c r="P16" i="63"/>
  <c r="C14" i="63"/>
  <c r="S10" i="63"/>
  <c r="U18" i="63"/>
  <c r="O40" i="63"/>
  <c r="T23" i="63"/>
  <c r="M40" i="63"/>
  <c r="Q28" i="63"/>
  <c r="O33" i="63"/>
  <c r="G14" i="63"/>
  <c r="C43" i="63"/>
  <c r="S29" i="63"/>
  <c r="E18" i="63"/>
  <c r="C29" i="63"/>
  <c r="Q18" i="63"/>
  <c r="T43" i="63"/>
  <c r="D34" i="63"/>
  <c r="D28" i="63"/>
  <c r="C36" i="63"/>
  <c r="H30" i="63"/>
  <c r="E30" i="63"/>
  <c r="I43" i="63"/>
  <c r="E37" i="63"/>
  <c r="C12" i="63"/>
  <c r="D10" i="63"/>
  <c r="S41" i="63"/>
  <c r="H12" i="63"/>
  <c r="Q35" i="63"/>
  <c r="H21" i="63"/>
  <c r="P10" i="63"/>
  <c r="E12" i="63"/>
  <c r="Q10" i="63"/>
  <c r="I12" i="63"/>
  <c r="O31" i="63"/>
  <c r="E31" i="63"/>
  <c r="T10" i="63"/>
  <c r="I14" i="63"/>
  <c r="K44" i="63"/>
  <c r="I38" i="63"/>
  <c r="G24" i="63"/>
  <c r="C21" i="63"/>
  <c r="I17" i="63"/>
  <c r="D13" i="63"/>
  <c r="L24" i="63"/>
  <c r="D44" i="63"/>
  <c r="E21" i="63"/>
  <c r="U38" i="63"/>
  <c r="E35" i="63"/>
  <c r="I10" i="63"/>
  <c r="I23" i="63"/>
  <c r="P36" i="63"/>
  <c r="U32" i="63"/>
  <c r="U25" i="63"/>
  <c r="E26" i="63"/>
  <c r="P33" i="63"/>
  <c r="Q11" i="63"/>
  <c r="S14" i="63"/>
  <c r="K11" i="63"/>
  <c r="S22" i="63"/>
  <c r="K36" i="63"/>
  <c r="Q34" i="63"/>
  <c r="D36" i="63"/>
  <c r="K37" i="63"/>
  <c r="O43" i="63"/>
  <c r="O32" i="63"/>
  <c r="T42" i="63"/>
  <c r="P41" i="63"/>
  <c r="Q30" i="63"/>
  <c r="Q20" i="63"/>
  <c r="L37" i="63"/>
  <c r="M17" i="63"/>
  <c r="S11" i="63"/>
  <c r="I11" i="63"/>
  <c r="L11" i="63"/>
  <c r="D42" i="63"/>
  <c r="U24" i="63"/>
  <c r="Q40" i="63"/>
  <c r="T16" i="63"/>
  <c r="S13" i="63"/>
  <c r="P31" i="63"/>
  <c r="M41" i="63"/>
  <c r="E25" i="63"/>
  <c r="L38" i="63"/>
  <c r="Q29" i="63"/>
  <c r="S21" i="63"/>
  <c r="U35" i="63"/>
  <c r="P37" i="63"/>
  <c r="C31" i="63"/>
  <c r="P27" i="63"/>
  <c r="D15" i="63"/>
  <c r="S24" i="63"/>
  <c r="C33" i="63"/>
  <c r="L29" i="63"/>
  <c r="U21" i="63"/>
  <c r="M16" i="63"/>
  <c r="P18" i="63"/>
  <c r="L34" i="63"/>
  <c r="T25" i="63"/>
  <c r="I41" i="63"/>
  <c r="P35" i="63"/>
  <c r="G43" i="63"/>
  <c r="E28" i="63"/>
  <c r="C39" i="63"/>
  <c r="P28" i="63"/>
  <c r="K27" i="63"/>
  <c r="H40" i="63"/>
  <c r="E29" i="63"/>
  <c r="C40" i="63"/>
  <c r="S31" i="63"/>
  <c r="T40" i="63"/>
  <c r="D14" i="63"/>
  <c r="E42" i="63"/>
  <c r="S42" i="63"/>
  <c r="I33" i="63"/>
  <c r="C23" i="63"/>
  <c r="H15" i="63"/>
  <c r="H26" i="63"/>
  <c r="M33" i="63"/>
  <c r="K38" i="63"/>
  <c r="M22" i="63"/>
  <c r="O39" i="63"/>
  <c r="Q26" i="63"/>
  <c r="E13" i="63"/>
  <c r="E43" i="63"/>
  <c r="M28" i="63"/>
  <c r="U17" i="63"/>
  <c r="G36" i="63"/>
  <c r="L14" i="63"/>
  <c r="K17" i="63"/>
  <c r="G34" i="63"/>
  <c r="G42" i="63"/>
  <c r="E38" i="63"/>
  <c r="K30" i="63"/>
  <c r="Q19" i="63"/>
  <c r="U16" i="63"/>
  <c r="B10" i="31"/>
  <c r="P44" i="63"/>
  <c r="G18" i="63"/>
  <c r="I18" i="63"/>
  <c r="O35" i="63"/>
  <c r="M34" i="63"/>
  <c r="K16" i="63"/>
  <c r="T38" i="63"/>
  <c r="H18" i="63"/>
  <c r="U44" i="63"/>
  <c r="M32" i="63"/>
  <c r="T26" i="63"/>
  <c r="U43" i="63"/>
  <c r="K21" i="63"/>
  <c r="U23" i="63"/>
  <c r="G10" i="63"/>
  <c r="D20" i="63"/>
  <c r="T28" i="63"/>
  <c r="H28" i="63"/>
  <c r="Q15" i="63"/>
  <c r="M19" i="63"/>
  <c r="U13" i="63"/>
  <c r="P17" i="63"/>
  <c r="S26" i="63"/>
  <c r="E27" i="63"/>
  <c r="P24" i="63"/>
  <c r="P14" i="63"/>
  <c r="U28" i="63"/>
  <c r="I25" i="63"/>
  <c r="H22" i="63"/>
  <c r="Q25" i="63"/>
  <c r="H17" i="63"/>
  <c r="I30" i="63"/>
  <c r="D27" i="63"/>
  <c r="I28" i="63"/>
  <c r="H38" i="63"/>
  <c r="Q31" i="63"/>
  <c r="T11" i="63"/>
  <c r="C34" i="63"/>
  <c r="C22" i="63"/>
  <c r="I16" i="63"/>
  <c r="T15" i="63"/>
  <c r="D31" i="63"/>
  <c r="T14" i="63"/>
  <c r="L26" i="63"/>
  <c r="K22" i="63"/>
  <c r="S17" i="63"/>
  <c r="M23" i="63"/>
  <c r="O37" i="63"/>
  <c r="C16" i="63"/>
  <c r="D38" i="63"/>
  <c r="I35" i="63"/>
  <c r="D12" i="63"/>
  <c r="O41" i="63"/>
  <c r="M30" i="63"/>
  <c r="H34" i="63"/>
  <c r="K23" i="63"/>
  <c r="D16" i="63"/>
  <c r="M18" i="63"/>
  <c r="K34" i="63"/>
  <c r="M14" i="63"/>
  <c r="M11" i="63"/>
  <c r="G32" i="63"/>
  <c r="Q14" i="63"/>
  <c r="G16" i="63"/>
  <c r="L15" i="63"/>
  <c r="C10" i="39"/>
  <c r="T22" i="63"/>
  <c r="E40" i="63"/>
  <c r="U31" i="63"/>
  <c r="S37" i="63"/>
  <c r="E44" i="63"/>
  <c r="U29" i="63"/>
  <c r="M38" i="63"/>
  <c r="G37" i="63"/>
  <c r="S34" i="63"/>
  <c r="K15" i="63"/>
  <c r="Q16" i="63"/>
  <c r="M21" i="63"/>
  <c r="D11" i="63"/>
  <c r="I24" i="63"/>
  <c r="L32" i="63"/>
  <c r="L16" i="63"/>
  <c r="U41" i="63"/>
  <c r="Q44" i="63"/>
  <c r="M31" i="63"/>
  <c r="G12" i="63"/>
  <c r="U30" i="63"/>
  <c r="U33" i="63"/>
  <c r="O18" i="63"/>
  <c r="O12" i="63"/>
  <c r="G15" i="63"/>
  <c r="T21" i="63"/>
  <c r="P38" i="63"/>
  <c r="Q17" i="63"/>
  <c r="P11" i="63"/>
  <c r="S15" i="63"/>
  <c r="K18" i="63"/>
  <c r="M29" i="63"/>
  <c r="O19" i="63"/>
  <c r="L40" i="63"/>
  <c r="L39" i="63"/>
  <c r="I39" i="63"/>
  <c r="U22" i="63"/>
  <c r="E34" i="63"/>
  <c r="T32" i="63"/>
  <c r="H23" i="63"/>
  <c r="E41" i="63"/>
  <c r="O15" i="63"/>
  <c r="I32" i="63"/>
  <c r="S18" i="63"/>
  <c r="M20" i="63"/>
  <c r="C28" i="63"/>
  <c r="Q22" i="63"/>
  <c r="H35" i="63"/>
  <c r="E22" i="63"/>
  <c r="G41" i="63"/>
  <c r="L30" i="63"/>
  <c r="C18" i="63"/>
  <c r="O14" i="63"/>
  <c r="I15" i="63"/>
  <c r="I40" i="63"/>
  <c r="H25" i="63"/>
  <c r="I26" i="63"/>
  <c r="S32" i="63"/>
  <c r="E33" i="63"/>
  <c r="C32" i="63"/>
  <c r="O11" i="63"/>
  <c r="K24" i="63"/>
  <c r="T13" i="63"/>
  <c r="S16" i="63"/>
  <c r="O21" i="63"/>
  <c r="K26" i="63"/>
  <c r="Q41" i="63"/>
  <c r="K32" i="63"/>
  <c r="K12" i="63"/>
  <c r="M36" i="63"/>
  <c r="T27" i="63"/>
  <c r="D21" i="63"/>
  <c r="O26" i="63"/>
  <c r="I42" i="63"/>
  <c r="G44" i="63"/>
  <c r="L18" i="63"/>
  <c r="I29" i="63"/>
  <c r="C19" i="63"/>
  <c r="M37" i="63"/>
  <c r="M12" i="63"/>
  <c r="K13" i="63"/>
  <c r="C41" i="63"/>
  <c r="U37" i="63"/>
  <c r="C30" i="63"/>
  <c r="D33" i="63"/>
  <c r="G40" i="63"/>
  <c r="Q27" i="63"/>
  <c r="Q37" i="63"/>
  <c r="S19" i="63"/>
  <c r="G23" i="63"/>
  <c r="Q43" i="63"/>
  <c r="L12" i="63"/>
  <c r="H13" i="63"/>
  <c r="H32" i="63"/>
  <c r="U34" i="63"/>
  <c r="I20" i="63"/>
  <c r="S12" i="63"/>
  <c r="D29" i="63"/>
  <c r="O13" i="63"/>
  <c r="O24" i="63"/>
  <c r="P34" i="63"/>
  <c r="L21" i="63"/>
  <c r="D30" i="63"/>
  <c r="T17" i="63"/>
  <c r="U42" i="63"/>
  <c r="E17" i="63"/>
  <c r="G17" i="63"/>
  <c r="P15" i="63"/>
  <c r="T12" i="63"/>
  <c r="D40" i="63"/>
  <c r="S27" i="63"/>
  <c r="K14" i="63"/>
  <c r="D39" i="63"/>
  <c r="M26" i="63"/>
  <c r="T31" i="63"/>
  <c r="U27" i="63"/>
  <c r="O27" i="63"/>
  <c r="P43" i="63"/>
  <c r="D41" i="63"/>
  <c r="O10" i="63"/>
  <c r="L13" i="63"/>
  <c r="E15" i="63"/>
  <c r="T37" i="63"/>
  <c r="T29" i="63"/>
  <c r="M25" i="63"/>
  <c r="Q33" i="63"/>
  <c r="I22" i="63"/>
  <c r="G33" i="63"/>
  <c r="G11" i="63"/>
  <c r="S30" i="63"/>
  <c r="K40" i="63"/>
  <c r="D19" i="63"/>
  <c r="K28" i="63"/>
  <c r="I27" i="63"/>
  <c r="H43" i="63"/>
  <c r="C37" i="63"/>
  <c r="G20" i="63"/>
  <c r="C26" i="63"/>
  <c r="D18" i="63"/>
  <c r="K31" i="63"/>
  <c r="T18" i="63"/>
  <c r="G29" i="63"/>
  <c r="S38" i="63"/>
  <c r="T34" i="63"/>
  <c r="K39" i="63"/>
  <c r="P19" i="63"/>
  <c r="G19" i="63"/>
  <c r="H36" i="63"/>
  <c r="L41" i="63"/>
  <c r="T41" i="63"/>
  <c r="M35" i="63"/>
  <c r="L10" i="63"/>
  <c r="S39" i="63"/>
  <c r="S40" i="63"/>
  <c r="E14" i="63"/>
  <c r="P12" i="63"/>
  <c r="U10" i="63"/>
  <c r="I19" i="63"/>
  <c r="L27" i="63"/>
  <c r="O42" i="63"/>
  <c r="M27" i="63"/>
  <c r="D22" i="63"/>
  <c r="U36" i="63"/>
  <c r="G25" i="63"/>
  <c r="I31" i="63"/>
  <c r="T30" i="63"/>
  <c r="M44" i="63"/>
  <c r="P20" i="63"/>
  <c r="P39" i="63"/>
  <c r="I37" i="63"/>
  <c r="L20" i="63"/>
  <c r="G31" i="63"/>
  <c r="Q42" i="63"/>
  <c r="C11" i="63"/>
  <c r="L43" i="63"/>
  <c r="T39" i="63"/>
  <c r="P32" i="63"/>
  <c r="H20" i="63"/>
  <c r="Q21" i="63"/>
  <c r="I36" i="63"/>
  <c r="E20" i="63"/>
  <c r="H27" i="63"/>
  <c r="L35" i="63"/>
  <c r="P23" i="63"/>
  <c r="O29" i="63"/>
  <c r="K25" i="63"/>
  <c r="N22" i="22"/>
  <c r="G70" i="28"/>
  <c r="L21" i="22"/>
  <c r="C43" i="28"/>
  <c r="M26" i="31"/>
  <c r="J70" i="28"/>
  <c r="F66" i="22"/>
  <c r="F30" i="22"/>
  <c r="N15" i="35"/>
  <c r="D19" i="22"/>
  <c r="L69" i="22"/>
  <c r="F32" i="22"/>
  <c r="L14" i="35"/>
  <c r="G31" i="31"/>
  <c r="G10" i="39"/>
  <c r="F49" i="22"/>
  <c r="C28" i="31"/>
  <c r="I74" i="22"/>
  <c r="E77" i="22"/>
  <c r="D10" i="35"/>
  <c r="N75" i="22"/>
  <c r="F72" i="22"/>
  <c r="D77" i="28"/>
  <c r="M10" i="39"/>
  <c r="M67" i="28"/>
  <c r="G18" i="35"/>
  <c r="P73" i="22"/>
  <c r="K24" i="22"/>
  <c r="J25" i="28"/>
  <c r="M13" i="28"/>
  <c r="S21" i="31"/>
  <c r="C74" i="28"/>
  <c r="E19" i="22"/>
  <c r="C61" i="22"/>
  <c r="P29" i="31"/>
  <c r="E62" i="22"/>
  <c r="J29" i="28"/>
  <c r="L41" i="22"/>
  <c r="D71" i="28"/>
  <c r="G58" i="22"/>
  <c r="S33" i="31"/>
  <c r="N44" i="22"/>
  <c r="S25" i="31"/>
  <c r="L30" i="31"/>
  <c r="F33" i="22"/>
  <c r="L16" i="39"/>
  <c r="G35" i="22"/>
  <c r="P17" i="35"/>
  <c r="M17" i="31"/>
  <c r="D31" i="28"/>
  <c r="C17" i="35"/>
  <c r="E66" i="22"/>
  <c r="I14" i="35"/>
  <c r="I23" i="28"/>
  <c r="I13" i="28"/>
  <c r="L38" i="22"/>
  <c r="N30" i="31"/>
  <c r="C70" i="22"/>
  <c r="S16" i="35"/>
  <c r="C44" i="28"/>
  <c r="D17" i="28"/>
  <c r="I61" i="22"/>
  <c r="J51" i="22"/>
  <c r="D62" i="28"/>
  <c r="I12" i="22"/>
  <c r="E32" i="22"/>
  <c r="F24" i="31"/>
  <c r="J10" i="35"/>
  <c r="M18" i="35"/>
  <c r="K33" i="31"/>
  <c r="F38" i="28"/>
  <c r="C24" i="22"/>
  <c r="J23" i="28"/>
  <c r="I14" i="28"/>
  <c r="I60" i="28"/>
  <c r="G60" i="22"/>
  <c r="L14" i="28"/>
  <c r="C16" i="35"/>
  <c r="L56" i="28"/>
  <c r="M34" i="28"/>
  <c r="I28" i="22"/>
  <c r="I26" i="31"/>
  <c r="L45" i="22"/>
  <c r="C17" i="22"/>
  <c r="J69" i="22"/>
  <c r="J31" i="22"/>
  <c r="G16" i="35"/>
  <c r="D14" i="22"/>
  <c r="I20" i="31"/>
  <c r="G33" i="28"/>
  <c r="J18" i="39"/>
  <c r="G27" i="31"/>
  <c r="S17" i="35"/>
  <c r="N18" i="35"/>
  <c r="G13" i="31"/>
  <c r="I72" i="28"/>
  <c r="M19" i="28"/>
  <c r="F27" i="31"/>
  <c r="G21" i="22"/>
  <c r="L24" i="31"/>
  <c r="C68" i="22"/>
  <c r="L28" i="22"/>
  <c r="D10" i="39"/>
  <c r="S12" i="31"/>
  <c r="C40" i="22"/>
  <c r="F26" i="28"/>
  <c r="J65" i="28"/>
  <c r="D69" i="28"/>
  <c r="J46" i="22"/>
  <c r="N51" i="22"/>
  <c r="B27" i="31"/>
  <c r="M26" i="28"/>
  <c r="N40" i="22"/>
  <c r="C58" i="28"/>
  <c r="D17" i="31"/>
  <c r="L18" i="39"/>
  <c r="B20" i="31"/>
  <c r="P77" i="22"/>
  <c r="E74" i="22"/>
  <c r="C18" i="35"/>
  <c r="P19" i="22"/>
  <c r="U18" i="31"/>
  <c r="J12" i="22"/>
  <c r="J71" i="22"/>
  <c r="M20" i="31"/>
  <c r="K51" i="22"/>
  <c r="E24" i="31"/>
  <c r="L79" i="22"/>
  <c r="H13" i="35"/>
  <c r="N19" i="22"/>
  <c r="J13" i="39"/>
  <c r="B15" i="31"/>
  <c r="R31" i="31"/>
  <c r="D13" i="22"/>
  <c r="F50" i="28"/>
  <c r="G17" i="28"/>
  <c r="D38" i="22"/>
  <c r="D30" i="22"/>
  <c r="R10" i="31"/>
  <c r="I28" i="28"/>
  <c r="M60" i="28"/>
  <c r="L19" i="22"/>
  <c r="K62" i="22"/>
  <c r="P50" i="22"/>
  <c r="L72" i="22"/>
  <c r="G34" i="28"/>
  <c r="J14" i="31"/>
  <c r="C61" i="28"/>
  <c r="F16" i="31"/>
  <c r="O18" i="35"/>
  <c r="U14" i="31"/>
  <c r="L17" i="28"/>
  <c r="I25" i="31"/>
  <c r="D25" i="28"/>
  <c r="G24" i="31"/>
  <c r="I17" i="28"/>
  <c r="Q26" i="31"/>
  <c r="D18" i="28"/>
  <c r="J25" i="22"/>
  <c r="F45" i="28"/>
  <c r="I65" i="28"/>
  <c r="K23" i="22"/>
  <c r="T24" i="31"/>
  <c r="T16" i="35"/>
  <c r="P18" i="22"/>
  <c r="L16" i="31"/>
  <c r="C23" i="31"/>
  <c r="D41" i="22"/>
  <c r="J66" i="22"/>
  <c r="F61" i="28"/>
  <c r="E30" i="31"/>
  <c r="G13" i="39"/>
  <c r="U26" i="31"/>
  <c r="I16" i="35"/>
  <c r="K17" i="35"/>
  <c r="C45" i="22"/>
  <c r="F33" i="28"/>
  <c r="F76" i="28"/>
  <c r="E51" i="22"/>
  <c r="K75" i="22"/>
  <c r="I45" i="22"/>
  <c r="L23" i="31"/>
  <c r="I78" i="28"/>
  <c r="P51" i="22"/>
  <c r="P68" i="22"/>
  <c r="D68" i="28"/>
  <c r="U28" i="31"/>
  <c r="I78" i="22"/>
  <c r="G29" i="22"/>
  <c r="Q30" i="31"/>
  <c r="P63" i="22"/>
  <c r="I22" i="22"/>
  <c r="G14" i="28"/>
  <c r="D34" i="22"/>
  <c r="I31" i="28"/>
  <c r="G72" i="22"/>
  <c r="J25" i="31"/>
  <c r="J56" i="28"/>
  <c r="L27" i="22"/>
  <c r="D14" i="31"/>
  <c r="B21" i="31"/>
  <c r="N49" i="22"/>
  <c r="N41" i="22"/>
  <c r="M48" i="28"/>
  <c r="G39" i="22"/>
  <c r="D59" i="22"/>
  <c r="L27" i="28"/>
  <c r="K17" i="22"/>
  <c r="D15" i="31"/>
  <c r="D78" i="22"/>
  <c r="K59" i="22"/>
  <c r="D25" i="22"/>
  <c r="I37" i="28"/>
  <c r="I35" i="22"/>
  <c r="L10" i="31"/>
  <c r="I14" i="31"/>
  <c r="C49" i="22"/>
  <c r="J16" i="28"/>
  <c r="G73" i="22"/>
  <c r="G28" i="28"/>
  <c r="L17" i="31"/>
  <c r="G23" i="22"/>
  <c r="G75" i="28"/>
  <c r="L37" i="28"/>
  <c r="L20" i="28"/>
  <c r="P19" i="31"/>
  <c r="M25" i="28"/>
  <c r="F19" i="22"/>
  <c r="D49" i="22"/>
  <c r="C69" i="28"/>
  <c r="J49" i="28"/>
  <c r="J11" i="28"/>
  <c r="N38" i="22"/>
  <c r="U20" i="31"/>
  <c r="F41" i="22"/>
  <c r="F56" i="28"/>
  <c r="F16" i="22"/>
  <c r="M21" i="28"/>
  <c r="E29" i="22"/>
  <c r="N35" i="22"/>
  <c r="J19" i="28"/>
  <c r="F13" i="35"/>
  <c r="R19" i="31"/>
  <c r="J55" i="28"/>
  <c r="K46" i="22"/>
  <c r="L21" i="31"/>
  <c r="D10" i="31"/>
  <c r="J14" i="35"/>
  <c r="J17" i="22"/>
  <c r="F39" i="28"/>
  <c r="O17" i="35"/>
  <c r="G74" i="28"/>
  <c r="R17" i="31"/>
  <c r="M10" i="31"/>
  <c r="F20" i="22"/>
  <c r="J28" i="31"/>
  <c r="I57" i="28"/>
  <c r="M74" i="28"/>
  <c r="P17" i="31"/>
  <c r="C23" i="22"/>
  <c r="C68" i="28"/>
  <c r="D22" i="22"/>
  <c r="M20" i="28"/>
  <c r="M15" i="35"/>
  <c r="N22" i="31"/>
  <c r="E13" i="31"/>
  <c r="I33" i="28"/>
  <c r="T10" i="31"/>
  <c r="N69" i="22"/>
  <c r="E67" i="22"/>
  <c r="I41" i="22"/>
  <c r="J15" i="22"/>
  <c r="R14" i="31"/>
  <c r="N14" i="22"/>
  <c r="T33" i="31"/>
  <c r="M58" i="28"/>
  <c r="F14" i="39"/>
  <c r="J24" i="28"/>
  <c r="K57" i="22"/>
  <c r="E31" i="22"/>
  <c r="E12" i="31"/>
  <c r="B28" i="31"/>
  <c r="T20" i="31"/>
  <c r="I18" i="39"/>
  <c r="I66" i="22"/>
  <c r="D23" i="28"/>
  <c r="C33" i="22"/>
  <c r="N14" i="39"/>
  <c r="K72" i="22"/>
  <c r="G25" i="31"/>
  <c r="F35" i="22"/>
  <c r="K58" i="22"/>
  <c r="Q10" i="31"/>
  <c r="Q20" i="31"/>
  <c r="F43" i="28"/>
  <c r="I59" i="28"/>
  <c r="F50" i="22"/>
  <c r="S30" i="31"/>
  <c r="J27" i="31"/>
  <c r="R23" i="31"/>
  <c r="G17" i="35"/>
  <c r="D70" i="22"/>
  <c r="P20" i="22"/>
  <c r="N25" i="31"/>
  <c r="J60" i="28"/>
  <c r="F19" i="28"/>
  <c r="I72" i="22"/>
  <c r="J35" i="22"/>
  <c r="G16" i="22"/>
  <c r="G68" i="22"/>
  <c r="D66" i="22"/>
  <c r="R15" i="35"/>
  <c r="K40" i="22"/>
  <c r="C60" i="28"/>
  <c r="D72" i="22"/>
  <c r="G37" i="28"/>
  <c r="I26" i="28"/>
  <c r="L13" i="31"/>
  <c r="M15" i="28"/>
  <c r="J14" i="28"/>
  <c r="L33" i="31"/>
  <c r="P10" i="31"/>
  <c r="L39" i="22"/>
  <c r="J16" i="31"/>
  <c r="C59" i="22"/>
  <c r="F18" i="28"/>
  <c r="M69" i="28"/>
  <c r="J13" i="35"/>
  <c r="G31" i="28"/>
  <c r="G30" i="28"/>
  <c r="B22" i="31"/>
  <c r="I32" i="28"/>
  <c r="M44" i="28"/>
  <c r="G57" i="22"/>
  <c r="U10" i="31"/>
  <c r="Q16" i="31"/>
  <c r="E14" i="31"/>
  <c r="E38" i="22"/>
  <c r="D73" i="22"/>
  <c r="F57" i="22"/>
  <c r="E29" i="31"/>
  <c r="D50" i="28"/>
  <c r="E20" i="31"/>
  <c r="J66" i="28"/>
  <c r="E27" i="31"/>
  <c r="M11" i="28"/>
  <c r="C32" i="28"/>
  <c r="T12" i="31"/>
  <c r="M16" i="39"/>
  <c r="I62" i="22"/>
  <c r="C56" i="22"/>
  <c r="M39" i="28"/>
  <c r="K30" i="31"/>
  <c r="S22" i="31"/>
  <c r="P18" i="35"/>
  <c r="I71" i="22"/>
  <c r="N20" i="22"/>
  <c r="G15" i="35"/>
  <c r="J28" i="28"/>
  <c r="M50" i="28"/>
  <c r="R14" i="35"/>
  <c r="G70" i="22"/>
  <c r="C22" i="28"/>
  <c r="D76" i="28"/>
  <c r="F39" i="22"/>
  <c r="D16" i="31"/>
  <c r="N17" i="39"/>
  <c r="Q18" i="31"/>
  <c r="G67" i="28"/>
  <c r="S15" i="31"/>
  <c r="G18" i="22"/>
  <c r="Q29" i="31"/>
  <c r="C20" i="31"/>
  <c r="D16" i="35"/>
  <c r="E13" i="35"/>
  <c r="N59" i="22"/>
  <c r="C23" i="28"/>
  <c r="T23" i="31"/>
  <c r="D23" i="22"/>
  <c r="D35" i="22"/>
  <c r="C16" i="22"/>
  <c r="F61" i="22"/>
  <c r="Q24" i="31"/>
  <c r="F31" i="31"/>
  <c r="D60" i="28"/>
  <c r="C37" i="28"/>
  <c r="K13" i="35"/>
  <c r="R17" i="35"/>
  <c r="D45" i="28"/>
  <c r="L31" i="31"/>
  <c r="S28" i="31"/>
  <c r="G59" i="22"/>
  <c r="M78" i="28"/>
  <c r="Q22" i="31"/>
  <c r="D76" i="22"/>
  <c r="D29" i="31"/>
  <c r="U25" i="31"/>
  <c r="J24" i="22"/>
  <c r="M14" i="31"/>
  <c r="J12" i="28"/>
  <c r="G29" i="31"/>
  <c r="F66" i="28"/>
  <c r="K16" i="31"/>
  <c r="J74" i="28"/>
  <c r="L23" i="28"/>
  <c r="D20" i="28"/>
  <c r="K39" i="22"/>
  <c r="N17" i="22"/>
  <c r="F21" i="22"/>
  <c r="J12" i="31"/>
  <c r="F12" i="31"/>
  <c r="I15" i="31"/>
  <c r="G17" i="22"/>
  <c r="L77" i="28"/>
  <c r="L16" i="35"/>
  <c r="J32" i="22"/>
  <c r="I21" i="22"/>
  <c r="K10" i="35"/>
  <c r="E18" i="22"/>
  <c r="D20" i="22"/>
  <c r="C26" i="22"/>
  <c r="M22" i="31"/>
  <c r="D13" i="28"/>
  <c r="L24" i="22"/>
  <c r="B19" i="31"/>
  <c r="D74" i="28"/>
  <c r="N24" i="31"/>
  <c r="C15" i="28"/>
  <c r="M28" i="28"/>
  <c r="L20" i="22"/>
  <c r="P16" i="35"/>
  <c r="G13" i="35"/>
  <c r="L35" i="22"/>
  <c r="P15" i="22"/>
  <c r="J73" i="28"/>
  <c r="D20" i="31"/>
  <c r="S13" i="31"/>
  <c r="D28" i="31"/>
  <c r="K18" i="22"/>
  <c r="F27" i="22"/>
  <c r="N23" i="22"/>
  <c r="G41" i="22"/>
  <c r="D24" i="28"/>
  <c r="C27" i="28"/>
  <c r="I51" i="22"/>
  <c r="U24" i="31"/>
  <c r="L26" i="28"/>
  <c r="L51" i="22"/>
  <c r="G32" i="31"/>
  <c r="P31" i="22"/>
  <c r="L62" i="22"/>
  <c r="G43" i="28"/>
  <c r="I21" i="28"/>
  <c r="P18" i="31"/>
  <c r="M14" i="39"/>
  <c r="L71" i="22"/>
  <c r="P24" i="22"/>
  <c r="D26" i="31"/>
  <c r="C20" i="28"/>
  <c r="K70" i="22"/>
  <c r="L13" i="28"/>
  <c r="D21" i="22"/>
  <c r="F10" i="35"/>
  <c r="F48" i="28"/>
  <c r="C12" i="22"/>
  <c r="P12" i="31"/>
  <c r="N29" i="31"/>
  <c r="E59" i="22"/>
  <c r="D32" i="31"/>
  <c r="K19" i="31"/>
  <c r="F21" i="31"/>
  <c r="N16" i="35"/>
  <c r="F26" i="22"/>
  <c r="J17" i="28"/>
  <c r="J17" i="31"/>
  <c r="N15" i="22"/>
  <c r="I40" i="22"/>
  <c r="G44" i="28"/>
  <c r="L74" i="22"/>
  <c r="I17" i="22"/>
  <c r="C28" i="28"/>
  <c r="P10" i="35"/>
  <c r="I24" i="22"/>
  <c r="P61" i="22"/>
  <c r="E15" i="22"/>
  <c r="E23" i="22"/>
  <c r="J76" i="22"/>
  <c r="Q13" i="35"/>
  <c r="R24" i="31"/>
  <c r="C59" i="28"/>
  <c r="C29" i="22"/>
  <c r="G76" i="28"/>
  <c r="P23" i="22"/>
  <c r="J37" i="28"/>
  <c r="N27" i="22"/>
  <c r="G27" i="22"/>
  <c r="N31" i="22"/>
  <c r="M10" i="35"/>
  <c r="I18" i="31"/>
  <c r="J77" i="28"/>
  <c r="N32" i="22"/>
  <c r="I34" i="28"/>
  <c r="O14" i="35"/>
  <c r="J15" i="35"/>
  <c r="D61" i="28"/>
  <c r="M18" i="28"/>
  <c r="G44" i="22"/>
  <c r="D49" i="28"/>
  <c r="L29" i="28"/>
  <c r="M31" i="28"/>
  <c r="D68" i="22"/>
  <c r="S31" i="31"/>
  <c r="N15" i="39"/>
  <c r="J72" i="22"/>
  <c r="F75" i="28"/>
  <c r="L50" i="28"/>
  <c r="L25" i="22"/>
  <c r="C50" i="22"/>
  <c r="M73" i="28"/>
  <c r="I27" i="28"/>
  <c r="D12" i="28"/>
  <c r="L76" i="28"/>
  <c r="J72" i="28"/>
  <c r="N10" i="31"/>
  <c r="R12" i="31"/>
  <c r="C60" i="22"/>
  <c r="G66" i="22"/>
  <c r="L27" i="31"/>
  <c r="P20" i="31"/>
  <c r="J26" i="22"/>
  <c r="G17" i="39"/>
  <c r="I38" i="22"/>
  <c r="D56" i="28"/>
  <c r="F14" i="35"/>
  <c r="E78" i="22"/>
  <c r="F62" i="22"/>
  <c r="K63" i="22"/>
  <c r="M16" i="31"/>
  <c r="M14" i="28"/>
  <c r="D43" i="28"/>
  <c r="J48" i="28"/>
  <c r="J50" i="22"/>
  <c r="B18" i="31"/>
  <c r="L18" i="35"/>
  <c r="G65" i="28"/>
  <c r="L60" i="22"/>
  <c r="C45" i="28"/>
  <c r="C17" i="39"/>
  <c r="F22" i="22"/>
  <c r="K60" i="22"/>
  <c r="S18" i="31"/>
  <c r="J22" i="28"/>
  <c r="I57" i="22"/>
  <c r="P56" i="22"/>
  <c r="C22" i="22"/>
  <c r="D28" i="28"/>
  <c r="B23" i="31"/>
  <c r="F34" i="22"/>
  <c r="P26" i="31"/>
  <c r="G32" i="28"/>
  <c r="J18" i="28"/>
  <c r="D22" i="31"/>
  <c r="I22" i="31"/>
  <c r="P32" i="22"/>
  <c r="K77" i="22"/>
  <c r="F16" i="35"/>
  <c r="L34" i="28"/>
  <c r="I16" i="31"/>
  <c r="C27" i="22"/>
  <c r="J38" i="28"/>
  <c r="G22" i="31"/>
  <c r="D38" i="28"/>
  <c r="R21" i="31"/>
  <c r="L45" i="28"/>
  <c r="C25" i="22"/>
  <c r="E25" i="22"/>
  <c r="G33" i="31"/>
  <c r="Q17" i="35"/>
  <c r="L32" i="31"/>
  <c r="L57" i="22"/>
  <c r="D51" i="22"/>
  <c r="E16" i="35"/>
  <c r="M72" i="28"/>
  <c r="G26" i="31"/>
  <c r="J16" i="22"/>
  <c r="P13" i="35"/>
  <c r="G39" i="28"/>
  <c r="J20" i="31"/>
  <c r="N39" i="22"/>
  <c r="K32" i="22"/>
  <c r="G69" i="22"/>
  <c r="U33" i="31"/>
  <c r="I69" i="22"/>
  <c r="C30" i="28"/>
  <c r="J43" i="28"/>
  <c r="J60" i="22"/>
  <c r="D39" i="22"/>
  <c r="H17" i="39"/>
  <c r="Q28" i="31"/>
  <c r="G15" i="22"/>
  <c r="L73" i="22"/>
  <c r="K56" i="22"/>
  <c r="K10" i="39"/>
  <c r="N10" i="39"/>
  <c r="J67" i="28"/>
  <c r="P67" i="22"/>
  <c r="M15" i="31"/>
  <c r="G24" i="22"/>
  <c r="C55" i="28"/>
  <c r="S14" i="35"/>
  <c r="N18" i="39"/>
  <c r="M59" i="28"/>
  <c r="G50" i="22"/>
  <c r="P12" i="22"/>
  <c r="L49" i="22"/>
  <c r="N79" i="22"/>
  <c r="N58" i="22"/>
  <c r="G38" i="28"/>
  <c r="I30" i="31"/>
  <c r="J32" i="31"/>
  <c r="J30" i="31"/>
  <c r="E10" i="35"/>
  <c r="K26" i="31"/>
  <c r="N13" i="39"/>
  <c r="I56" i="28"/>
  <c r="E13" i="39"/>
  <c r="U17" i="31"/>
  <c r="J33" i="31"/>
  <c r="K34" i="22"/>
  <c r="D17" i="22"/>
  <c r="C16" i="28"/>
  <c r="P33" i="31"/>
  <c r="N13" i="22"/>
  <c r="N18" i="31"/>
  <c r="J21" i="31"/>
  <c r="C20" i="22"/>
  <c r="J20" i="22"/>
  <c r="P15" i="35"/>
  <c r="L73" i="28"/>
  <c r="F26" i="31"/>
  <c r="D62" i="22"/>
  <c r="C13" i="31"/>
  <c r="I45" i="28"/>
  <c r="L78" i="28"/>
  <c r="C16" i="31"/>
  <c r="G66" i="28"/>
  <c r="F12" i="28"/>
  <c r="K69" i="22"/>
  <c r="N17" i="31"/>
  <c r="P22" i="31"/>
  <c r="E40" i="22"/>
  <c r="B26" i="31"/>
  <c r="L31" i="28"/>
  <c r="P13" i="22"/>
  <c r="C39" i="22"/>
  <c r="D27" i="22"/>
  <c r="G23" i="31"/>
  <c r="U29" i="31"/>
  <c r="J13" i="31"/>
  <c r="E34" i="22"/>
  <c r="R18" i="35"/>
  <c r="F74" i="28"/>
  <c r="I30" i="22"/>
  <c r="P27" i="22"/>
  <c r="F25" i="22"/>
  <c r="M19" i="31"/>
  <c r="G51" i="22"/>
  <c r="I70" i="28"/>
  <c r="M61" i="28"/>
  <c r="I19" i="31"/>
  <c r="K24" i="31"/>
  <c r="I23" i="22"/>
  <c r="M30" i="28"/>
  <c r="E15" i="31"/>
  <c r="C25" i="28"/>
  <c r="G68" i="28"/>
  <c r="S10" i="31"/>
  <c r="D17" i="39"/>
  <c r="N34" i="22"/>
  <c r="D31" i="22"/>
  <c r="K31" i="22"/>
  <c r="N29" i="22"/>
  <c r="N26" i="31"/>
  <c r="F38" i="22"/>
  <c r="F20" i="28"/>
  <c r="G71" i="22"/>
  <c r="C72" i="28"/>
  <c r="G34" i="22"/>
  <c r="C24" i="31"/>
  <c r="D25" i="31"/>
  <c r="J18" i="31"/>
  <c r="C27" i="31"/>
  <c r="F13" i="31"/>
  <c r="G78" i="22"/>
  <c r="I76" i="22"/>
  <c r="D59" i="28"/>
  <c r="G10" i="31"/>
  <c r="G19" i="28"/>
  <c r="L68" i="22"/>
  <c r="L19" i="28"/>
  <c r="M45" i="28"/>
  <c r="F40" i="28"/>
  <c r="P45" i="22"/>
  <c r="J10" i="31"/>
  <c r="J58" i="22"/>
  <c r="N61" i="22"/>
  <c r="F60" i="22"/>
  <c r="L18" i="22"/>
  <c r="P58" i="22"/>
  <c r="G55" i="28"/>
  <c r="F24" i="22"/>
  <c r="E24" i="22"/>
  <c r="D60" i="22"/>
  <c r="I67" i="28"/>
  <c r="L10" i="39"/>
  <c r="S24" i="31"/>
  <c r="M13" i="31"/>
  <c r="F62" i="28"/>
  <c r="L14" i="31"/>
  <c r="P29" i="22"/>
  <c r="T13" i="35"/>
  <c r="L17" i="22"/>
  <c r="C72" i="22"/>
  <c r="L20" i="31"/>
  <c r="D32" i="22"/>
  <c r="L67" i="22"/>
  <c r="L70" i="22"/>
  <c r="G61" i="28"/>
  <c r="N67" i="22"/>
  <c r="P13" i="31"/>
  <c r="M32" i="28"/>
  <c r="K29" i="31"/>
  <c r="C66" i="22"/>
  <c r="R10" i="35"/>
  <c r="D63" i="22"/>
  <c r="C13" i="22"/>
  <c r="D15" i="39"/>
  <c r="F51" i="22"/>
  <c r="J13" i="22"/>
  <c r="C26" i="31"/>
  <c r="F58" i="28"/>
  <c r="F75" i="22"/>
  <c r="D57" i="22"/>
  <c r="F14" i="28"/>
  <c r="I74" i="28"/>
  <c r="F14" i="31"/>
  <c r="I20" i="28"/>
  <c r="L15" i="31"/>
  <c r="D44" i="28"/>
  <c r="E17" i="39"/>
  <c r="F60" i="28"/>
  <c r="N16" i="22"/>
  <c r="P14" i="22"/>
  <c r="B17" i="31"/>
  <c r="P16" i="22"/>
  <c r="M12" i="31"/>
  <c r="P14" i="31"/>
  <c r="M70" i="28"/>
  <c r="N24" i="22"/>
  <c r="C12" i="31"/>
  <c r="L59" i="28"/>
  <c r="B24" i="31"/>
  <c r="G13" i="22"/>
  <c r="N60" i="22"/>
  <c r="C19" i="28"/>
  <c r="F74" i="22"/>
  <c r="C38" i="28"/>
  <c r="D19" i="31"/>
  <c r="D58" i="28"/>
  <c r="C32" i="22"/>
  <c r="S10" i="35"/>
  <c r="K14" i="39"/>
  <c r="T18" i="31"/>
  <c r="E18" i="31"/>
  <c r="B32" i="31"/>
  <c r="I60" i="22"/>
  <c r="L13" i="35"/>
  <c r="D70" i="28"/>
  <c r="E20" i="22"/>
  <c r="K33" i="22"/>
  <c r="I73" i="28"/>
  <c r="M17" i="39"/>
  <c r="D74" i="22"/>
  <c r="L22" i="31"/>
  <c r="D72" i="28"/>
  <c r="D15" i="28"/>
  <c r="D79" i="22"/>
  <c r="D18" i="35"/>
  <c r="T14" i="31"/>
  <c r="J14" i="22"/>
  <c r="L43" i="28"/>
  <c r="N13" i="35"/>
  <c r="R32" i="31"/>
  <c r="D73" i="28"/>
  <c r="G24" i="28"/>
  <c r="D71" i="22"/>
  <c r="G69" i="28"/>
  <c r="J33" i="28"/>
  <c r="F31" i="22"/>
  <c r="O10" i="35"/>
  <c r="L30" i="28"/>
  <c r="I71" i="28"/>
  <c r="L32" i="28"/>
  <c r="C79" i="22"/>
  <c r="P27" i="31"/>
  <c r="C14" i="31"/>
  <c r="M24" i="31"/>
  <c r="I69" i="28"/>
  <c r="C63" i="22"/>
  <c r="I13" i="35"/>
  <c r="J61" i="22"/>
  <c r="T16" i="31"/>
  <c r="U30" i="31"/>
  <c r="E41" i="22"/>
  <c r="L58" i="22"/>
  <c r="G27" i="28"/>
  <c r="N10" i="35"/>
  <c r="N68" i="22"/>
  <c r="K73" i="22"/>
  <c r="L76" i="22"/>
  <c r="S15" i="35"/>
  <c r="I16" i="22"/>
  <c r="N70" i="22"/>
  <c r="P70" i="22"/>
  <c r="N27" i="31"/>
  <c r="F10" i="39"/>
  <c r="E28" i="22"/>
  <c r="D34" i="28"/>
  <c r="K28" i="31"/>
  <c r="T31" i="31"/>
  <c r="I31" i="22"/>
  <c r="P35" i="22"/>
  <c r="B33" i="31"/>
  <c r="Q18" i="35"/>
  <c r="H10" i="35"/>
  <c r="T32" i="31"/>
  <c r="T13" i="31"/>
  <c r="J16" i="39"/>
  <c r="L78" i="22"/>
  <c r="D66" i="28"/>
  <c r="F70" i="22"/>
  <c r="D16" i="39"/>
  <c r="L60" i="28"/>
  <c r="F21" i="28"/>
  <c r="D14" i="39"/>
  <c r="E33" i="31"/>
  <c r="D30" i="28"/>
  <c r="Q12" i="31"/>
  <c r="K35" i="22"/>
  <c r="G21" i="28"/>
  <c r="E35" i="22"/>
  <c r="E18" i="39"/>
  <c r="N33" i="31"/>
  <c r="C14" i="22"/>
  <c r="F44" i="22"/>
  <c r="D26" i="22"/>
  <c r="I63" i="22"/>
  <c r="L28" i="28"/>
  <c r="N78" i="22"/>
  <c r="J57" i="22"/>
  <c r="L29" i="31"/>
  <c r="J40" i="22"/>
  <c r="D50" i="22"/>
  <c r="G33" i="22"/>
  <c r="R16" i="31"/>
  <c r="D29" i="28"/>
  <c r="M16" i="28"/>
  <c r="E15" i="35"/>
  <c r="N18" i="22"/>
  <c r="E12" i="22"/>
  <c r="L57" i="28"/>
  <c r="C15" i="39"/>
  <c r="D29" i="22"/>
  <c r="M12" i="28"/>
  <c r="R13" i="31"/>
  <c r="M75" i="28"/>
  <c r="J30" i="22"/>
  <c r="G78" i="28"/>
  <c r="U21" i="31"/>
  <c r="M18" i="31"/>
  <c r="F23" i="22"/>
  <c r="N26" i="22"/>
  <c r="G77" i="22"/>
  <c r="G79" i="22"/>
  <c r="F78" i="28"/>
  <c r="C46" i="22"/>
  <c r="N32" i="31"/>
  <c r="I75" i="22"/>
  <c r="L18" i="31"/>
  <c r="N12" i="31"/>
  <c r="S20" i="31"/>
  <c r="K22" i="22"/>
  <c r="J29" i="22"/>
  <c r="N21" i="31"/>
  <c r="D18" i="22"/>
  <c r="K13" i="31"/>
  <c r="L25" i="28"/>
  <c r="T30" i="31"/>
  <c r="Q21" i="31"/>
  <c r="K15" i="39"/>
  <c r="I68" i="28"/>
  <c r="P39" i="22"/>
  <c r="I26" i="22"/>
  <c r="C71" i="28"/>
  <c r="U32" i="31"/>
  <c r="C76" i="22"/>
  <c r="G76" i="22"/>
  <c r="I17" i="31"/>
  <c r="J75" i="22"/>
  <c r="H15" i="39"/>
  <c r="I19" i="28"/>
  <c r="N66" i="22"/>
  <c r="E14" i="39"/>
  <c r="D75" i="28"/>
  <c r="F18" i="22"/>
  <c r="G12" i="28"/>
  <c r="D69" i="22"/>
  <c r="D12" i="22"/>
  <c r="N74" i="22"/>
  <c r="D45" i="22"/>
  <c r="I10" i="35"/>
  <c r="U15" i="31"/>
  <c r="N63" i="22"/>
  <c r="M71" i="28"/>
  <c r="G16" i="39"/>
  <c r="N73" i="22"/>
  <c r="F37" i="28"/>
  <c r="G23" i="28"/>
  <c r="U12" i="31"/>
  <c r="L62" i="28"/>
  <c r="I15" i="39"/>
  <c r="F18" i="39"/>
  <c r="J30" i="28"/>
  <c r="P74" i="22"/>
  <c r="L34" i="22"/>
  <c r="F13" i="28"/>
  <c r="S17" i="31"/>
  <c r="N23" i="31"/>
  <c r="P78" i="22"/>
  <c r="F15" i="22"/>
  <c r="B12" i="31"/>
  <c r="C12" i="28"/>
  <c r="G58" i="28"/>
  <c r="G22" i="22"/>
  <c r="J31" i="31"/>
  <c r="L71" i="28"/>
  <c r="L46" i="22"/>
  <c r="F68" i="28"/>
  <c r="Q16" i="35"/>
  <c r="C58" i="22"/>
  <c r="E32" i="31"/>
  <c r="C49" i="28"/>
  <c r="D30" i="31"/>
  <c r="J57" i="28"/>
  <c r="J21" i="22"/>
  <c r="G20" i="31"/>
  <c r="S26" i="31"/>
  <c r="K13" i="22"/>
  <c r="K66" i="22"/>
  <c r="B29" i="31"/>
  <c r="J19" i="31"/>
  <c r="G19" i="22"/>
  <c r="F63" i="22"/>
  <c r="C16" i="39"/>
  <c r="M17" i="28"/>
  <c r="F77" i="28"/>
  <c r="M15" i="39"/>
  <c r="K21" i="31"/>
  <c r="B30" i="31"/>
  <c r="O16" i="35"/>
  <c r="C31" i="31"/>
  <c r="K25" i="31"/>
  <c r="E16" i="31"/>
  <c r="C70" i="28"/>
  <c r="I70" i="22"/>
  <c r="H10" i="39"/>
  <c r="C28" i="22"/>
  <c r="I19" i="22"/>
  <c r="P21" i="22"/>
  <c r="E58" i="22"/>
  <c r="E28" i="31"/>
  <c r="Q32" i="31"/>
  <c r="F78" i="22"/>
  <c r="I75" i="28"/>
  <c r="L59" i="22"/>
  <c r="M38" i="28"/>
  <c r="C34" i="22"/>
  <c r="C33" i="28"/>
  <c r="J23" i="31"/>
  <c r="K44" i="22"/>
  <c r="M29" i="28"/>
  <c r="J44" i="28"/>
  <c r="J19" i="22"/>
  <c r="P25" i="31"/>
  <c r="F23" i="28"/>
  <c r="F17" i="31"/>
  <c r="C18" i="22"/>
  <c r="G72" i="28"/>
  <c r="C66" i="28"/>
  <c r="P79" i="22"/>
  <c r="N28" i="22"/>
  <c r="I28" i="31"/>
  <c r="D33" i="31"/>
  <c r="N28" i="31"/>
  <c r="I79" i="22"/>
  <c r="J15" i="28"/>
  <c r="P26" i="22"/>
  <c r="D21" i="31"/>
  <c r="T22" i="31"/>
  <c r="P25" i="22"/>
  <c r="L44" i="28"/>
  <c r="L14" i="39"/>
  <c r="E10" i="31"/>
  <c r="M49" i="28"/>
  <c r="N45" i="22"/>
  <c r="D31" i="31"/>
  <c r="D11" i="28"/>
  <c r="Q13" i="31"/>
  <c r="P76" i="22"/>
  <c r="N17" i="35"/>
  <c r="L48" i="28"/>
  <c r="D57" i="28"/>
  <c r="F18" i="35"/>
  <c r="G40" i="22"/>
  <c r="C73" i="22"/>
  <c r="K29" i="22"/>
  <c r="I13" i="31"/>
  <c r="I76" i="28"/>
  <c r="C18" i="31"/>
  <c r="I61" i="28"/>
  <c r="E10" i="39"/>
  <c r="K61" i="22"/>
  <c r="F15" i="35"/>
  <c r="L18" i="28"/>
  <c r="M14" i="35"/>
  <c r="N62" i="22"/>
  <c r="D78" i="28"/>
  <c r="J38" i="22"/>
  <c r="T27" i="31"/>
  <c r="C31" i="22"/>
  <c r="M23" i="31"/>
  <c r="M24" i="28"/>
  <c r="E17" i="22"/>
  <c r="K23" i="31"/>
  <c r="D22" i="28"/>
  <c r="M37" i="28"/>
  <c r="C21" i="22"/>
  <c r="M27" i="28"/>
  <c r="J34" i="22"/>
  <c r="I24" i="28"/>
  <c r="G10" i="35"/>
  <c r="L24" i="28"/>
  <c r="F15" i="31"/>
  <c r="J74" i="22"/>
  <c r="F22" i="31"/>
  <c r="R33" i="31"/>
  <c r="E75" i="22"/>
  <c r="I58" i="22"/>
  <c r="K27" i="22"/>
  <c r="I29" i="22"/>
  <c r="K67" i="22"/>
  <c r="P34" i="22"/>
  <c r="E31" i="31"/>
  <c r="N71" i="22"/>
  <c r="K20" i="22"/>
  <c r="J23" i="22"/>
  <c r="T14" i="35"/>
  <c r="J73" i="22"/>
  <c r="L39" i="28"/>
  <c r="G73" i="28"/>
  <c r="Q15" i="31"/>
  <c r="K14" i="35"/>
  <c r="L33" i="28"/>
  <c r="Q31" i="31"/>
  <c r="I20" i="22"/>
  <c r="I16" i="28"/>
  <c r="D44" i="22"/>
  <c r="D46" i="22"/>
  <c r="M21" i="31"/>
  <c r="C17" i="28"/>
  <c r="C10" i="35"/>
  <c r="J67" i="22"/>
  <c r="C14" i="28"/>
  <c r="N16" i="39"/>
  <c r="E39" i="22"/>
  <c r="E69" i="22"/>
  <c r="M68" i="28"/>
  <c r="I11" i="28"/>
  <c r="J56" i="22"/>
  <c r="L28" i="31"/>
  <c r="S13" i="35"/>
  <c r="Q19" i="31"/>
  <c r="Q25" i="31"/>
  <c r="C78" i="28"/>
  <c r="E56" i="22"/>
  <c r="F71" i="22"/>
  <c r="M56" i="28"/>
  <c r="C31" i="28"/>
  <c r="C57" i="28"/>
  <c r="E33" i="22"/>
  <c r="G28" i="22"/>
  <c r="T15" i="35"/>
  <c r="R30" i="31"/>
  <c r="R20" i="31"/>
  <c r="D75" i="22"/>
  <c r="C34" i="28"/>
  <c r="G62" i="28"/>
  <c r="F16" i="39"/>
  <c r="T26" i="31"/>
  <c r="K15" i="35"/>
  <c r="E26" i="31"/>
  <c r="F30" i="28"/>
  <c r="E76" i="22"/>
  <c r="G49" i="22"/>
  <c r="E79" i="22"/>
  <c r="M13" i="39"/>
  <c r="G14" i="22"/>
  <c r="H14" i="39"/>
  <c r="D24" i="22"/>
  <c r="E60" i="22"/>
  <c r="N20" i="31"/>
  <c r="L55" i="28"/>
  <c r="C78" i="22"/>
  <c r="F27" i="28"/>
  <c r="G15" i="31"/>
  <c r="M77" i="28"/>
  <c r="K21" i="22"/>
  <c r="F44" i="28"/>
  <c r="G11" i="28"/>
  <c r="C21" i="28"/>
  <c r="P17" i="22"/>
  <c r="I27" i="22"/>
  <c r="K76" i="22"/>
  <c r="J17" i="39"/>
  <c r="J59" i="22"/>
  <c r="P14" i="35"/>
  <c r="E44" i="22"/>
  <c r="C29" i="31"/>
  <c r="G25" i="28"/>
  <c r="L12" i="31"/>
  <c r="H15" i="35"/>
  <c r="P28" i="22"/>
  <c r="M28" i="31"/>
  <c r="D33" i="28"/>
  <c r="T29" i="31"/>
  <c r="E72" i="22"/>
  <c r="F49" i="28"/>
  <c r="I22" i="28"/>
  <c r="I34" i="22"/>
  <c r="Q23" i="31"/>
  <c r="J17" i="35"/>
  <c r="H16" i="39"/>
  <c r="M62" i="28"/>
  <c r="F59" i="28"/>
  <c r="C13" i="35"/>
  <c r="H18" i="39"/>
  <c r="L12" i="28"/>
  <c r="J49" i="22"/>
  <c r="F58" i="22"/>
  <c r="O15" i="35"/>
  <c r="C22" i="31"/>
  <c r="T17" i="31"/>
  <c r="I49" i="22"/>
  <c r="E25" i="31"/>
  <c r="E17" i="35"/>
  <c r="L25" i="31"/>
  <c r="G40" i="28"/>
  <c r="G12" i="31"/>
  <c r="G21" i="31"/>
  <c r="M32" i="31"/>
  <c r="G46" i="22"/>
  <c r="C69" i="22"/>
  <c r="O13" i="35"/>
  <c r="N46" i="22"/>
  <c r="I18" i="35"/>
  <c r="L75" i="22"/>
  <c r="E14" i="22"/>
  <c r="U19" i="31"/>
  <c r="F28" i="28"/>
  <c r="E73" i="22"/>
  <c r="D15" i="35"/>
  <c r="C76" i="28"/>
  <c r="C62" i="22"/>
  <c r="M40" i="28"/>
  <c r="L15" i="39"/>
  <c r="D55" i="28"/>
  <c r="F76" i="22"/>
  <c r="C30" i="31"/>
  <c r="G15" i="39"/>
  <c r="J32" i="28"/>
  <c r="I77" i="28"/>
  <c r="L22" i="28"/>
  <c r="E23" i="31"/>
  <c r="N57" i="22"/>
  <c r="T25" i="31"/>
  <c r="G56" i="28"/>
  <c r="R25" i="31"/>
  <c r="C15" i="22"/>
  <c r="P46" i="22"/>
  <c r="F24" i="28"/>
  <c r="K17" i="39"/>
  <c r="S16" i="31"/>
  <c r="D18" i="39"/>
  <c r="I10" i="39"/>
  <c r="T15" i="31"/>
  <c r="G32" i="22"/>
  <c r="I27" i="31"/>
  <c r="R29" i="31"/>
  <c r="E18" i="35"/>
  <c r="I24" i="31"/>
  <c r="I44" i="22"/>
  <c r="E61" i="22"/>
  <c r="P44" i="22"/>
  <c r="I58" i="28"/>
  <c r="G14" i="35"/>
  <c r="B31" i="31"/>
  <c r="N56" i="22"/>
  <c r="F15" i="39"/>
  <c r="N25" i="22"/>
  <c r="J76" i="28"/>
  <c r="F28" i="31"/>
  <c r="I29" i="31"/>
  <c r="K18" i="31"/>
  <c r="I66" i="28"/>
  <c r="E15" i="39"/>
  <c r="K16" i="35"/>
  <c r="N19" i="31"/>
  <c r="I68" i="22"/>
  <c r="L10" i="35"/>
  <c r="G28" i="31"/>
  <c r="J75" i="28"/>
  <c r="G19" i="31"/>
  <c r="I48" i="28"/>
  <c r="K68" i="22"/>
  <c r="U22" i="31"/>
  <c r="F46" i="22"/>
  <c r="C32" i="31"/>
  <c r="L61" i="22"/>
  <c r="N50" i="22"/>
  <c r="F56" i="22"/>
  <c r="F29" i="31"/>
  <c r="R26" i="31"/>
  <c r="D48" i="28"/>
  <c r="F11" i="28"/>
  <c r="N16" i="31"/>
  <c r="M27" i="31"/>
  <c r="I32" i="31"/>
  <c r="I67" i="22"/>
  <c r="C48" i="28"/>
  <c r="J14" i="39"/>
  <c r="D13" i="35"/>
  <c r="D15" i="22"/>
  <c r="D39" i="28"/>
  <c r="F16" i="28"/>
  <c r="B16" i="31"/>
  <c r="D77" i="22"/>
  <c r="I73" i="22"/>
  <c r="N13" i="31"/>
  <c r="B13" i="31"/>
  <c r="L23" i="22"/>
  <c r="G20" i="22"/>
  <c r="I12" i="31"/>
  <c r="B25" i="31"/>
  <c r="N30" i="22"/>
  <c r="F13" i="39"/>
  <c r="R28" i="31"/>
  <c r="P15" i="31"/>
  <c r="J59" i="28"/>
  <c r="J68" i="22"/>
  <c r="F30" i="31"/>
  <c r="K74" i="22"/>
  <c r="S23" i="31"/>
  <c r="F17" i="28"/>
  <c r="M57" i="28"/>
  <c r="P24" i="31"/>
  <c r="D40" i="28"/>
  <c r="J71" i="28"/>
  <c r="P16" i="31"/>
  <c r="E21" i="31"/>
  <c r="L30" i="22"/>
  <c r="J45" i="22"/>
  <c r="L32" i="22"/>
  <c r="I21" i="31"/>
  <c r="J44" i="22"/>
  <c r="F15" i="28"/>
  <c r="F23" i="31"/>
  <c r="F31" i="28"/>
  <c r="N76" i="22"/>
  <c r="N14" i="35"/>
  <c r="Q14" i="31"/>
  <c r="G22" i="28"/>
  <c r="L31" i="22"/>
  <c r="D24" i="31"/>
  <c r="J63" i="22"/>
  <c r="R16" i="35"/>
  <c r="C56" i="28"/>
  <c r="G60" i="28"/>
  <c r="H16" i="35"/>
  <c r="D23" i="31"/>
  <c r="K71" i="22"/>
  <c r="P75" i="22"/>
  <c r="I30" i="28"/>
  <c r="D37" i="28"/>
  <c r="C19" i="31"/>
  <c r="L29" i="22"/>
  <c r="P40" i="22"/>
  <c r="D67" i="28"/>
  <c r="E57" i="22"/>
  <c r="D58" i="22"/>
  <c r="I13" i="22"/>
  <c r="G15" i="28"/>
  <c r="D17" i="35"/>
  <c r="G61" i="22"/>
  <c r="E46" i="22"/>
  <c r="M17" i="35"/>
  <c r="J62" i="28"/>
  <c r="N14" i="31"/>
  <c r="D61" i="22"/>
  <c r="F57" i="28"/>
  <c r="H18" i="35"/>
  <c r="R27" i="31"/>
  <c r="I33" i="22"/>
  <c r="F70" i="28"/>
  <c r="M22" i="28"/>
  <c r="P41" i="22"/>
  <c r="K22" i="31"/>
  <c r="J15" i="39"/>
  <c r="C67" i="22"/>
  <c r="C73" i="28"/>
  <c r="D19" i="28"/>
  <c r="L16" i="28"/>
  <c r="Q15" i="35"/>
  <c r="I15" i="28"/>
  <c r="P59" i="22"/>
  <c r="Q10" i="35"/>
  <c r="J41" i="22"/>
  <c r="D65" i="28"/>
  <c r="J61" i="28"/>
  <c r="P66" i="22"/>
  <c r="J77" i="22"/>
  <c r="L15" i="28"/>
  <c r="J24" i="31"/>
  <c r="P32" i="31"/>
  <c r="I31" i="31"/>
  <c r="S18" i="35"/>
  <c r="G50" i="28"/>
  <c r="E16" i="39"/>
  <c r="E19" i="31"/>
  <c r="E16" i="22"/>
  <c r="K25" i="22"/>
  <c r="G57" i="28"/>
  <c r="I39" i="22"/>
  <c r="L66" i="22"/>
  <c r="J58" i="28"/>
  <c r="G14" i="31"/>
  <c r="D14" i="28"/>
  <c r="L58" i="28"/>
  <c r="L13" i="39"/>
  <c r="E30" i="22"/>
  <c r="P38" i="22"/>
  <c r="U13" i="31"/>
  <c r="U27" i="31"/>
  <c r="D40" i="22"/>
  <c r="P22" i="22"/>
  <c r="E21" i="22"/>
  <c r="C39" i="28"/>
  <c r="J18" i="35"/>
  <c r="L21" i="28"/>
  <c r="F20" i="31"/>
  <c r="M66" i="28"/>
  <c r="P31" i="31"/>
  <c r="F33" i="31"/>
  <c r="F12" i="22"/>
  <c r="B14" i="31"/>
  <c r="D16" i="22"/>
  <c r="G63" i="22"/>
  <c r="J18" i="22"/>
  <c r="I62" i="28"/>
  <c r="S32" i="31"/>
  <c r="F72" i="28"/>
  <c r="C30" i="22"/>
  <c r="K10" i="31"/>
  <c r="J79" i="22"/>
  <c r="L15" i="22"/>
  <c r="L77" i="22"/>
  <c r="C14" i="35"/>
  <c r="J68" i="28"/>
  <c r="G59" i="28"/>
  <c r="J21" i="28"/>
  <c r="F79" i="22"/>
  <c r="R22" i="31"/>
  <c r="F18" i="31"/>
  <c r="G20" i="28"/>
  <c r="L56" i="22"/>
  <c r="M30" i="31"/>
  <c r="J39" i="28"/>
  <c r="F73" i="22"/>
  <c r="G45" i="28"/>
  <c r="M16" i="35"/>
  <c r="P57" i="22"/>
  <c r="G25" i="22"/>
  <c r="F29" i="22"/>
  <c r="K16" i="22"/>
  <c r="L33" i="22"/>
  <c r="G16" i="31"/>
  <c r="J29" i="31"/>
  <c r="C75" i="28"/>
  <c r="F29" i="28"/>
  <c r="L61" i="28"/>
  <c r="T19" i="31"/>
  <c r="C18" i="39"/>
  <c r="L40" i="28"/>
  <c r="L40" i="22"/>
  <c r="F69" i="22"/>
  <c r="L63" i="22"/>
  <c r="K12" i="31"/>
  <c r="I33" i="31"/>
  <c r="K50" i="22"/>
  <c r="G74" i="22"/>
  <c r="K14" i="22"/>
  <c r="J62" i="22"/>
  <c r="H13" i="39"/>
  <c r="D27" i="31"/>
  <c r="E68" i="22"/>
  <c r="L15" i="35"/>
  <c r="C15" i="35"/>
  <c r="K30" i="22"/>
  <c r="F59" i="22"/>
  <c r="I56" i="22"/>
  <c r="M25" i="31"/>
  <c r="I40" i="28"/>
  <c r="L68" i="28"/>
  <c r="M33" i="31"/>
  <c r="Q33" i="31"/>
  <c r="F34" i="28"/>
  <c r="U23" i="31"/>
  <c r="G67" i="22"/>
  <c r="I15" i="35"/>
  <c r="I46" i="22"/>
  <c r="I29" i="28"/>
  <c r="T21" i="31"/>
  <c r="F77" i="22"/>
  <c r="D12" i="31"/>
  <c r="D13" i="39"/>
  <c r="G71" i="28"/>
  <c r="K41" i="22"/>
  <c r="T28" i="31"/>
  <c r="I13" i="39"/>
  <c r="L50" i="22"/>
  <c r="K78" i="22"/>
  <c r="L67" i="28"/>
  <c r="D28" i="22"/>
  <c r="P33" i="22"/>
  <c r="L44" i="22"/>
  <c r="E71" i="22"/>
  <c r="T10" i="35"/>
  <c r="M76" i="28"/>
  <c r="J78" i="28"/>
  <c r="C74" i="22"/>
  <c r="I44" i="28"/>
  <c r="G14" i="39"/>
  <c r="D26" i="28"/>
  <c r="J13" i="28"/>
  <c r="D16" i="28"/>
  <c r="L75" i="28"/>
  <c r="J39" i="22"/>
  <c r="L69" i="28"/>
  <c r="K45" i="22"/>
  <c r="N12" i="22"/>
  <c r="L26" i="31"/>
  <c r="J22" i="22"/>
  <c r="Q14" i="35"/>
  <c r="G18" i="28"/>
  <c r="J27" i="22"/>
  <c r="G30" i="31"/>
  <c r="E17" i="31"/>
  <c r="L38" i="28"/>
  <c r="G30" i="22"/>
  <c r="I10" i="31"/>
  <c r="U31" i="31"/>
  <c r="C24" i="28"/>
  <c r="C75" i="22"/>
  <c r="E49" i="22"/>
  <c r="E13" i="22"/>
  <c r="G18" i="39"/>
  <c r="T17" i="35"/>
  <c r="D13" i="31"/>
  <c r="G75" i="22"/>
  <c r="K32" i="31"/>
  <c r="J28" i="22"/>
  <c r="J26" i="31"/>
  <c r="J22" i="31"/>
  <c r="M33" i="28"/>
  <c r="G77" i="28"/>
  <c r="E63" i="22"/>
  <c r="M31" i="31"/>
  <c r="C15" i="31"/>
  <c r="L65" i="28"/>
  <c r="L19" i="31"/>
  <c r="C65" i="28"/>
  <c r="C38" i="22"/>
  <c r="J26" i="28"/>
  <c r="G38" i="22"/>
  <c r="L66" i="28"/>
  <c r="D32" i="28"/>
  <c r="K18" i="39"/>
  <c r="L49" i="28"/>
  <c r="I39" i="28"/>
  <c r="N21" i="22"/>
  <c r="M23" i="28"/>
  <c r="E50" i="22"/>
  <c r="K20" i="31"/>
  <c r="F32" i="28"/>
  <c r="F68" i="22"/>
  <c r="L26" i="22"/>
  <c r="N33" i="22"/>
  <c r="G17" i="31"/>
  <c r="C67" i="28"/>
  <c r="I25" i="28"/>
  <c r="D67" i="22"/>
  <c r="H17" i="35"/>
  <c r="K17" i="31"/>
  <c r="F14" i="22"/>
  <c r="F67" i="22"/>
  <c r="C21" i="31"/>
  <c r="G31" i="22"/>
  <c r="J15" i="31"/>
  <c r="K13" i="39"/>
  <c r="C50" i="28"/>
  <c r="J33" i="22"/>
  <c r="L17" i="39"/>
  <c r="C62" i="28"/>
  <c r="I50" i="22"/>
  <c r="F25" i="28"/>
  <c r="L74" i="28"/>
  <c r="D27" i="28"/>
  <c r="F45" i="22"/>
  <c r="F22" i="28"/>
  <c r="Q27" i="31"/>
  <c r="K18" i="35"/>
  <c r="F13" i="22"/>
  <c r="M43" i="28"/>
  <c r="J31" i="28"/>
  <c r="C41" i="22"/>
  <c r="C40" i="28"/>
  <c r="H14" i="35"/>
  <c r="I15" i="22"/>
  <c r="G45" i="22"/>
  <c r="I55" i="28"/>
  <c r="P28" i="31"/>
  <c r="C57" i="22"/>
  <c r="K28" i="22"/>
  <c r="K14" i="31"/>
  <c r="C29" i="28"/>
  <c r="I32" i="22"/>
  <c r="L70" i="28"/>
  <c r="P62" i="22"/>
  <c r="C33" i="31"/>
  <c r="K15" i="22"/>
  <c r="J10" i="39"/>
  <c r="C71" i="22"/>
  <c r="J70" i="22"/>
  <c r="K26" i="22"/>
  <c r="D33" i="22"/>
  <c r="F17" i="39"/>
  <c r="F71" i="28"/>
  <c r="M65" i="28"/>
  <c r="C35" i="22"/>
  <c r="K38" i="22"/>
  <c r="P30" i="31"/>
  <c r="C14" i="39"/>
  <c r="I25" i="22"/>
  <c r="L14" i="22"/>
  <c r="M55" i="28"/>
  <c r="I38" i="28"/>
  <c r="F73" i="28"/>
  <c r="I18" i="28"/>
  <c r="M29" i="31"/>
  <c r="G49" i="28"/>
  <c r="J16" i="35"/>
  <c r="P30" i="22"/>
  <c r="N15" i="31"/>
  <c r="Q17" i="31"/>
  <c r="P69" i="22"/>
  <c r="I16" i="39"/>
  <c r="F17" i="35"/>
  <c r="D18" i="31"/>
  <c r="J20" i="28"/>
  <c r="C26" i="28"/>
  <c r="M18" i="39"/>
  <c r="I43" i="28"/>
  <c r="N72" i="22"/>
  <c r="S27" i="31"/>
  <c r="J45" i="28"/>
  <c r="R13" i="35"/>
  <c r="J34" i="28"/>
  <c r="I59" i="22"/>
  <c r="G13" i="28"/>
  <c r="U16" i="31"/>
  <c r="L12" i="22"/>
  <c r="T18" i="35"/>
  <c r="E70" i="22"/>
  <c r="C11" i="28"/>
  <c r="C77" i="28"/>
  <c r="L72" i="28"/>
  <c r="G62" i="22"/>
  <c r="G12" i="22"/>
  <c r="F28" i="22"/>
  <c r="F32" i="31"/>
  <c r="E45" i="22"/>
  <c r="G16" i="28"/>
  <c r="J40" i="28"/>
  <c r="C25" i="31"/>
  <c r="E27" i="22"/>
  <c r="E26" i="22"/>
  <c r="R18" i="31"/>
  <c r="I17" i="35"/>
  <c r="F40" i="22"/>
  <c r="K27" i="31"/>
  <c r="K49" i="22"/>
  <c r="S29" i="31"/>
  <c r="N31" i="31"/>
  <c r="J50" i="28"/>
  <c r="P72" i="22"/>
  <c r="L13" i="22"/>
  <c r="L17" i="35"/>
  <c r="C13" i="28"/>
  <c r="F10" i="31"/>
  <c r="C51" i="22"/>
  <c r="I23" i="31"/>
  <c r="I18" i="22"/>
  <c r="F69" i="28"/>
  <c r="D56" i="22"/>
  <c r="F55" i="28"/>
  <c r="I14" i="22"/>
  <c r="K31" i="31"/>
  <c r="G56" i="22"/>
  <c r="S14" i="31"/>
  <c r="C44" i="22"/>
  <c r="C10" i="31"/>
  <c r="I14" i="39"/>
  <c r="F65" i="28"/>
  <c r="K15" i="31"/>
  <c r="L16" i="22"/>
  <c r="R15" i="31"/>
  <c r="G18" i="31"/>
  <c r="F17" i="22"/>
  <c r="F19" i="31"/>
  <c r="K79" i="22"/>
  <c r="I49" i="28"/>
  <c r="J69" i="28"/>
  <c r="M13" i="35"/>
  <c r="E22" i="31"/>
  <c r="P71" i="22"/>
  <c r="C18" i="28"/>
  <c r="P23" i="31"/>
  <c r="J27" i="28"/>
  <c r="J78" i="22"/>
  <c r="N77" i="22"/>
  <c r="G48" i="28"/>
  <c r="I17" i="39"/>
  <c r="C19" i="22"/>
  <c r="K16" i="39"/>
  <c r="P60" i="22"/>
  <c r="E22" i="22"/>
  <c r="C77" i="22"/>
  <c r="L11" i="28"/>
  <c r="D21" i="28"/>
  <c r="S19" i="31"/>
  <c r="E14" i="35"/>
  <c r="I77" i="22"/>
  <c r="C17" i="31"/>
  <c r="L22" i="22"/>
  <c r="G26" i="22"/>
  <c r="P49" i="22"/>
  <c r="F67" i="28"/>
  <c r="D14" i="35"/>
  <c r="K19" i="22"/>
  <c r="P21" i="31"/>
  <c r="G26" i="28"/>
  <c r="I50" i="28"/>
  <c r="I12" i="28"/>
  <c r="G29" i="28"/>
  <c r="F25" i="31"/>
  <c r="K12" i="22"/>
</calcChain>
</file>

<file path=xl/sharedStrings.xml><?xml version="1.0" encoding="utf-8"?>
<sst xmlns="http://schemas.openxmlformats.org/spreadsheetml/2006/main" count="23648" uniqueCount="635">
  <si>
    <t>Summary</t>
  </si>
  <si>
    <t>National tables</t>
  </si>
  <si>
    <t xml:space="preserve">Table 1 </t>
  </si>
  <si>
    <t>Table 2a</t>
  </si>
  <si>
    <t>Table 2b</t>
  </si>
  <si>
    <t>Table 2c</t>
  </si>
  <si>
    <t>Table 4</t>
  </si>
  <si>
    <t>Table 5a</t>
  </si>
  <si>
    <t>Table 5b</t>
  </si>
  <si>
    <t>Table 6</t>
  </si>
  <si>
    <t>Table 7</t>
  </si>
  <si>
    <t>Table 8</t>
  </si>
  <si>
    <t>National tables for state-funded schools</t>
  </si>
  <si>
    <t>Table 9a</t>
  </si>
  <si>
    <t>Table 9b</t>
  </si>
  <si>
    <t>Table 10a</t>
  </si>
  <si>
    <t>Table 10b</t>
  </si>
  <si>
    <t>Table 10c</t>
  </si>
  <si>
    <t>Summary showing the percentage of pupils achieving level 4 or above at key stage 2 by pupil characteristics</t>
  </si>
  <si>
    <t>Coverage: England</t>
  </si>
  <si>
    <t>Reading</t>
  </si>
  <si>
    <t>Writing</t>
  </si>
  <si>
    <t>Mathematics</t>
  </si>
  <si>
    <t>Reading, writing and mathematics</t>
  </si>
  <si>
    <r>
      <t>% making expected progress in reading</t>
    </r>
    <r>
      <rPr>
        <b/>
        <vertAlign val="superscript"/>
        <sz val="8"/>
        <color indexed="8"/>
        <rFont val="Arial"/>
        <family val="2"/>
      </rPr>
      <t>1</t>
    </r>
  </si>
  <si>
    <r>
      <t>% making expected progress in writing</t>
    </r>
    <r>
      <rPr>
        <b/>
        <vertAlign val="superscript"/>
        <sz val="8"/>
        <color indexed="8"/>
        <rFont val="Arial"/>
        <family val="2"/>
      </rPr>
      <t>1</t>
    </r>
  </si>
  <si>
    <r>
      <t>% making expected progress in mathematics</t>
    </r>
    <r>
      <rPr>
        <b/>
        <vertAlign val="superscript"/>
        <sz val="8"/>
        <color indexed="8"/>
        <rFont val="Arial"/>
        <family val="2"/>
      </rPr>
      <t>1</t>
    </r>
  </si>
  <si>
    <t>All pupils</t>
  </si>
  <si>
    <t>Gender</t>
  </si>
  <si>
    <t>Boys</t>
  </si>
  <si>
    <t>Girls</t>
  </si>
  <si>
    <r>
      <t>State-funded Schools</t>
    </r>
    <r>
      <rPr>
        <b/>
        <u/>
        <vertAlign val="superscript"/>
        <sz val="8"/>
        <color indexed="8"/>
        <rFont val="Arial"/>
        <family val="2"/>
      </rPr>
      <t>3</t>
    </r>
  </si>
  <si>
    <t>Ethnicity</t>
  </si>
  <si>
    <t>White</t>
  </si>
  <si>
    <t>Mixed</t>
  </si>
  <si>
    <t>Asian</t>
  </si>
  <si>
    <t>Black</t>
  </si>
  <si>
    <t>Chinese</t>
  </si>
  <si>
    <t>First Language</t>
  </si>
  <si>
    <r>
      <t>English</t>
    </r>
    <r>
      <rPr>
        <vertAlign val="superscript"/>
        <sz val="8"/>
        <color indexed="8"/>
        <rFont val="Arial"/>
        <family val="2"/>
      </rPr>
      <t>4</t>
    </r>
  </si>
  <si>
    <r>
      <t>Other than English</t>
    </r>
    <r>
      <rPr>
        <vertAlign val="superscript"/>
        <sz val="8"/>
        <color indexed="8"/>
        <rFont val="Arial"/>
        <family val="2"/>
      </rPr>
      <t>5</t>
    </r>
  </si>
  <si>
    <r>
      <t>Unclassified</t>
    </r>
    <r>
      <rPr>
        <vertAlign val="superscript"/>
        <sz val="8"/>
        <color indexed="8"/>
        <rFont val="Arial"/>
        <family val="2"/>
      </rPr>
      <t>6</t>
    </r>
  </si>
  <si>
    <t>Free school meals (FSM)</t>
  </si>
  <si>
    <t>FSM</t>
  </si>
  <si>
    <r>
      <t>All other pupils</t>
    </r>
    <r>
      <rPr>
        <vertAlign val="superscript"/>
        <sz val="8"/>
        <color indexed="8"/>
        <rFont val="Arial"/>
        <family val="2"/>
      </rPr>
      <t>7</t>
    </r>
  </si>
  <si>
    <r>
      <t>Disadvantaged pupils</t>
    </r>
    <r>
      <rPr>
        <b/>
        <vertAlign val="superscript"/>
        <sz val="8"/>
        <color indexed="8"/>
        <rFont val="Arial"/>
        <family val="2"/>
      </rPr>
      <t>8</t>
    </r>
  </si>
  <si>
    <t>Disadvantaged pupils</t>
  </si>
  <si>
    <t>All other pupils</t>
  </si>
  <si>
    <t>No identified SEN</t>
  </si>
  <si>
    <t>All SEN pupils</t>
  </si>
  <si>
    <t>SEN without a statement</t>
  </si>
  <si>
    <t>School Action</t>
  </si>
  <si>
    <t>School Action +</t>
  </si>
  <si>
    <t>SEN with a statement</t>
  </si>
  <si>
    <r>
      <t>Unclassified</t>
    </r>
    <r>
      <rPr>
        <vertAlign val="superscript"/>
        <sz val="8"/>
        <color indexed="8"/>
        <rFont val="Arial"/>
        <family val="2"/>
      </rPr>
      <t>7</t>
    </r>
  </si>
  <si>
    <t>Source: National pupil database</t>
  </si>
  <si>
    <t>1.  Pupils are expected to progress by at least 2 levels between key stage 1 and key stage 2.</t>
  </si>
  <si>
    <t>2.  The all schools figure includes those independent schools who chose to take part in key stage 2 assessments.</t>
  </si>
  <si>
    <t>4.  Includes 'Not known but believed to be English'.</t>
  </si>
  <si>
    <t>5.  Includes 'Not known but believed to be other than English'.</t>
  </si>
  <si>
    <t>6.  Includes pupils for whom first language was not obtained, refused or could not be determined.</t>
  </si>
  <si>
    <t>7.  Includes pupils for whom free school meal eligibility or SEN provision could not be determined.</t>
  </si>
  <si>
    <t>. = Not applicable.</t>
  </si>
  <si>
    <t>Table 1: Levels of attainment in key stage 2 tests by subject</t>
  </si>
  <si>
    <r>
      <t>Coverage: England, all schools</t>
    </r>
    <r>
      <rPr>
        <b/>
        <vertAlign val="superscript"/>
        <sz val="10"/>
        <color indexed="8"/>
        <rFont val="Arial"/>
        <family val="2"/>
      </rPr>
      <t>2</t>
    </r>
  </si>
  <si>
    <t>Percentage of pupils at each level</t>
  </si>
  <si>
    <t>% at level 4
or above</t>
  </si>
  <si>
    <t>% at level 5 or above</t>
  </si>
  <si>
    <t>A</t>
  </si>
  <si>
    <t>T</t>
  </si>
  <si>
    <t>B</t>
  </si>
  <si>
    <t>N</t>
  </si>
  <si>
    <r>
      <t>6</t>
    </r>
    <r>
      <rPr>
        <b/>
        <vertAlign val="superscript"/>
        <sz val="8"/>
        <color indexed="8"/>
        <rFont val="Arial"/>
        <family val="2"/>
      </rPr>
      <t>4</t>
    </r>
  </si>
  <si>
    <r>
      <t>Total</t>
    </r>
    <r>
      <rPr>
        <b/>
        <vertAlign val="superscript"/>
        <sz val="8"/>
        <color indexed="8"/>
        <rFont val="Arial"/>
        <family val="2"/>
      </rPr>
      <t>5</t>
    </r>
  </si>
  <si>
    <t>Total number of eligible pupils</t>
  </si>
  <si>
    <r>
      <t>Reading</t>
    </r>
    <r>
      <rPr>
        <b/>
        <vertAlign val="superscript"/>
        <sz val="8"/>
        <color indexed="8"/>
        <rFont val="Arial"/>
        <family val="2"/>
      </rPr>
      <t>6</t>
    </r>
  </si>
  <si>
    <r>
      <t>1997</t>
    </r>
    <r>
      <rPr>
        <vertAlign val="superscript"/>
        <sz val="8"/>
        <color indexed="8"/>
        <rFont val="Arial"/>
        <family val="2"/>
      </rPr>
      <t>7</t>
    </r>
  </si>
  <si>
    <t>..</t>
  </si>
  <si>
    <r>
      <t>2010</t>
    </r>
    <r>
      <rPr>
        <vertAlign val="superscript"/>
        <sz val="8"/>
        <color indexed="8"/>
        <rFont val="Arial"/>
        <family val="2"/>
      </rPr>
      <t>8</t>
    </r>
  </si>
  <si>
    <r>
      <t>2011</t>
    </r>
    <r>
      <rPr>
        <vertAlign val="superscript"/>
        <sz val="8"/>
        <color indexed="8"/>
        <rFont val="Arial"/>
        <family val="2"/>
      </rPr>
      <t>9</t>
    </r>
  </si>
  <si>
    <r>
      <t>2012</t>
    </r>
    <r>
      <rPr>
        <vertAlign val="superscript"/>
        <sz val="8"/>
        <color indexed="8"/>
        <rFont val="Arial"/>
        <family val="2"/>
      </rPr>
      <t>9</t>
    </r>
  </si>
  <si>
    <r>
      <t>2013</t>
    </r>
    <r>
      <rPr>
        <vertAlign val="superscript"/>
        <sz val="8"/>
        <color indexed="8"/>
        <rFont val="Arial"/>
        <family val="2"/>
      </rPr>
      <t>9</t>
    </r>
  </si>
  <si>
    <r>
      <t>2014</t>
    </r>
    <r>
      <rPr>
        <vertAlign val="superscript"/>
        <sz val="8"/>
        <color indexed="8"/>
        <rFont val="Arial"/>
        <family val="2"/>
      </rPr>
      <t>9</t>
    </r>
  </si>
  <si>
    <r>
      <t>Grammar, punctuation and spelling</t>
    </r>
    <r>
      <rPr>
        <b/>
        <vertAlign val="superscript"/>
        <sz val="8"/>
        <color indexed="8"/>
        <rFont val="Arial"/>
        <family val="2"/>
      </rPr>
      <t>10</t>
    </r>
  </si>
  <si>
    <t xml:space="preserve">Mathematics </t>
  </si>
  <si>
    <r>
      <t>1995</t>
    </r>
    <r>
      <rPr>
        <vertAlign val="superscript"/>
        <sz val="8"/>
        <color indexed="8"/>
        <rFont val="Arial"/>
        <family val="2"/>
      </rPr>
      <t>11</t>
    </r>
  </si>
  <si>
    <r>
      <t xml:space="preserve">A </t>
    </r>
    <r>
      <rPr>
        <i/>
        <sz val="8"/>
        <color indexed="8"/>
        <rFont val="Arial"/>
        <family val="2"/>
      </rPr>
      <t>represents pupils who were absent.</t>
    </r>
  </si>
  <si>
    <r>
      <t xml:space="preserve">T </t>
    </r>
    <r>
      <rPr>
        <i/>
        <sz val="8"/>
        <color indexed="8"/>
        <rFont val="Arial"/>
        <family val="2"/>
      </rPr>
      <t>represents pupils working at the level of the assessment but unable to access the test.</t>
    </r>
  </si>
  <si>
    <r>
      <t>D</t>
    </r>
    <r>
      <rPr>
        <i/>
        <sz val="8"/>
        <color indexed="8"/>
        <rFont val="Arial"/>
        <family val="2"/>
      </rPr>
      <t xml:space="preserve"> represents pupils who have been disapplied from the national curriculum.</t>
    </r>
  </si>
  <si>
    <r>
      <t xml:space="preserve">B </t>
    </r>
    <r>
      <rPr>
        <i/>
        <sz val="8"/>
        <color indexed="8"/>
        <rFont val="Arial"/>
        <family val="2"/>
      </rPr>
      <t>represents pupils who were working below the level of the test.</t>
    </r>
  </si>
  <si>
    <r>
      <t xml:space="preserve">N </t>
    </r>
    <r>
      <rPr>
        <i/>
        <sz val="8"/>
        <color indexed="8"/>
        <rFont val="Arial"/>
        <family val="2"/>
      </rPr>
      <t>represents pupils who took the tests but failed to register a Level.</t>
    </r>
  </si>
  <si>
    <t>2.  The England all schools figures include those independent schools who chose to take part in key stage 2 assessments.</t>
  </si>
  <si>
    <t xml:space="preserve">4.  Level 6 tests were available from 1995-2002 and 2010 for mathematics only, 2012 onwards for reading and mathematics and for 2013 onwards for grammar, punctuation and spelling. </t>
  </si>
  <si>
    <t xml:space="preserve">5.  Figures may not sum due to rounding. </t>
  </si>
  <si>
    <t>6.  Reading tests were of a different format in 1995 and 1996 and therefore data are not available for these two years.</t>
  </si>
  <si>
    <t>7.  For reading results in 1997, level B represents pupils not tested hence will include absent pupils and pupils who were working at the level of the assessment but unable to access the test.</t>
  </si>
  <si>
    <t>8.  The state-funded school participation rate in 2010 was 74% due to industrial action.</t>
  </si>
  <si>
    <t xml:space="preserve">9.  2011 to 2014 are produced from the national pupil database.  Figures for all other years are produced from the primary school performance tables data. </t>
  </si>
  <si>
    <t>10.  The grammar, punctuation and spelling test was introduced in 2013.</t>
  </si>
  <si>
    <t>11.  State-funded school participation rate in 1995 was 91%</t>
  </si>
  <si>
    <t>..  Not available</t>
  </si>
  <si>
    <t>Table 2a: Attainment in key stage 2 tests by gender</t>
  </si>
  <si>
    <t xml:space="preserve">Percentage of pupils at level 4 or above </t>
  </si>
  <si>
    <r>
      <t>Percentage of pupils at level 5 or above</t>
    </r>
    <r>
      <rPr>
        <b/>
        <vertAlign val="superscript"/>
        <sz val="8"/>
        <color indexed="8"/>
        <rFont val="Arial"/>
        <family val="2"/>
      </rPr>
      <t>4</t>
    </r>
  </si>
  <si>
    <t>Grammar, punctuation and spelling</t>
  </si>
  <si>
    <r>
      <t>2010</t>
    </r>
    <r>
      <rPr>
        <vertAlign val="superscript"/>
        <sz val="8"/>
        <color indexed="8"/>
        <rFont val="Arial"/>
        <family val="2"/>
      </rPr>
      <t>5</t>
    </r>
  </si>
  <si>
    <r>
      <t>2011</t>
    </r>
    <r>
      <rPr>
        <vertAlign val="superscript"/>
        <sz val="8"/>
        <color indexed="8"/>
        <rFont val="Arial"/>
        <family val="2"/>
      </rPr>
      <t>6</t>
    </r>
  </si>
  <si>
    <r>
      <t>2012</t>
    </r>
    <r>
      <rPr>
        <vertAlign val="superscript"/>
        <sz val="8"/>
        <color indexed="8"/>
        <rFont val="Arial"/>
        <family val="2"/>
      </rPr>
      <t>6</t>
    </r>
  </si>
  <si>
    <r>
      <t>2013</t>
    </r>
    <r>
      <rPr>
        <vertAlign val="superscript"/>
        <sz val="8"/>
        <color indexed="8"/>
        <rFont val="Arial"/>
        <family val="2"/>
      </rPr>
      <t>6</t>
    </r>
  </si>
  <si>
    <r>
      <t>2014</t>
    </r>
    <r>
      <rPr>
        <vertAlign val="superscript"/>
        <sz val="8"/>
        <color indexed="8"/>
        <rFont val="Arial"/>
        <family val="2"/>
      </rPr>
      <t>6</t>
    </r>
  </si>
  <si>
    <t>2.  Figures includes those independent schools who chose to take part in key stage 2 assessments.</t>
  </si>
  <si>
    <t>4.  Level 6 tests were re-introduced in 2012. Some schools took single level tests (available at levels 3 to 6) in mathematics in 2010. Any pupils achieving level 6 are included in the level 5 or above figures.</t>
  </si>
  <si>
    <t>5.  The state-funded school participation rate in 2010 was 74% due to industrial action.</t>
  </si>
  <si>
    <t>Table 2b: Attainment in key stage 2 teacher assessments by gender</t>
  </si>
  <si>
    <t xml:space="preserve">Percentage of pupils at level 4 or above
</t>
  </si>
  <si>
    <t xml:space="preserve">Percentage of pupils at level 5 or above
</t>
  </si>
  <si>
    <t>English</t>
  </si>
  <si>
    <r>
      <t>Reading</t>
    </r>
    <r>
      <rPr>
        <b/>
        <vertAlign val="superscript"/>
        <sz val="8"/>
        <color indexed="8"/>
        <rFont val="Arial"/>
        <family val="2"/>
      </rPr>
      <t>3</t>
    </r>
  </si>
  <si>
    <r>
      <t>Writing</t>
    </r>
    <r>
      <rPr>
        <b/>
        <vertAlign val="superscript"/>
        <sz val="8"/>
        <color indexed="8"/>
        <rFont val="Arial"/>
        <family val="2"/>
      </rPr>
      <t>3</t>
    </r>
  </si>
  <si>
    <t>Science</t>
  </si>
  <si>
    <t>2010</t>
  </si>
  <si>
    <r>
      <t>2011</t>
    </r>
    <r>
      <rPr>
        <vertAlign val="superscript"/>
        <sz val="8"/>
        <color indexed="8"/>
        <rFont val="Arial"/>
        <family val="2"/>
      </rPr>
      <t>4</t>
    </r>
  </si>
  <si>
    <r>
      <t>2012</t>
    </r>
    <r>
      <rPr>
        <vertAlign val="superscript"/>
        <sz val="8"/>
        <color indexed="8"/>
        <rFont val="Arial"/>
        <family val="2"/>
      </rPr>
      <t>4</t>
    </r>
  </si>
  <si>
    <r>
      <t>2013</t>
    </r>
    <r>
      <rPr>
        <vertAlign val="superscript"/>
        <sz val="8"/>
        <color indexed="8"/>
        <rFont val="Arial"/>
        <family val="2"/>
      </rPr>
      <t>4</t>
    </r>
  </si>
  <si>
    <t>3.  Data on reading and writing TA were available for the first time in 2012.</t>
  </si>
  <si>
    <r>
      <t>Table 2c: Attainment at key stage 2 in combinations of subjects</t>
    </r>
    <r>
      <rPr>
        <b/>
        <vertAlign val="superscript"/>
        <sz val="10"/>
        <color indexed="8"/>
        <rFont val="Arial"/>
        <family val="2"/>
      </rPr>
      <t>1</t>
    </r>
    <r>
      <rPr>
        <b/>
        <sz val="10"/>
        <color indexed="8"/>
        <rFont val="Arial"/>
        <family val="2"/>
      </rPr>
      <t xml:space="preserve"> by gender</t>
    </r>
  </si>
  <si>
    <r>
      <t>Coverage: England, all schools</t>
    </r>
    <r>
      <rPr>
        <b/>
        <vertAlign val="superscript"/>
        <sz val="10"/>
        <color indexed="8"/>
        <rFont val="Arial"/>
        <family val="2"/>
      </rPr>
      <t>3</t>
    </r>
  </si>
  <si>
    <t xml:space="preserve">Percentage of pupils at level 4 or above 
</t>
  </si>
  <si>
    <r>
      <t>Percentage of pupils at level 5 or above</t>
    </r>
    <r>
      <rPr>
        <b/>
        <vertAlign val="superscript"/>
        <sz val="8"/>
        <color indexed="8"/>
        <rFont val="Arial"/>
        <family val="2"/>
      </rPr>
      <t>5</t>
    </r>
    <r>
      <rPr>
        <b/>
        <vertAlign val="superscript"/>
        <sz val="8"/>
        <color indexed="8"/>
        <rFont val="Arial"/>
        <family val="2"/>
      </rPr>
      <t xml:space="preserve">
</t>
    </r>
  </si>
  <si>
    <t>Reading and writing</t>
  </si>
  <si>
    <r>
      <t>2010</t>
    </r>
    <r>
      <rPr>
        <vertAlign val="superscript"/>
        <sz val="8"/>
        <color indexed="8"/>
        <rFont val="Arial"/>
        <family val="2"/>
      </rPr>
      <t>6</t>
    </r>
  </si>
  <si>
    <r>
      <t>2011</t>
    </r>
    <r>
      <rPr>
        <vertAlign val="superscript"/>
        <sz val="8"/>
        <color indexed="8"/>
        <rFont val="Arial"/>
        <family val="2"/>
      </rPr>
      <t>7</t>
    </r>
  </si>
  <si>
    <r>
      <t>2012</t>
    </r>
    <r>
      <rPr>
        <vertAlign val="superscript"/>
        <sz val="8"/>
        <color indexed="8"/>
        <rFont val="Arial"/>
        <family val="2"/>
      </rPr>
      <t>7</t>
    </r>
  </si>
  <si>
    <r>
      <t>2013</t>
    </r>
    <r>
      <rPr>
        <vertAlign val="superscript"/>
        <sz val="8"/>
        <color indexed="8"/>
        <rFont val="Arial"/>
        <family val="2"/>
      </rPr>
      <t>7</t>
    </r>
  </si>
  <si>
    <r>
      <t>2014</t>
    </r>
    <r>
      <rPr>
        <vertAlign val="superscript"/>
        <sz val="8"/>
        <color indexed="8"/>
        <rFont val="Arial"/>
        <family val="2"/>
      </rPr>
      <t>7</t>
    </r>
  </si>
  <si>
    <t>3.  Figures includes those independent schools who chose to take part in key stage 2 assessments.</t>
  </si>
  <si>
    <t>5.  Level 6 tests were re-introduced in 2012. Some schools took single level tests (available at levels 3 to 6) in mathematics in 2010. Any pupils achieving level 6 are included in the level 5 or above figures.</t>
  </si>
  <si>
    <t>6.  The state-funded school participation rate in 2010 was 74% due to industrial action.</t>
  </si>
  <si>
    <t>Please select criteria below:</t>
  </si>
  <si>
    <r>
      <t>Coverage: England, all schools</t>
    </r>
    <r>
      <rPr>
        <b/>
        <vertAlign val="superscript"/>
        <sz val="10"/>
        <color indexed="8"/>
        <rFont val="Arial"/>
        <family val="2"/>
      </rPr>
      <t>1</t>
    </r>
  </si>
  <si>
    <t>Number /Percentage</t>
  </si>
  <si>
    <t>Percentages</t>
  </si>
  <si>
    <t>Numbers</t>
  </si>
  <si>
    <t>level 2
or below</t>
  </si>
  <si>
    <t>level 3
or below</t>
  </si>
  <si>
    <t>level 4
or above</t>
  </si>
  <si>
    <t>level 5 or above</t>
  </si>
  <si>
    <t>W</t>
  </si>
  <si>
    <t>D</t>
  </si>
  <si>
    <r>
      <t>Total</t>
    </r>
    <r>
      <rPr>
        <b/>
        <vertAlign val="subscript"/>
        <sz val="8"/>
        <color indexed="8"/>
        <rFont val="Arial"/>
        <family val="2"/>
      </rPr>
      <t xml:space="preserve"> </t>
    </r>
  </si>
  <si>
    <t>Reading test</t>
  </si>
  <si>
    <t>Grammar, punctuation and spelling test</t>
  </si>
  <si>
    <t>Mathematics test</t>
  </si>
  <si>
    <t>English TA</t>
  </si>
  <si>
    <t xml:space="preserve">  Speaking &amp; listening TA</t>
  </si>
  <si>
    <t xml:space="preserve">  Reading TA</t>
  </si>
  <si>
    <t xml:space="preserve">  Writing TA</t>
  </si>
  <si>
    <t>Mathematics TA</t>
  </si>
  <si>
    <t xml:space="preserve">  Using and applying mathematics TA</t>
  </si>
  <si>
    <t xml:space="preserve">  Number &amp; algebra TA</t>
  </si>
  <si>
    <t xml:space="preserve">  Shape, space and measures TA</t>
  </si>
  <si>
    <t xml:space="preserve">  Handling data TA</t>
  </si>
  <si>
    <t>Science TA</t>
  </si>
  <si>
    <t xml:space="preserve">  Scientific Inquiry TA</t>
  </si>
  <si>
    <t xml:space="preserve">  Life processes and living things TA</t>
  </si>
  <si>
    <t xml:space="preserve">  Materials and their properties TA</t>
  </si>
  <si>
    <t xml:space="preserve">  Physical Processes TA</t>
  </si>
  <si>
    <t>Source: Primary school performance tables data</t>
  </si>
  <si>
    <r>
      <t xml:space="preserve">N </t>
    </r>
    <r>
      <rPr>
        <i/>
        <sz val="8"/>
        <color indexed="8"/>
        <rFont val="Arial"/>
        <family val="2"/>
      </rPr>
      <t>represents pupils who took the tests but failed to register a level.</t>
    </r>
  </si>
  <si>
    <r>
      <t xml:space="preserve">W </t>
    </r>
    <r>
      <rPr>
        <i/>
        <sz val="8"/>
        <color indexed="8"/>
        <rFont val="Arial"/>
        <family val="2"/>
      </rPr>
      <t>represents pupils who were working towards but have not yet achieved the standards needed for level 1.</t>
    </r>
  </si>
  <si>
    <r>
      <t xml:space="preserve">D, W, 1 </t>
    </r>
    <r>
      <rPr>
        <i/>
        <sz val="8"/>
        <color indexed="8"/>
        <rFont val="Arial"/>
        <family val="2"/>
      </rPr>
      <t>not applicable outcomes for tests</t>
    </r>
  </si>
  <si>
    <r>
      <t xml:space="preserve">T, B, N </t>
    </r>
    <r>
      <rPr>
        <i/>
        <sz val="8"/>
        <color indexed="8"/>
        <rFont val="Arial"/>
        <family val="2"/>
      </rPr>
      <t>not applicable outcomes for teacher assessments</t>
    </r>
  </si>
  <si>
    <t>1.  Figures include those independent schools who chose to take part in key stage 2 assessments.</t>
  </si>
  <si>
    <r>
      <t>Coverage: England, state-funded schools</t>
    </r>
    <r>
      <rPr>
        <b/>
        <vertAlign val="superscript"/>
        <sz val="10"/>
        <color indexed="8"/>
        <rFont val="Arial"/>
        <family val="2"/>
      </rPr>
      <t>4</t>
    </r>
  </si>
  <si>
    <t>Percentage making expected progress</t>
  </si>
  <si>
    <r>
      <t>2010</t>
    </r>
    <r>
      <rPr>
        <vertAlign val="superscript"/>
        <sz val="8"/>
        <color indexed="8"/>
        <rFont val="Arial"/>
        <family val="2"/>
      </rPr>
      <t>7</t>
    </r>
  </si>
  <si>
    <r>
      <t>2011</t>
    </r>
    <r>
      <rPr>
        <vertAlign val="superscript"/>
        <sz val="8"/>
        <color indexed="8"/>
        <rFont val="Arial"/>
        <family val="2"/>
      </rPr>
      <t>8</t>
    </r>
  </si>
  <si>
    <r>
      <t>2012</t>
    </r>
    <r>
      <rPr>
        <vertAlign val="superscript"/>
        <sz val="8"/>
        <color indexed="8"/>
        <rFont val="Arial"/>
        <family val="2"/>
      </rPr>
      <t>8</t>
    </r>
  </si>
  <si>
    <r>
      <t>2013</t>
    </r>
    <r>
      <rPr>
        <vertAlign val="superscript"/>
        <sz val="8"/>
        <color indexed="8"/>
        <rFont val="Arial"/>
        <family val="2"/>
      </rPr>
      <t>8</t>
    </r>
  </si>
  <si>
    <t>Source: National pupil database and primary school performance tables data</t>
  </si>
  <si>
    <t>1.  Pupils are expected to make at least two levels of progress between KS1 and KS2.</t>
  </si>
  <si>
    <t>2.  For reading and mathematics, where a pupil has a non-numerical KS2 test result, the teacher assessment result is taken into account in deciding the KS2 level.  For writing, the KS2 level is based entirely on teacher assessment.</t>
  </si>
  <si>
    <t xml:space="preserve">4.  State-funded schools include academies, free schools, city technology colleges and state-funded special schools but exclude Independent schools, independent special schools, non-maintained special schools, hospital schools and pupil referral units.  </t>
  </si>
  <si>
    <t xml:space="preserve">5.  State-funded mainstream schools include academies, free schools and city technology colleges but exclude state-funded special schools, independent schools, independent special schools, non-maintained special schools, hospital schools, special academies and pupil referral units.  </t>
  </si>
  <si>
    <t xml:space="preserve">6.  Number of pupils at the end of KS2 included in the progress measure.  In most cases, these pupils must have valid KS2 results and valid results at KS1 (excluding absent (A) and disapplied (D)).  The exception is for pupils who achieved level W, 1 or 6 at KS2 – these pupils are included even if they do not have a valid KS1 result. </t>
  </si>
  <si>
    <t>7.  The participation rate of state-funded schools in the 2010 tests was approximately 74% due to industrial action.</t>
  </si>
  <si>
    <r>
      <t>Table 5a: Attainment of pupils at the end of key stage 2 by school type</t>
    </r>
    <r>
      <rPr>
        <b/>
        <vertAlign val="superscript"/>
        <sz val="10"/>
        <color indexed="8"/>
        <rFont val="Arial"/>
        <family val="2"/>
      </rPr>
      <t>1</t>
    </r>
  </si>
  <si>
    <t>Number of schools</t>
  </si>
  <si>
    <t>Number of eligible pupils</t>
  </si>
  <si>
    <t xml:space="preserve">Percentage of pupils at level 5 or above </t>
  </si>
  <si>
    <r>
      <t>School type</t>
    </r>
    <r>
      <rPr>
        <b/>
        <vertAlign val="superscript"/>
        <sz val="8"/>
        <color indexed="8"/>
        <rFont val="Arial"/>
        <family val="2"/>
      </rPr>
      <t>1</t>
    </r>
  </si>
  <si>
    <t>Reading test, writing TA and mathematics test</t>
  </si>
  <si>
    <t xml:space="preserve">Reading </t>
  </si>
  <si>
    <r>
      <t>Local authority maintained mainstream schools</t>
    </r>
    <r>
      <rPr>
        <vertAlign val="superscript"/>
        <sz val="8"/>
        <color indexed="8"/>
        <rFont val="Arial"/>
        <family val="2"/>
      </rPr>
      <t>4</t>
    </r>
  </si>
  <si>
    <t>Academies and free schools (mainstream)</t>
  </si>
  <si>
    <t xml:space="preserve">   Of which:</t>
  </si>
  <si>
    <t xml:space="preserve">    Sponsored academies (mainstream)</t>
  </si>
  <si>
    <t xml:space="preserve">    Converter academies (mainstream)</t>
  </si>
  <si>
    <t xml:space="preserve">    Free schools (mainstream)</t>
  </si>
  <si>
    <r>
      <t>All state-funded mainstream schools</t>
    </r>
    <r>
      <rPr>
        <b/>
        <vertAlign val="superscript"/>
        <sz val="8"/>
        <color indexed="8"/>
        <rFont val="Arial"/>
        <family val="2"/>
      </rPr>
      <t>5</t>
    </r>
  </si>
  <si>
    <r>
      <t>State-funded special schools</t>
    </r>
    <r>
      <rPr>
        <vertAlign val="superscript"/>
        <sz val="8"/>
        <color indexed="8"/>
        <rFont val="Arial"/>
        <family val="2"/>
      </rPr>
      <t>6</t>
    </r>
  </si>
  <si>
    <t>All state-funded schools (including special schools and academies)</t>
  </si>
  <si>
    <t>Hospital schools and pupil referral units (PRUs)</t>
  </si>
  <si>
    <r>
      <t>All state-funded schools, hospital schools and PRUs</t>
    </r>
    <r>
      <rPr>
        <b/>
        <vertAlign val="superscript"/>
        <sz val="8"/>
        <color indexed="8"/>
        <rFont val="Arial"/>
        <family val="2"/>
      </rPr>
      <t>7</t>
    </r>
  </si>
  <si>
    <r>
      <t>ALL SCHOOLS</t>
    </r>
    <r>
      <rPr>
        <b/>
        <vertAlign val="superscript"/>
        <sz val="8"/>
        <color indexed="8"/>
        <rFont val="Arial"/>
        <family val="2"/>
      </rPr>
      <t>2</t>
    </r>
  </si>
  <si>
    <t>2.  The all schools figures include non-maintained special schools and those independent schools who chose to take part in key stage 2 assessments.</t>
  </si>
  <si>
    <t>4.  Includes community schools, voluntary aided schools, voluntary controlled schools and foundation schools.</t>
  </si>
  <si>
    <t>5.  Includes local authority maintained mainstream schools, city technology colleges (CTCs), academies and free schools.</t>
  </si>
  <si>
    <t>6.  Includes community special schools, foundation special schools, special academies, special converter academies and special free schools.</t>
  </si>
  <si>
    <t>7.  Includes state-funded special schools, local authority maintained mainstream schools, city technology colleges (CTCs), academies and free schools.</t>
  </si>
  <si>
    <t>Sponsored academies</t>
  </si>
  <si>
    <t>Open for one academic year</t>
  </si>
  <si>
    <t xml:space="preserve"> </t>
  </si>
  <si>
    <t>Open for two academic years</t>
  </si>
  <si>
    <t>Converter academies</t>
  </si>
  <si>
    <t>Source: National pupil database and primary school performance tables</t>
  </si>
  <si>
    <r>
      <t>Coverage: England, state-funded mainstream schools only</t>
    </r>
    <r>
      <rPr>
        <b/>
        <vertAlign val="superscript"/>
        <sz val="10"/>
        <color indexed="8"/>
        <rFont val="Arial"/>
        <family val="2"/>
      </rPr>
      <t>2</t>
    </r>
  </si>
  <si>
    <r>
      <t>Percentage making expected progress</t>
    </r>
    <r>
      <rPr>
        <b/>
        <vertAlign val="superscript"/>
        <sz val="8"/>
        <color indexed="8"/>
        <rFont val="Arial"/>
        <family val="2"/>
      </rPr>
      <t>4</t>
    </r>
  </si>
  <si>
    <r>
      <t>School phase</t>
    </r>
    <r>
      <rPr>
        <b/>
        <vertAlign val="superscript"/>
        <sz val="8"/>
        <color indexed="8"/>
        <rFont val="Arial"/>
        <family val="2"/>
      </rPr>
      <t>1</t>
    </r>
  </si>
  <si>
    <t>Primary schools (Lowest statutory age &lt; 7 and Highest statutory age = 11)</t>
  </si>
  <si>
    <t>Junior schools (Lowest statutory age &gt;= 7 and Highest statutory age = 11)</t>
  </si>
  <si>
    <r>
      <t>Other</t>
    </r>
    <r>
      <rPr>
        <vertAlign val="superscript"/>
        <sz val="8"/>
        <color indexed="8"/>
        <rFont val="Arial"/>
        <family val="2"/>
      </rPr>
      <t>5</t>
    </r>
    <r>
      <rPr>
        <sz val="8"/>
        <color indexed="8"/>
        <rFont val="Arial"/>
        <family val="2"/>
      </rPr>
      <t xml:space="preserve"> (Highest statutory age &gt; 11)</t>
    </r>
  </si>
  <si>
    <t xml:space="preserve">2.  State-funded mainstream schools include academies, free schools and city technology colleges but exclude state-funded special schools, independent schools, independent special schools, non-maintained special schools, hospital schools, special academies and pupil referral units.  </t>
  </si>
  <si>
    <t>4.  Pupils are expected to make at least two levels of progress between KS1 and KS2.</t>
  </si>
  <si>
    <t>5.  Other includes middle and all-through schools.</t>
  </si>
  <si>
    <r>
      <t>Table 7: Attainment of pupils</t>
    </r>
    <r>
      <rPr>
        <b/>
        <vertAlign val="superscript"/>
        <sz val="10"/>
        <color indexed="8"/>
        <rFont val="Arial"/>
        <family val="2"/>
      </rPr>
      <t>1</t>
    </r>
    <r>
      <rPr>
        <b/>
        <sz val="10"/>
        <color indexed="8"/>
        <rFont val="Arial"/>
        <family val="2"/>
      </rPr>
      <t xml:space="preserve"> at key stage 2</t>
    </r>
    <r>
      <rPr>
        <b/>
        <vertAlign val="superscript"/>
        <sz val="10"/>
        <color indexed="8"/>
        <rFont val="Arial"/>
        <family val="2"/>
      </rPr>
      <t xml:space="preserve"> </t>
    </r>
    <r>
      <rPr>
        <b/>
        <sz val="10"/>
        <color indexed="8"/>
        <rFont val="Arial"/>
        <family val="2"/>
      </rPr>
      <t xml:space="preserve">by prior attainment at key stage 1 </t>
    </r>
  </si>
  <si>
    <r>
      <t>Coverage: England, state-funded schools</t>
    </r>
    <r>
      <rPr>
        <b/>
        <vertAlign val="superscript"/>
        <sz val="10"/>
        <color indexed="8"/>
        <rFont val="Arial"/>
        <family val="2"/>
      </rPr>
      <t xml:space="preserve">2 </t>
    </r>
  </si>
  <si>
    <r>
      <t>Key stage 1 reading results to key stage 2 reading</t>
    </r>
    <r>
      <rPr>
        <b/>
        <vertAlign val="superscript"/>
        <sz val="8"/>
        <color indexed="8"/>
        <rFont val="Arial"/>
        <family val="2"/>
      </rPr>
      <t>3</t>
    </r>
  </si>
  <si>
    <t>Key stage 1 level</t>
  </si>
  <si>
    <t>Key stage 2 level</t>
  </si>
  <si>
    <r>
      <t>Other</t>
    </r>
    <r>
      <rPr>
        <b/>
        <vertAlign val="superscript"/>
        <sz val="8"/>
        <color indexed="8"/>
        <rFont val="Arial"/>
        <family val="2"/>
      </rPr>
      <t>4</t>
    </r>
  </si>
  <si>
    <t>Expected progress</t>
  </si>
  <si>
    <t>2C</t>
  </si>
  <si>
    <t>2B</t>
  </si>
  <si>
    <t>2A</t>
  </si>
  <si>
    <t>Level 3 or above</t>
  </si>
  <si>
    <t>Level 2 or above</t>
  </si>
  <si>
    <r>
      <t>Key stage 1 writing results to key stage 2 writing</t>
    </r>
    <r>
      <rPr>
        <b/>
        <vertAlign val="superscript"/>
        <sz val="8"/>
        <color indexed="8"/>
        <rFont val="Arial"/>
        <family val="2"/>
      </rPr>
      <t>5</t>
    </r>
  </si>
  <si>
    <r>
      <t>Key stage 1 mathematics results to key stage 2 mathematics</t>
    </r>
    <r>
      <rPr>
        <b/>
        <vertAlign val="superscript"/>
        <sz val="8"/>
        <color indexed="8"/>
        <rFont val="Arial"/>
        <family val="2"/>
      </rPr>
      <t>3</t>
    </r>
  </si>
  <si>
    <t xml:space="preserve">2.  State-funded schools only, which include academies, free schools, city technology colleges and state-funded special schools but exclude independent schools, independent special schools, non-maintained special schools, hospital schools and pupil referral units. </t>
  </si>
  <si>
    <r>
      <t>Coverage: England, State-funded schools only</t>
    </r>
    <r>
      <rPr>
        <b/>
        <vertAlign val="superscript"/>
        <sz val="10"/>
        <color indexed="8"/>
        <rFont val="Arial"/>
        <family val="2"/>
      </rPr>
      <t xml:space="preserve">2 </t>
    </r>
    <r>
      <rPr>
        <b/>
        <sz val="10"/>
        <color indexed="8"/>
        <rFont val="Arial"/>
        <family val="2"/>
      </rPr>
      <t>(including academies and CTCs)</t>
    </r>
  </si>
  <si>
    <r>
      <t>Percentage of pupils whose prior attainment</t>
    </r>
    <r>
      <rPr>
        <vertAlign val="superscript"/>
        <sz val="8"/>
        <color indexed="8"/>
        <rFont val="Arial"/>
        <family val="2"/>
      </rPr>
      <t>1</t>
    </r>
    <r>
      <rPr>
        <sz val="8"/>
        <color indexed="8"/>
        <rFont val="Arial"/>
        <family val="2"/>
      </rPr>
      <t xml:space="preserve"> was:</t>
    </r>
  </si>
  <si>
    <t>Below level 2</t>
  </si>
  <si>
    <t>At level 2</t>
  </si>
  <si>
    <t>Above level 2</t>
  </si>
  <si>
    <t xml:space="preserve">Percentage of pupils achieving level 4+ in: </t>
  </si>
  <si>
    <t xml:space="preserve">    Reading, writing and mathematics</t>
  </si>
  <si>
    <t xml:space="preserve">    Reading test</t>
  </si>
  <si>
    <t xml:space="preserve">    Grammar, punctuation and spelling test</t>
  </si>
  <si>
    <t xml:space="preserve">    Mathematics test</t>
  </si>
  <si>
    <t xml:space="preserve">    Writing TA</t>
  </si>
  <si>
    <r>
      <t xml:space="preserve">    Reading, writing and mathematics</t>
    </r>
    <r>
      <rPr>
        <vertAlign val="superscript"/>
        <sz val="8"/>
        <color indexed="8"/>
        <rFont val="Arial"/>
        <family val="2"/>
      </rPr>
      <t>4</t>
    </r>
  </si>
  <si>
    <t xml:space="preserve">Percentage of pupils achieving level 5+ in: </t>
  </si>
  <si>
    <r>
      <t>Percentage of pupils making expected progress</t>
    </r>
    <r>
      <rPr>
        <vertAlign val="superscript"/>
        <sz val="8"/>
        <color indexed="8"/>
        <rFont val="Arial"/>
        <family val="2"/>
      </rPr>
      <t>5</t>
    </r>
    <r>
      <rPr>
        <sz val="8"/>
        <color indexed="8"/>
        <rFont val="Arial"/>
        <family val="2"/>
      </rPr>
      <t xml:space="preserve"> in:</t>
    </r>
  </si>
  <si>
    <t xml:space="preserve">    Reading</t>
  </si>
  <si>
    <t xml:space="preserve">    Writing</t>
  </si>
  <si>
    <t xml:space="preserve">    Mathematics</t>
  </si>
  <si>
    <t>2.  Figures include those independent schools who chose to take part in key stage 2 assessments.</t>
  </si>
  <si>
    <t>5.  Pupils are expected to make at least two levels of progress between KS1 and KS2.</t>
  </si>
  <si>
    <t>Subject:</t>
  </si>
  <si>
    <t>Grammar, Punctuation &amp; Spelling</t>
  </si>
  <si>
    <t>Gender:</t>
  </si>
  <si>
    <t>All</t>
  </si>
  <si>
    <t>Reading, Writing &amp; Mathematics</t>
  </si>
  <si>
    <t>Year:</t>
  </si>
  <si>
    <t>% of pupils at level 4 or above</t>
  </si>
  <si>
    <t>Feeder Tables</t>
  </si>
  <si>
    <t>Levels Column Reference</t>
  </si>
  <si>
    <t xml:space="preserve">   white British</t>
  </si>
  <si>
    <t>Levels</t>
  </si>
  <si>
    <t>Expected Level</t>
  </si>
  <si>
    <t xml:space="preserve">   Irish</t>
  </si>
  <si>
    <t xml:space="preserve">   traveller of Irish heritage</t>
  </si>
  <si>
    <t xml:space="preserve">   Gypsy / Roma</t>
  </si>
  <si>
    <t xml:space="preserve">   any other white background</t>
  </si>
  <si>
    <t xml:space="preserve">   white and black Caribbean</t>
  </si>
  <si>
    <t xml:space="preserve">   white and black African</t>
  </si>
  <si>
    <t xml:space="preserve">   white and Asian</t>
  </si>
  <si>
    <t>Progress Column Reference</t>
  </si>
  <si>
    <t xml:space="preserve">   any other mixed background</t>
  </si>
  <si>
    <t xml:space="preserve">   Indian</t>
  </si>
  <si>
    <t xml:space="preserve">   Pakistani</t>
  </si>
  <si>
    <t xml:space="preserve">   Bangladeshi</t>
  </si>
  <si>
    <t xml:space="preserve">   any other Asian background</t>
  </si>
  <si>
    <t>Amount to add to column for gender</t>
  </si>
  <si>
    <t xml:space="preserve">   black Caribbean</t>
  </si>
  <si>
    <t>Writing/Maths</t>
  </si>
  <si>
    <t xml:space="preserve">   black African</t>
  </si>
  <si>
    <t>GPS</t>
  </si>
  <si>
    <t xml:space="preserve">   any other black background</t>
  </si>
  <si>
    <t>RWM</t>
  </si>
  <si>
    <t>any other ethnic group</t>
  </si>
  <si>
    <t>Levels lookup</t>
  </si>
  <si>
    <t>Expected Level lookup</t>
  </si>
  <si>
    <t>Progress lookup</t>
  </si>
  <si>
    <t>Starting Point</t>
  </si>
  <si>
    <t>Add in Gender</t>
  </si>
  <si>
    <t>Final Column reference</t>
  </si>
  <si>
    <t>Free School Meals (FSM)</t>
  </si>
  <si>
    <t>all other pupils</t>
  </si>
  <si>
    <t>Special Educational Needs (SEN)</t>
  </si>
  <si>
    <t>school action</t>
  </si>
  <si>
    <t>school action +</t>
  </si>
  <si>
    <t>specific learning difficulty</t>
  </si>
  <si>
    <t>moderate learning difficulty</t>
  </si>
  <si>
    <t>severe learning difficulty</t>
  </si>
  <si>
    <t>profound &amp; multiple learning difficulty</t>
  </si>
  <si>
    <t>speech, language and communications needs</t>
  </si>
  <si>
    <t>hearing impairment</t>
  </si>
  <si>
    <t>visual impairment</t>
  </si>
  <si>
    <t>multi-sensory impairment</t>
  </si>
  <si>
    <t>physical disability</t>
  </si>
  <si>
    <t>autistic spectrum disorder</t>
  </si>
  <si>
    <t>other difficulty/disability</t>
  </si>
  <si>
    <t>2.  A - absent, T - unable to access test, B - working below level of the test, N - failed to register a level.</t>
  </si>
  <si>
    <t>3.  Includes pupils for whom ethnicity or first language was not obtained, refused or could not be determined.</t>
  </si>
  <si>
    <t>6.  Includes pupils not eligible for free school meals and for whom free school meal eligibility was unclassified or could not be determined.</t>
  </si>
  <si>
    <t xml:space="preserve">All </t>
  </si>
  <si>
    <t>Grammar, punctuation &amp; spelling</t>
  </si>
  <si>
    <t>Reading, writing &amp; mathematics</t>
  </si>
  <si>
    <t>disadvantaged pupils</t>
  </si>
  <si>
    <t>Progress in reading</t>
  </si>
  <si>
    <t>Pupils known to be eligible for free school meals</t>
  </si>
  <si>
    <t>Progress in writing</t>
  </si>
  <si>
    <t>Progress in mathematics</t>
  </si>
  <si>
    <t>All_other</t>
  </si>
  <si>
    <t>Total</t>
  </si>
  <si>
    <t>Table lookup</t>
  </si>
  <si>
    <t>Column lookup</t>
  </si>
  <si>
    <t>2.  Includes pupils not eligible for free school meals and for whom free school meal eligibility was unclassified or could not be determined.</t>
  </si>
  <si>
    <t>3.  Includes pupils for whom ethnicity was not obtained, refused or could not be determined.</t>
  </si>
  <si>
    <t xml:space="preserve">3.  Includes pupils for whom free school meal eligibility or SEN provision could not be determined. </t>
  </si>
  <si>
    <t>Subject lookup</t>
  </si>
  <si>
    <t>2.  Includes pupils of any other ethnic group, also those pupils for whom ethnicity was not obtained, refused or could not be determined.</t>
  </si>
  <si>
    <t>3.  Includes pupils for whom SEN provision could not be determined.</t>
  </si>
  <si>
    <t>Percentage of pupils achieving level 4 or above in reading, writing &amp; mathematics</t>
  </si>
  <si>
    <t>Pupils eligible for free school meals</t>
  </si>
  <si>
    <t xml:space="preserve">2.  Includes pupils for whom free school meal eligibility could not be determined. </t>
  </si>
  <si>
    <t>4.  Figures are calculated using unrounded data.</t>
  </si>
  <si>
    <t>5. The attainment gap is calculated from the percentage of all other pupils (those known not to be eligible for free school meals or with an unclassified status) achieving level 4 or above in reading, writing and mathematics minus the percentage of pupils known to be eligible for free school meals achieving level 4 or above in reading, writing and mathematics.</t>
  </si>
  <si>
    <r>
      <t>Percentage achieving</t>
    </r>
    <r>
      <rPr>
        <b/>
        <vertAlign val="superscript"/>
        <sz val="8"/>
        <rFont val="Arial"/>
        <family val="2"/>
      </rPr>
      <t>2</t>
    </r>
  </si>
  <si>
    <r>
      <t>unclassified</t>
    </r>
    <r>
      <rPr>
        <vertAlign val="superscript"/>
        <sz val="8"/>
        <rFont val="Arial"/>
        <family val="2"/>
      </rPr>
      <t>3</t>
    </r>
  </si>
  <si>
    <r>
      <t>English</t>
    </r>
    <r>
      <rPr>
        <vertAlign val="superscript"/>
        <sz val="8"/>
        <rFont val="Arial"/>
        <family val="2"/>
      </rPr>
      <t>4</t>
    </r>
  </si>
  <si>
    <r>
      <t>other than English</t>
    </r>
    <r>
      <rPr>
        <vertAlign val="superscript"/>
        <sz val="8"/>
        <rFont val="Arial"/>
        <family val="2"/>
      </rPr>
      <t>5</t>
    </r>
  </si>
  <si>
    <r>
      <t>Disadvantaged Pupils</t>
    </r>
    <r>
      <rPr>
        <b/>
        <vertAlign val="superscript"/>
        <sz val="8"/>
        <rFont val="Arial"/>
        <family val="2"/>
      </rPr>
      <t>7</t>
    </r>
  </si>
  <si>
    <t xml:space="preserve">This is a working sheet which supports the published tables but is not part of the main publication.  Please contact the SFR author for advice before using any figures from here. </t>
  </si>
  <si>
    <t>KS2_VALREAD</t>
  </si>
  <si>
    <t>KS2_VALWRITTA</t>
  </si>
  <si>
    <t>KS2_VALMAT</t>
  </si>
  <si>
    <t>KS2_VALGPS</t>
  </si>
  <si>
    <t>ASKS2_VALREADWRITTAMAT</t>
  </si>
  <si>
    <t>KS2_ELIGPROG</t>
  </si>
  <si>
    <t>KS2_GENDER</t>
  </si>
  <si>
    <t>F</t>
  </si>
  <si>
    <t>M</t>
  </si>
  <si>
    <t>KS2_ENGREADLEV</t>
  </si>
  <si>
    <t>KS2_LEVXREAD</t>
  </si>
  <si>
    <t>KS2_WRITLEVTA</t>
  </si>
  <si>
    <t>KS2_LEVXWRITTA</t>
  </si>
  <si>
    <t>KS2_MATLEV</t>
  </si>
  <si>
    <t>KS2_LEVXMAT</t>
  </si>
  <si>
    <t>KS2_GPSLEV</t>
  </si>
  <si>
    <t>KS2_LEVXGPS</t>
  </si>
  <si>
    <t>KS2_LEVXREADWRITTAMAT</t>
  </si>
  <si>
    <t>KS2_PROGREAD12FLAG</t>
  </si>
  <si>
    <t>KS2_PROGWRITTA12FLAG</t>
  </si>
  <si>
    <t>KS2_PROGMAT12FLAG</t>
  </si>
  <si>
    <t>S</t>
  </si>
  <si>
    <t>X</t>
  </si>
  <si>
    <t>Q</t>
  </si>
  <si>
    <t>L</t>
  </si>
  <si>
    <t>P</t>
  </si>
  <si>
    <t>Count</t>
  </si>
  <si>
    <t>White British</t>
  </si>
  <si>
    <t>Irish</t>
  </si>
  <si>
    <t>Traveller of Irish Heritage</t>
  </si>
  <si>
    <t>Gypsy / Roma</t>
  </si>
  <si>
    <t>Any Other White Background</t>
  </si>
  <si>
    <t>White and Black Caribbean</t>
  </si>
  <si>
    <t>White and Black African</t>
  </si>
  <si>
    <t>White and Asian</t>
  </si>
  <si>
    <t>Any Other Mixed Background</t>
  </si>
  <si>
    <t>Indian</t>
  </si>
  <si>
    <t>Pakistani</t>
  </si>
  <si>
    <t>Bangladeshi</t>
  </si>
  <si>
    <t>Any Other Asian Background</t>
  </si>
  <si>
    <t>Black Caribbean</t>
  </si>
  <si>
    <t>Black African</t>
  </si>
  <si>
    <t>Any Other Black Background</t>
  </si>
  <si>
    <t>Any Other Ethnic Group</t>
  </si>
  <si>
    <t>Unclassified3</t>
  </si>
  <si>
    <t>Blank</t>
  </si>
  <si>
    <t>Information Not Obtained</t>
  </si>
  <si>
    <t>Refused</t>
  </si>
  <si>
    <t>EAL</t>
  </si>
  <si>
    <t>English4</t>
  </si>
  <si>
    <t>Other than English5</t>
  </si>
  <si>
    <t>All Other Pupils6</t>
  </si>
  <si>
    <t>SEN</t>
  </si>
  <si>
    <t>PRIMARY_NEED</t>
  </si>
  <si>
    <t>Specific Learning Difficulty</t>
  </si>
  <si>
    <t>Moderate Learning Difficulty</t>
  </si>
  <si>
    <t>Severe Learning Difficulty</t>
  </si>
  <si>
    <t>Profound &amp; Multiple Learning Difficulty</t>
  </si>
  <si>
    <t>Behaviour, Emotional &amp; Social Difficulties</t>
  </si>
  <si>
    <t>Speech, Language and Communications Needs</t>
  </si>
  <si>
    <t>Hearing Impairment</t>
  </si>
  <si>
    <t>Visual Impairment</t>
  </si>
  <si>
    <t>Multi-Sensory Impairment</t>
  </si>
  <si>
    <t>Physical Disability</t>
  </si>
  <si>
    <t>Autistic Spectrum Disorder</t>
  </si>
  <si>
    <t>Other Difficulty/Disability</t>
  </si>
  <si>
    <t>Unclassified</t>
  </si>
  <si>
    <t>DISADV</t>
  </si>
  <si>
    <t>Disadvantaged Pupils</t>
  </si>
  <si>
    <t>x</t>
  </si>
  <si>
    <t>.</t>
  </si>
  <si>
    <t>Gender start point</t>
  </si>
  <si>
    <t>Ranges</t>
  </si>
  <si>
    <r>
      <t>all other pupils</t>
    </r>
    <r>
      <rPr>
        <vertAlign val="superscript"/>
        <sz val="8"/>
        <rFont val="Arial"/>
        <family val="2"/>
      </rPr>
      <t>6</t>
    </r>
  </si>
  <si>
    <t>KS2_VALREADWRITTAMAT</t>
  </si>
  <si>
    <t>KS2_LEV4BREAD</t>
  </si>
  <si>
    <t>KS2_LEV4BMAT</t>
  </si>
  <si>
    <t>KS2_LEV4BGPS</t>
  </si>
  <si>
    <t>KS2_LEV4BREADWRITTAMAT</t>
  </si>
  <si>
    <t>ETHNICITY</t>
  </si>
  <si>
    <t>fsm_allother</t>
  </si>
  <si>
    <t>PRIMARYNEED</t>
  </si>
  <si>
    <t>KS2_FSM_CLA</t>
  </si>
  <si>
    <r>
      <t>All other pupils</t>
    </r>
    <r>
      <rPr>
        <b/>
        <vertAlign val="superscript"/>
        <sz val="8"/>
        <rFont val="Arial"/>
        <family val="2"/>
      </rPr>
      <t>2</t>
    </r>
  </si>
  <si>
    <r>
      <t>All pupils</t>
    </r>
    <r>
      <rPr>
        <b/>
        <vertAlign val="superscript"/>
        <sz val="8"/>
        <rFont val="Arial"/>
        <family val="2"/>
      </rPr>
      <t>2</t>
    </r>
  </si>
  <si>
    <r>
      <t>All pupils</t>
    </r>
    <r>
      <rPr>
        <b/>
        <vertAlign val="superscript"/>
        <sz val="8"/>
        <rFont val="Arial"/>
        <family val="2"/>
      </rPr>
      <t>3</t>
    </r>
  </si>
  <si>
    <t>1_FSM</t>
  </si>
  <si>
    <t>2_Allother</t>
  </si>
  <si>
    <t>KS2_VALWRIT</t>
  </si>
  <si>
    <t>KS2_LEVXRWM</t>
  </si>
  <si>
    <t>ETHG_MIN</t>
  </si>
  <si>
    <t>All pupils3</t>
  </si>
  <si>
    <t>black Caribbean</t>
  </si>
  <si>
    <t>black African</t>
  </si>
  <si>
    <t>ETHG_MAJ</t>
  </si>
  <si>
    <r>
      <t>All other pupils</t>
    </r>
    <r>
      <rPr>
        <vertAlign val="superscript"/>
        <sz val="8"/>
        <rFont val="Arial"/>
        <family val="2"/>
      </rPr>
      <t>2</t>
    </r>
  </si>
  <si>
    <r>
      <t>Attainment gap</t>
    </r>
    <r>
      <rPr>
        <vertAlign val="superscript"/>
        <sz val="8"/>
        <rFont val="Arial"/>
        <family val="2"/>
      </rPr>
      <t>4,5</t>
    </r>
  </si>
  <si>
    <t xml:space="preserve">Table 3: Key stage 2 levels of attainment by subject and gender </t>
  </si>
  <si>
    <r>
      <t>Coverage: England, all schools</t>
    </r>
    <r>
      <rPr>
        <b/>
        <vertAlign val="superscript"/>
        <sz val="10"/>
        <rFont val="Arial"/>
        <family val="2"/>
      </rPr>
      <t>1</t>
    </r>
  </si>
  <si>
    <r>
      <t>Total</t>
    </r>
    <r>
      <rPr>
        <b/>
        <vertAlign val="subscript"/>
        <sz val="8"/>
        <rFont val="Arial"/>
        <family val="2"/>
      </rPr>
      <t xml:space="preserve"> </t>
    </r>
  </si>
  <si>
    <t>3.  The KS2 levels shown in this table for reading and mathematics are a combination of the KS2 test and teacher assessment as used in calculating the KS1-2 progress measures.  Where a pupil has a non-numerical KS2 test result, the teacher assessment result is taken into account in deciding the KS2 level.  See the quality and methodology information which accompanies this SFR for more information.</t>
  </si>
  <si>
    <t>4.  Other includes those pupils who have a KS2 test level of '2', 'B', 'N', 'A', 'M' or 'T' combined with a KS2 teacher assessment level of 'A', 'D', 'F', 'L' or 'P'.  See the quality and methodology information which accompanies this SFR for a description of these national curriculum levels.</t>
  </si>
  <si>
    <t>1.  An explanation of how prior attainment bands are calculated are included in the quality and methodology information of this SFR.</t>
  </si>
  <si>
    <r>
      <t>Reading, writing &amp; mathematics</t>
    </r>
    <r>
      <rPr>
        <b/>
        <vertAlign val="superscript"/>
        <sz val="8"/>
        <rFont val="Arial"/>
        <family val="2"/>
      </rPr>
      <t>3</t>
    </r>
  </si>
  <si>
    <t>Table 9a: Levels of attainment at key stage 2 by pupil characteristics</t>
  </si>
  <si>
    <t>1.  Comparisons are made for the percentage of pupils achieving the expected level in the combined measure of reading, writing and mathematics (level 4 or above)</t>
  </si>
  <si>
    <t xml:space="preserve">3.  Level 4b is not included in the STA data but is derived from the test level and marks. A pupil with a mark in the top two thirds of the level 4 mark range or with level 5 or 6 is deemed to be at level 4b or above. It should be noted that these figures are not subject to the same statistical equating as the level thresholds to ensure that national standards are maintained. In addition, the level 4 mark range is not always an exact multiple of three. Changes over time at level 4b or above should therefore be interpreted with care. </t>
  </si>
  <si>
    <t xml:space="preserve">4.  Level 4b is not included in the STA data but is derived from the test level and marks. A pupil with a mark in the top two thirds of the level 4 mark range or with level 5 or 6 is deemed to be at level 4b or above. It should be noted that these figures are not subject to the same statistical equating as the level thresholds to ensure that national standards are maintained. In addition, the level 4 mark range is not always an exact multiple of three. Changes over time at level 4b or above should therefore be interpreted with care. </t>
  </si>
  <si>
    <r>
      <t>Percentage of pupils at level 4b</t>
    </r>
    <r>
      <rPr>
        <b/>
        <vertAlign val="superscript"/>
        <sz val="8"/>
        <color indexed="8"/>
        <rFont val="Arial"/>
        <family val="2"/>
      </rPr>
      <t>3</t>
    </r>
    <r>
      <rPr>
        <b/>
        <sz val="8"/>
        <color indexed="8"/>
        <rFont val="Arial"/>
        <family val="2"/>
      </rPr>
      <t xml:space="preserve"> or above </t>
    </r>
  </si>
  <si>
    <r>
      <t>Percentage of pupils at level 4b</t>
    </r>
    <r>
      <rPr>
        <b/>
        <vertAlign val="superscript"/>
        <sz val="8"/>
        <color indexed="8"/>
        <rFont val="Arial"/>
        <family val="2"/>
      </rPr>
      <t>4</t>
    </r>
    <r>
      <rPr>
        <b/>
        <sz val="8"/>
        <color indexed="8"/>
        <rFont val="Arial"/>
        <family val="2"/>
      </rPr>
      <t xml:space="preserve"> or above 
</t>
    </r>
  </si>
  <si>
    <r>
      <t>Percentage of pupils at level 4b</t>
    </r>
    <r>
      <rPr>
        <b/>
        <vertAlign val="superscript"/>
        <sz val="8"/>
        <color indexed="8"/>
        <rFont val="Arial"/>
        <family val="2"/>
      </rPr>
      <t xml:space="preserve">3 </t>
    </r>
    <r>
      <rPr>
        <b/>
        <sz val="8"/>
        <color indexed="8"/>
        <rFont val="Arial"/>
        <family val="2"/>
      </rPr>
      <t xml:space="preserve">or above </t>
    </r>
  </si>
  <si>
    <r>
      <t>% at level 4b</t>
    </r>
    <r>
      <rPr>
        <b/>
        <vertAlign val="superscript"/>
        <sz val="8"/>
        <color indexed="8"/>
        <rFont val="Arial"/>
        <family val="2"/>
      </rPr>
      <t xml:space="preserve">3
</t>
    </r>
    <r>
      <rPr>
        <b/>
        <sz val="8"/>
        <color indexed="8"/>
        <rFont val="Arial"/>
        <family val="2"/>
      </rPr>
      <t>or above</t>
    </r>
  </si>
  <si>
    <r>
      <t>State-funded schools only</t>
    </r>
    <r>
      <rPr>
        <b/>
        <vertAlign val="superscript"/>
        <sz val="8"/>
        <color indexed="8"/>
        <rFont val="Arial"/>
        <family val="2"/>
      </rPr>
      <t>4</t>
    </r>
  </si>
  <si>
    <r>
      <t>State-funded mainstream schools only</t>
    </r>
    <r>
      <rPr>
        <b/>
        <vertAlign val="superscript"/>
        <sz val="8"/>
        <color indexed="8"/>
        <rFont val="Arial"/>
        <family val="2"/>
      </rPr>
      <t>5</t>
    </r>
  </si>
  <si>
    <r>
      <t>Number of eligible pupils</t>
    </r>
    <r>
      <rPr>
        <b/>
        <vertAlign val="superscript"/>
        <sz val="8"/>
        <color indexed="8"/>
        <rFont val="Arial"/>
        <family val="2"/>
      </rPr>
      <t>6</t>
    </r>
  </si>
  <si>
    <t xml:space="preserve">3.  State-funded schools only, which include academies, free schools, city technology colleges and state-funded special schools but exclude independent schools, independent special schools, non-maintained special schools, hospital schools and pupil referral units. </t>
  </si>
  <si>
    <t>Key stage 1 writing results to key stage 2 writing</t>
  </si>
  <si>
    <r>
      <t>Percentage of pupils achieving level 4b</t>
    </r>
    <r>
      <rPr>
        <vertAlign val="superscript"/>
        <sz val="8"/>
        <color indexed="8"/>
        <rFont val="Arial"/>
        <family val="2"/>
      </rPr>
      <t>3</t>
    </r>
    <r>
      <rPr>
        <sz val="8"/>
        <color indexed="8"/>
        <rFont val="Arial"/>
        <family val="2"/>
      </rPr>
      <t xml:space="preserve">+ in: </t>
    </r>
  </si>
  <si>
    <t>4.  Level 4b or above in reading and mathematics tests and level 4 or above in writing TA.</t>
  </si>
  <si>
    <t xml:space="preserve">1. Level 4b is not included in the STA data but is derived from the test level and marks. A pupil with a mark in the top two thirds of the level 4 mark range or with level 5 or 6 is deemed to be at level 4b or above. It should be noted that these figures are not subject to the same statistical equating as the level thresholds to ensure that national standards are maintained. In addition, the level 4 mark range is not always an exact multiple of three. Changes over time at level 4b or above should therefore be interpreted with care. </t>
  </si>
  <si>
    <t>Coverage: England, State-funded schools (including Academies and CTCs)</t>
  </si>
  <si>
    <r>
      <t>Percentage achieving level 4b</t>
    </r>
    <r>
      <rPr>
        <vertAlign val="superscript"/>
        <sz val="8"/>
        <rFont val="Arial"/>
        <family val="2"/>
      </rPr>
      <t>1</t>
    </r>
    <r>
      <rPr>
        <sz val="8"/>
        <rFont val="Arial"/>
        <family val="2"/>
      </rPr>
      <t>or above</t>
    </r>
  </si>
  <si>
    <t>3.  This includes pupils who got level 4b or above in reading and mathematics and level 4 or above in writing.</t>
  </si>
  <si>
    <t>4.  Includes pupils for whom ethnicity or first language was not obtained, refused or could not be determined.</t>
  </si>
  <si>
    <r>
      <t>unclassified</t>
    </r>
    <r>
      <rPr>
        <vertAlign val="superscript"/>
        <sz val="8"/>
        <rFont val="Arial"/>
        <family val="2"/>
      </rPr>
      <t>4</t>
    </r>
  </si>
  <si>
    <r>
      <t>English</t>
    </r>
    <r>
      <rPr>
        <vertAlign val="superscript"/>
        <sz val="8"/>
        <rFont val="Arial"/>
        <family val="2"/>
      </rPr>
      <t>5</t>
    </r>
  </si>
  <si>
    <r>
      <t>other than English</t>
    </r>
    <r>
      <rPr>
        <vertAlign val="superscript"/>
        <sz val="8"/>
        <rFont val="Arial"/>
        <family val="2"/>
      </rPr>
      <t>6</t>
    </r>
  </si>
  <si>
    <t>5.  Includes 'Not known but believed to be English'.</t>
  </si>
  <si>
    <t>6.  Includes 'Not known but believed to be other than English'.</t>
  </si>
  <si>
    <t>7.  Includes pupils not eligible for free school meals and for whom free school meal eligibility was unclassified or could not be determined.</t>
  </si>
  <si>
    <t>9.  Includes pupils for whom SEN provision or SEN primary need could not be determined.</t>
  </si>
  <si>
    <r>
      <t>all other pupils</t>
    </r>
    <r>
      <rPr>
        <vertAlign val="superscript"/>
        <sz val="8"/>
        <rFont val="Arial"/>
        <family val="2"/>
      </rPr>
      <t>7</t>
    </r>
  </si>
  <si>
    <r>
      <t>Disadvantaged Pupils</t>
    </r>
    <r>
      <rPr>
        <b/>
        <vertAlign val="superscript"/>
        <sz val="8"/>
        <rFont val="Arial"/>
        <family val="2"/>
      </rPr>
      <t>8</t>
    </r>
  </si>
  <si>
    <r>
      <t>unclassified</t>
    </r>
    <r>
      <rPr>
        <vertAlign val="superscript"/>
        <sz val="8"/>
        <rFont val="Arial"/>
        <family val="2"/>
      </rPr>
      <t>9</t>
    </r>
  </si>
  <si>
    <t>Unclassified4</t>
  </si>
  <si>
    <t>English5</t>
  </si>
  <si>
    <t>Other than English6</t>
  </si>
  <si>
    <t>All Other Pupils7</t>
  </si>
  <si>
    <t>x = Figures not shown in order to protect confidentiality. See the section on confidentiality in the text for information on data suppression.</t>
  </si>
  <si>
    <t>Maintained schools</t>
  </si>
  <si>
    <t>All LA maintained schools</t>
  </si>
  <si>
    <r>
      <t>Number of academies with results</t>
    </r>
    <r>
      <rPr>
        <b/>
        <vertAlign val="superscript"/>
        <sz val="8"/>
        <color indexed="8"/>
        <rFont val="Arial"/>
        <family val="2"/>
      </rPr>
      <t>4</t>
    </r>
  </si>
  <si>
    <r>
      <t>Number of maintained schools with results</t>
    </r>
    <r>
      <rPr>
        <b/>
        <vertAlign val="superscript"/>
        <sz val="8"/>
        <color indexed="8"/>
        <rFont val="Arial"/>
        <family val="2"/>
      </rPr>
      <t>4</t>
    </r>
  </si>
  <si>
    <t>.    Not applicable</t>
  </si>
  <si>
    <t>.  Not applicable</t>
  </si>
  <si>
    <t>1.  Where schools have changed type during the 2014/15 academic year, they are shown under their type as on 12 September 2014.</t>
  </si>
  <si>
    <t>6.  Shaded cells contain information for the predecessor school for sponsored academies and for the school prior conversion for converter academies.</t>
  </si>
  <si>
    <t>5.  The ‘All sponsored academies’ and ‘All converter academies’ figures include data for all schools which were academies on 12 September 2014 irrespective of their type in previous years.</t>
  </si>
  <si>
    <t>4.  Number of schools with results in 2015.</t>
  </si>
  <si>
    <t>3.  Includes schools which were LA maintained mainstream schools on 12 September 2014.</t>
  </si>
  <si>
    <t>2.  Includes mainstream sponsored academies and mainstream converter academies which opened before 12 September 2014 only.</t>
  </si>
  <si>
    <r>
      <t>All converter academies</t>
    </r>
    <r>
      <rPr>
        <vertAlign val="superscript"/>
        <sz val="8"/>
        <color indexed="8"/>
        <rFont val="Arial"/>
        <family val="2"/>
      </rPr>
      <t>5</t>
    </r>
  </si>
  <si>
    <t>Open for four or more academic years</t>
  </si>
  <si>
    <t>Open for three academic years</t>
  </si>
  <si>
    <r>
      <t>All sponsored academies</t>
    </r>
    <r>
      <rPr>
        <vertAlign val="superscript"/>
        <sz val="8"/>
        <color indexed="8"/>
        <rFont val="Arial"/>
        <family val="2"/>
      </rPr>
      <t>5</t>
    </r>
  </si>
  <si>
    <r>
      <t>Coverage: England, sponsored academies, converter academies</t>
    </r>
    <r>
      <rPr>
        <b/>
        <vertAlign val="superscript"/>
        <sz val="10"/>
        <color indexed="8"/>
        <rFont val="Arial"/>
        <family val="2"/>
      </rPr>
      <t>2</t>
    </r>
    <r>
      <rPr>
        <b/>
        <sz val="10"/>
        <color indexed="8"/>
        <rFont val="Arial"/>
        <family val="2"/>
      </rPr>
      <t xml:space="preserve"> and maintained schools</t>
    </r>
    <r>
      <rPr>
        <b/>
        <vertAlign val="superscript"/>
        <sz val="10"/>
        <color indexed="8"/>
        <rFont val="Arial"/>
        <family val="2"/>
      </rPr>
      <t>3</t>
    </r>
  </si>
  <si>
    <t>1.  This is based on the schools statutory lowest and highest age of pupil. This is taken from Edubase and is given as at 11 September 2014. Only schools with eligible pupils are included in the figures.</t>
  </si>
  <si>
    <t>1.  Only pupils with a valid level at both key stage 1 and key stage 2 are included, excluding pupils who were absent or disapplied from the key stage 1 assessments. Only pupils who have reached the end of key stage 2 in 2015 are included. In most cases, these pupils will have key stage 1 assessments in 2011.</t>
  </si>
  <si>
    <t>Contact details</t>
  </si>
  <si>
    <t>Statistician</t>
  </si>
  <si>
    <t>Jayne Middlemas</t>
  </si>
  <si>
    <t>Phone</t>
  </si>
  <si>
    <t>0114 2742117</t>
  </si>
  <si>
    <t>Email</t>
  </si>
  <si>
    <r>
      <t>primary.attainment@education.gsi.gov.uk</t>
    </r>
    <r>
      <rPr>
        <u/>
        <sz val="9"/>
        <color indexed="12"/>
        <rFont val="Calibri"/>
        <family val="2"/>
      </rPr>
      <t/>
    </r>
  </si>
  <si>
    <t xml:space="preserve">Internet </t>
  </si>
  <si>
    <t>https://www.gov.uk/government/collections/statistics-key-stage-2</t>
  </si>
  <si>
    <t>To access data tables, select the table headings or tabs</t>
  </si>
  <si>
    <t xml:space="preserve">6.  2011 to 2015 are produced from the national pupil database.  Figures for all other years are produced from the primary school performance tables data. </t>
  </si>
  <si>
    <t xml:space="preserve">4.  2011 to 2015 are produced from the national pupil database.  Figures for all other years are produced from the primary school performance tables data. </t>
  </si>
  <si>
    <t xml:space="preserve">7.  2011 to 2015 are produced from the national pupil database.  Figures for all other years are produced from the primary school performance tables data. </t>
  </si>
  <si>
    <t xml:space="preserve">8.  2011 to 2015 figures are produced from the national pupil database.  Figures for all other years are produced from the primary school performance tables data. </t>
  </si>
  <si>
    <r>
      <t>SEN Provision</t>
    </r>
    <r>
      <rPr>
        <b/>
        <vertAlign val="superscript"/>
        <sz val="8"/>
        <rFont val="Arial"/>
        <family val="2"/>
      </rPr>
      <t>8</t>
    </r>
  </si>
  <si>
    <r>
      <t>SEN Primary Need</t>
    </r>
    <r>
      <rPr>
        <b/>
        <vertAlign val="superscript"/>
        <sz val="8"/>
        <rFont val="Arial"/>
        <family val="2"/>
      </rPr>
      <t>10</t>
    </r>
  </si>
  <si>
    <t>SEND code of practice: 0 to 25</t>
  </si>
  <si>
    <t>8.   For 2015, following SEND reforms, SEN pupils are categorised as 'SEN with a statement or Education, health and care (EHC) plan' and 'SEN support'. SEN support replaces school action and school action plus but some pupils remain with these provision types in first year of transition. More detailed information on the reforms can be found in the link below:</t>
  </si>
  <si>
    <t>4. For 2015, following SEND reforms, SEN pupils are categorised as 'SEN with a statement or Education, health and care (EHC) plan' and 'SEN support'. SEN support replaces school action and school action plus but some pupils remain with these provision types in first year of transition. More detailed information on the reforms can be found in the link below:</t>
  </si>
  <si>
    <r>
      <t>SEN Provision</t>
    </r>
    <r>
      <rPr>
        <b/>
        <vertAlign val="superscript"/>
        <sz val="8"/>
        <rFont val="Arial"/>
        <family val="2"/>
      </rPr>
      <t>4</t>
    </r>
  </si>
  <si>
    <r>
      <t>SEN provision</t>
    </r>
    <r>
      <rPr>
        <b/>
        <vertAlign val="superscript"/>
        <sz val="8"/>
        <rFont val="Arial"/>
        <family val="2"/>
      </rPr>
      <t>4</t>
    </r>
  </si>
  <si>
    <t>unclassified9</t>
  </si>
  <si>
    <r>
      <t>SEN Provision</t>
    </r>
    <r>
      <rPr>
        <b/>
        <vertAlign val="superscript"/>
        <sz val="8"/>
        <rFont val="Arial"/>
        <family val="2"/>
      </rPr>
      <t>9</t>
    </r>
  </si>
  <si>
    <r>
      <t>unclassified</t>
    </r>
    <r>
      <rPr>
        <vertAlign val="superscript"/>
        <sz val="8"/>
        <rFont val="Arial"/>
        <family val="2"/>
      </rPr>
      <t>10</t>
    </r>
  </si>
  <si>
    <t>9. For 2015, following SEND reforms, SEN pupils are categorised as 'SEN with a statement or Education, health and care (EHC) plan' and 'SEN support'. SEN support replaces school action and school action plus but some pupils remain with these provision types in first year of transition. More detailed information on the reforms can be found in the link below:</t>
  </si>
  <si>
    <t>Unclassified10</t>
  </si>
  <si>
    <t>10. Includes pupils for whom SEN provision or SEN primary need could not be determined.</t>
  </si>
  <si>
    <r>
      <t>SEN Primary Need</t>
    </r>
    <r>
      <rPr>
        <b/>
        <vertAlign val="superscript"/>
        <sz val="8"/>
        <rFont val="Arial"/>
        <family val="2"/>
      </rPr>
      <t>11</t>
    </r>
  </si>
  <si>
    <t>All SEN primary need pupils</t>
  </si>
  <si>
    <t>Levels of attainment at key stage 2 by subject and gender, 2015</t>
  </si>
  <si>
    <t>Attainment of pupils at key stage 2 by prior attainment at key stage 1, 2015</t>
  </si>
  <si>
    <t>Percentage of pupils achieving level 4 or above at key stage 2 by pupil characteristics, 2015</t>
  </si>
  <si>
    <t>Table 11a</t>
  </si>
  <si>
    <t>Table 11b</t>
  </si>
  <si>
    <r>
      <t>Table 11a: Impact indicator 3.7: Attainment gap</t>
    </r>
    <r>
      <rPr>
        <b/>
        <vertAlign val="superscript"/>
        <sz val="10"/>
        <rFont val="Arial"/>
        <family val="2"/>
      </rPr>
      <t>1</t>
    </r>
    <r>
      <rPr>
        <b/>
        <sz val="10"/>
        <rFont val="Arial"/>
        <family val="2"/>
      </rPr>
      <t xml:space="preserve"> at age 11 between free school meal pupils and all other pupils</t>
    </r>
    <r>
      <rPr>
        <b/>
        <vertAlign val="superscript"/>
        <sz val="10"/>
        <rFont val="Arial"/>
        <family val="2"/>
      </rPr>
      <t>2</t>
    </r>
  </si>
  <si>
    <t>Coverage: England, State-funded schools (including academies and CTCs)</t>
  </si>
  <si>
    <r>
      <t>Number of eligible pupils</t>
    </r>
    <r>
      <rPr>
        <b/>
        <vertAlign val="superscript"/>
        <sz val="8"/>
        <color theme="1"/>
        <rFont val="Arial"/>
        <family val="2"/>
      </rPr>
      <t>3</t>
    </r>
  </si>
  <si>
    <r>
      <t>Disadvantaged pupils</t>
    </r>
    <r>
      <rPr>
        <b/>
        <vertAlign val="superscript"/>
        <sz val="8"/>
        <color theme="1"/>
        <rFont val="Arial"/>
        <family val="2"/>
      </rPr>
      <t>4</t>
    </r>
  </si>
  <si>
    <r>
      <t>National disadvantaged pupils' attainment gap index</t>
    </r>
    <r>
      <rPr>
        <b/>
        <vertAlign val="superscript"/>
        <sz val="8"/>
        <color theme="1"/>
        <rFont val="Arial"/>
        <family val="2"/>
      </rPr>
      <t>1</t>
    </r>
  </si>
  <si>
    <t>Percentage change since previous year</t>
  </si>
  <si>
    <t>Percentage change since 2011</t>
  </si>
  <si>
    <t>1.  Comparisons are made by ordering pupil scores in literacy and numeracy assessments at end of key stage 2 and assessing the difference in the average position of disadvantaged pupils and others. The mean rank of pupils in the disadvantaged and other pupils groups are subtracted from one another and multiplied up by a factor of 20 to give a value between 0 and 10 (where 0 indicates an equal distribution of scores).</t>
  </si>
  <si>
    <t>3.  Includes only those pupils for whom a valid test level from 3-6 or teacher assessment level from W (working towards level 1) to 6 could be determined in reading, writing and mathematics (maths and English in 2010/11). This number may therefore differ from the total included in national test results which include pupils recorded as A - absent, T - unable to access test.</t>
  </si>
  <si>
    <t xml:space="preserve">x = Figures not shown in order to protect pupil confidentiality. See 'how the numbers are shown' within the SFR text for information on data suppression. </t>
  </si>
  <si>
    <t>Number of pupils achieving at least</t>
  </si>
  <si>
    <r>
      <t>Numbers of pupils</t>
    </r>
    <r>
      <rPr>
        <i/>
        <vertAlign val="superscript"/>
        <sz val="11"/>
        <color theme="1"/>
        <rFont val="Calibri"/>
        <family val="2"/>
        <scheme val="minor"/>
      </rPr>
      <t>2</t>
    </r>
  </si>
  <si>
    <t>Percentage of pupils achieving at least</t>
  </si>
  <si>
    <r>
      <t>Years: 2011 to 2015</t>
    </r>
    <r>
      <rPr>
        <b/>
        <vertAlign val="superscript"/>
        <sz val="10"/>
        <rFont val="Arial"/>
        <family val="2"/>
      </rPr>
      <t>1</t>
    </r>
  </si>
  <si>
    <t>Table 11c</t>
  </si>
  <si>
    <t>Please note, tables 3, 7, 9a, 9b, 10a, 10b, 10c and 11c contain drop down menus.</t>
  </si>
  <si>
    <t>Median progress</t>
  </si>
  <si>
    <t xml:space="preserve">Table 3a: Levels of attainment at key stage 2 by subject and gender </t>
  </si>
  <si>
    <t>Table 3b: Distribution of test marks by subject</t>
  </si>
  <si>
    <r>
      <t>Coverage: England, all schools</t>
    </r>
    <r>
      <rPr>
        <b/>
        <vertAlign val="superscript"/>
        <sz val="10"/>
        <color rgb="FF000000"/>
        <rFont val="Arial"/>
        <family val="2"/>
      </rPr>
      <t>1</t>
    </r>
  </si>
  <si>
    <t>Mark</t>
  </si>
  <si>
    <t>Number</t>
  </si>
  <si>
    <t>Percentage</t>
  </si>
  <si>
    <t>Cumulative percentage</t>
  </si>
  <si>
    <t>10. Until 2014, this includes pupils at school action plus and those pupils with a statement of SEN, but not those pupils at school action. For 2015, this includes pupils on SEN support or with a statement of SEN/EHC plan. A new code was added in 2015 for those who are yet to be assessed for type of need. This may include some who have transferred from School Action to SEN support. Social Emotional and Mental Health was added as a new type of need in 2015, the previous type of need Behaviour, Emotional and Social Difficulties has been removed although it is not expected it should be a direct replacement.</t>
  </si>
  <si>
    <t>11. Until 2014, this includes pupils at school action plus and those pupils with a statement of SEN, but not those pupils at school action. For 2015, this includes pupils on SEN support or with a statement of SEN/EHC plan. A new code was added in 2015 for those who are yet to be assessed for type of need. This may include some who have transferred from School Action to SEN support. Social Emotional and Mental Health was added as a new type of need in 2015, the previous type of need Behaviour, Emotional and Social Difficulties has been removed although it is not expected it should be a direct replacement.</t>
  </si>
  <si>
    <t>1. Figures includes those independent schools who chose to take part in key stage 2 assessments.</t>
  </si>
  <si>
    <t>2. Includes all tests marked in 2015. Excludes pupils who did not sit the test in 2015 (i.e. those working below the level of the test, who were absent at the time of the test or who took the test in a previous year). Also excludes results suppressed due to maladmin investigations and papers lost prior to marking.</t>
  </si>
  <si>
    <t>3. The maximum marks are: reading 50; grammar, punctuation and spelling 70; and mathematics 100.</t>
  </si>
  <si>
    <t>Table 3b</t>
  </si>
  <si>
    <t>Table 3a</t>
  </si>
  <si>
    <r>
      <t>Table 9b: Acttainment at level 4b</t>
    </r>
    <r>
      <rPr>
        <b/>
        <vertAlign val="superscript"/>
        <sz val="10"/>
        <rFont val="Arial"/>
        <family val="2"/>
      </rPr>
      <t xml:space="preserve">1 </t>
    </r>
    <r>
      <rPr>
        <b/>
        <sz val="10"/>
        <rFont val="Arial"/>
        <family val="2"/>
      </rPr>
      <t>or above at key stage 2 by pupil characteristics</t>
    </r>
  </si>
  <si>
    <t>Table 10a: Attainment at level 4 or above at key stage 2 by ethnicity, free school meal eligibility and gender</t>
  </si>
  <si>
    <t>Table 10b: Attainment at level 4 or above at key stage 2 by SEN provision, free school meal eligibility and gender</t>
  </si>
  <si>
    <t>Table 10c: Attainment at level 4 or above at key stage 2 by SEN provision, ethnicity and gender</t>
  </si>
  <si>
    <r>
      <t>Table 4: Expected progress</t>
    </r>
    <r>
      <rPr>
        <b/>
        <vertAlign val="superscript"/>
        <sz val="10"/>
        <color indexed="8"/>
        <rFont val="Arial"/>
        <family val="2"/>
      </rPr>
      <t>1</t>
    </r>
    <r>
      <rPr>
        <b/>
        <sz val="10"/>
        <color indexed="8"/>
        <rFont val="Arial"/>
        <family val="2"/>
      </rPr>
      <t xml:space="preserve"> between key stage 1</t>
    </r>
    <r>
      <rPr>
        <b/>
        <vertAlign val="superscript"/>
        <sz val="10"/>
        <color indexed="8"/>
        <rFont val="Arial"/>
        <family val="2"/>
      </rPr>
      <t xml:space="preserve"> </t>
    </r>
    <r>
      <rPr>
        <b/>
        <sz val="10"/>
        <color indexed="8"/>
        <rFont val="Arial"/>
        <family val="2"/>
      </rPr>
      <t>and key stage 2</t>
    </r>
    <r>
      <rPr>
        <b/>
        <vertAlign val="superscript"/>
        <sz val="10"/>
        <color indexed="8"/>
        <rFont val="Arial"/>
        <family val="2"/>
      </rPr>
      <t xml:space="preserve">2 </t>
    </r>
    <r>
      <rPr>
        <b/>
        <sz val="10"/>
        <color indexed="8"/>
        <rFont val="Arial"/>
        <family val="2"/>
      </rPr>
      <t>by gender</t>
    </r>
  </si>
  <si>
    <r>
      <t>Table 6: Attainment of pupils at key stage 2 by school phase</t>
    </r>
    <r>
      <rPr>
        <b/>
        <vertAlign val="superscript"/>
        <sz val="10"/>
        <color indexed="8"/>
        <rFont val="Arial"/>
        <family val="2"/>
      </rPr>
      <t>1</t>
    </r>
  </si>
  <si>
    <r>
      <t>Table 8: Attainment of pupils at key stage 2 by prior attainment bands</t>
    </r>
    <r>
      <rPr>
        <b/>
        <vertAlign val="superscript"/>
        <sz val="10"/>
        <color indexed="8"/>
        <rFont val="Arial"/>
        <family val="2"/>
      </rPr>
      <t>1</t>
    </r>
    <r>
      <rPr>
        <b/>
        <sz val="10"/>
        <color indexed="8"/>
        <rFont val="Arial"/>
        <family val="2"/>
      </rPr>
      <t xml:space="preserve"> and gender</t>
    </r>
  </si>
  <si>
    <t>Attainment of pupils at key stage 2 by school type, 2015</t>
  </si>
  <si>
    <t>Attainment of pupils at key stage 2 by school phase, 2015</t>
  </si>
  <si>
    <t>Attainment of pupils at key stage 2 by prior attainment bands and gender, 2015</t>
  </si>
  <si>
    <r>
      <t>Table 11b: Time series of the disadvantaged pupils attainment gap index</t>
    </r>
    <r>
      <rPr>
        <b/>
        <vertAlign val="superscript"/>
        <sz val="10"/>
        <rFont val="Arial"/>
        <family val="2"/>
      </rPr>
      <t>1</t>
    </r>
    <r>
      <rPr>
        <b/>
        <sz val="10"/>
        <rFont val="Arial"/>
        <family val="2"/>
      </rPr>
      <t xml:space="preserve"> at key stage 2  (Experimental Statistics)</t>
    </r>
  </si>
  <si>
    <r>
      <t>Years: 1995 to 2015</t>
    </r>
    <r>
      <rPr>
        <b/>
        <vertAlign val="superscript"/>
        <sz val="10"/>
        <color indexed="8"/>
        <rFont val="Arial"/>
        <family val="2"/>
      </rPr>
      <t>1</t>
    </r>
  </si>
  <si>
    <r>
      <t>Years: 2007 to 2015</t>
    </r>
    <r>
      <rPr>
        <b/>
        <vertAlign val="superscript"/>
        <sz val="10"/>
        <color indexed="8"/>
        <rFont val="Arial"/>
        <family val="2"/>
      </rPr>
      <t>1</t>
    </r>
  </si>
  <si>
    <r>
      <t>Years: 2007 to 2015</t>
    </r>
    <r>
      <rPr>
        <b/>
        <vertAlign val="superscript"/>
        <sz val="10"/>
        <color indexed="8"/>
        <rFont val="Arial"/>
        <family val="2"/>
      </rPr>
      <t>2</t>
    </r>
  </si>
  <si>
    <r>
      <t>Years: 2009 to 2015</t>
    </r>
    <r>
      <rPr>
        <b/>
        <vertAlign val="superscript"/>
        <sz val="10"/>
        <color indexed="8"/>
        <rFont val="Arial"/>
        <family val="2"/>
      </rPr>
      <t>3</t>
    </r>
  </si>
  <si>
    <r>
      <t>Year: 2012 to 2015</t>
    </r>
    <r>
      <rPr>
        <b/>
        <vertAlign val="superscript"/>
        <sz val="10"/>
        <color indexed="8"/>
        <rFont val="Arial"/>
        <family val="2"/>
      </rPr>
      <t>1</t>
    </r>
  </si>
  <si>
    <t>Levels of attainment in key stage 2 tests by subject, 1995 to 2015</t>
  </si>
  <si>
    <t>Attainment in key stage 2 tests by gender, 2007 to 2015</t>
  </si>
  <si>
    <t>Attainment in key stage 2 teacher assessments by gender, 2007 to 2015</t>
  </si>
  <si>
    <t>Attainment at key stage 2 in combinations of subjects by gender, 2007 to 2015</t>
  </si>
  <si>
    <t>Expected progress between key stage 1 and key stage 2 by gender, 2009 to 2015</t>
  </si>
  <si>
    <t>Achievement at level 4 or above in reading test, writing TA and mathematics test in academies by length of time open, 2012 to 2015</t>
  </si>
  <si>
    <t>Levels of attainment at key stage 2 by pupil characteristics, 2012 to 2015</t>
  </si>
  <si>
    <t>Attainment at level 4b at key stage 2 by pupil characteristics, 2013 to 2015</t>
  </si>
  <si>
    <t>Attainment at level 4 or above at key stage 2 by ethnicity, free school meal eligibility and gender, 2012 to 2015</t>
  </si>
  <si>
    <t>Attainement at level 4 or above at key stage 2 by SEN provision, free school meal eligibility and gender, 2012 to 2015</t>
  </si>
  <si>
    <t>Attainment at level 4 or above at key stage 2 by SEN provision, ethnicity and gender, 2012 to 2015</t>
  </si>
  <si>
    <t>Impact indicator 3.7: Attainment gap at age 11 between free school meal pupils and all other pupils, 2012 to 2015</t>
  </si>
  <si>
    <t>Distribution of test marks by subject, 2015</t>
  </si>
  <si>
    <t>Time series of the disadvantaged pupils attainment gap index at key stage 2, 2011 to 2015 (Experimental Statistics)</t>
  </si>
  <si>
    <t>Table 5b:  Attainment at level 4 or above in reading test, writing TA and mathematics test in academies by length of time open</t>
  </si>
  <si>
    <t>SEN support</t>
  </si>
  <si>
    <t>SEN with a statement or EHC plan</t>
  </si>
  <si>
    <t>Social, Emotional and Mental Health</t>
  </si>
  <si>
    <t>SEN support but no specialist assessment of type</t>
  </si>
  <si>
    <t>a</t>
  </si>
  <si>
    <t>b</t>
  </si>
  <si>
    <t>c</t>
  </si>
  <si>
    <t>disadvantaged</t>
  </si>
  <si>
    <t>na</t>
  </si>
  <si>
    <r>
      <t>Fine grade level at or above</t>
    </r>
    <r>
      <rPr>
        <b/>
        <i/>
        <vertAlign val="superscript"/>
        <sz val="8"/>
        <color theme="1"/>
        <rFont val="Arial"/>
        <family val="2"/>
      </rPr>
      <t>3</t>
    </r>
    <r>
      <rPr>
        <b/>
        <i/>
        <sz val="8"/>
        <color theme="1"/>
        <rFont val="Arial"/>
        <family val="2"/>
      </rPr>
      <t>:</t>
    </r>
  </si>
  <si>
    <t>1. For years up to 2011, based on reading, writing and mathematics tests. For 2012 onwards, based on reading test, writing TA and mathematics test. Take care when making comparisons across the change in methodology. See Annex G of the quality and methodology information for guidance on how this data can be used.</t>
  </si>
  <si>
    <t>2.  Includes only those pupils for whom a valid test level from 3-6 or teacher assessment level from W (working towards level 1) to 6 could be determined in reading, writing and mathematics (maths and English in 2011). This number may therefore differ from the total included in national test results which include pupils recorded as A - absent, T - unable to access test.</t>
  </si>
  <si>
    <t>3.  Fine grade levels use marks awarded in test papers and level thresholds to discriminate between the top and bottom of each national curriculum level eg pupils achieving level 4 will receive between 4.0 and 4.9. The score shown is an average of fine grade level in reading, writing and maths, therefore a pupil achieving a fine grade level of greater than 4 may not have achieved the expected level in all three areas.</t>
  </si>
  <si>
    <t>4. For 2015, disadvantaged pupils include pupils known to be eligible for FSM in any spring, autumn, summer, alternative provision or pupil referral unit census from year 1 to year 6 (i.e. not including nursery or reception) or are looked after children for at least one day or are adopted from care.  For previous years, they include pupils known to be eligible for FSM in any spring, autumn, summer, alternative provision or pupil referral unit census from year 1 to year 6 (i.e. not including nursery or reception) or are looked after children. Please see the characteristics methodology document for more details.</t>
  </si>
  <si>
    <t>7. For 2015, disadvantaged pupils include pupils known to be eligible for FSM in any spring, autumn, summer, alternative provision or pupil referral unit census from year 1 to year 6 (i.e. not including nursery or reception) or are looked after children for at least one day or are adopted from care.  For previous years, they include pupils known to be eligible for FSM in any spring, autumn, summer, alternative provision or pupil referral unit census from year 1 to year 6 (i.e. not including nursery or reception) or are looked after children. Please see the characteristics methodology document for more details.</t>
  </si>
  <si>
    <t>8. For 2015, disadvantaged pupils include pupils known to be eligible for FSM in any spring, autumn, summer, alternative provision or pupil referral unit census from year 1 to year 6 (i.e. not including nursery or reception) or are looked after children for at least one day or are adopted from care.  For previous years, they include pupils known to be eligible for FSM in any spring, autumn, summer, alternative provision or pupil referral unit census from year 1 to year 6 (i.e. not including nursery or reception) or are looked after children. Please see the characteristics methodology document for more details.</t>
  </si>
  <si>
    <t>9.   For 2015, following SEND reforms, SEN pupils are categorised as 'SEN with a statement or Education, health and care (EHC) plan' and 'SEN support'. SEN support replaces school action and school action plus but some pupils remain with these provision types in first year of transition. More detailed information on the reforms can be found in the link below:</t>
  </si>
  <si>
    <t>8.  Includes pupils known to be eligible for FSM in any spring, autumn, summer, alternative provision or pupil referral unit census from year 1 to year 6 (i.e. not including nursery or reception) or are looked after children for at least one day or are adopted from care. Please see the pupil characteristic and geography methodology document for more details.</t>
  </si>
  <si>
    <r>
      <t>Special educational needs (SEN)</t>
    </r>
    <r>
      <rPr>
        <b/>
        <vertAlign val="superscript"/>
        <sz val="8"/>
        <color rgb="FF000000"/>
        <rFont val="Arial"/>
        <family val="2"/>
      </rPr>
      <t>9</t>
    </r>
  </si>
  <si>
    <t>Fine grade level breakdown of the attainment of pupils eligible for the pupil premium and others, 2011 to 2015 (Experimental Statistics)</t>
  </si>
  <si>
    <t>Table 11c: Fine grade level breakdown of the attainment of pupils eligible for the pupil premium and others (Experimental Statistics)</t>
  </si>
  <si>
    <t>SFR47/2015: National curriculum assessments at key stage 2, 2015 (final)</t>
  </si>
  <si>
    <t>1.  Figures for all years are based on final data.</t>
  </si>
  <si>
    <t>2.  Figures for all years are based on final data.</t>
  </si>
  <si>
    <t>Year: 2015 (final)</t>
  </si>
  <si>
    <t>3.  Final data has been used for all years.</t>
  </si>
  <si>
    <r>
      <t>Table 7: Attainment of pupils</t>
    </r>
    <r>
      <rPr>
        <b/>
        <vertAlign val="superscript"/>
        <sz val="10"/>
        <color indexed="8"/>
        <rFont val="Arial"/>
        <family val="2"/>
      </rPr>
      <t>1</t>
    </r>
    <r>
      <rPr>
        <b/>
        <sz val="10"/>
        <color indexed="8"/>
        <rFont val="Arial"/>
        <family val="2"/>
      </rPr>
      <t xml:space="preserve"> at key stage 2</t>
    </r>
    <r>
      <rPr>
        <b/>
        <vertAlign val="superscript"/>
        <sz val="10"/>
        <color indexed="8"/>
        <rFont val="Arial"/>
        <family val="2"/>
      </rPr>
      <t xml:space="preserve"> </t>
    </r>
    <r>
      <rPr>
        <b/>
        <sz val="10"/>
        <color indexed="8"/>
        <rFont val="Arial"/>
        <family val="2"/>
      </rPr>
      <t>by prior attainment at key stage 1 in reading, writing and mathematics</t>
    </r>
  </si>
  <si>
    <r>
      <t>Years: 2012 to 2015</t>
    </r>
    <r>
      <rPr>
        <b/>
        <vertAlign val="superscript"/>
        <sz val="10"/>
        <rFont val="Arial"/>
        <family val="2"/>
      </rPr>
      <t>1</t>
    </r>
  </si>
  <si>
    <r>
      <t xml:space="preserve">Year: 2013 to 2015 </t>
    </r>
    <r>
      <rPr>
        <b/>
        <vertAlign val="superscript"/>
        <sz val="10"/>
        <rFont val="Arial"/>
        <family val="2"/>
      </rPr>
      <t>2</t>
    </r>
  </si>
  <si>
    <r>
      <t>Years: 2011 to 2015</t>
    </r>
    <r>
      <rPr>
        <b/>
        <vertAlign val="superscript"/>
        <sz val="10"/>
        <rFont val="Arial"/>
        <family val="2"/>
      </rPr>
      <t>2</t>
    </r>
  </si>
  <si>
    <r>
      <t>Year: 2012 to 2015</t>
    </r>
    <r>
      <rPr>
        <b/>
        <vertAlign val="superscript"/>
        <sz val="10"/>
        <rFont val="Arial"/>
        <family val="2"/>
      </rPr>
      <t>3</t>
    </r>
  </si>
  <si>
    <t>3.  Figures for all years are based on final data.</t>
  </si>
  <si>
    <t>1. Figures for all years are based on final data.</t>
  </si>
  <si>
    <r>
      <t>All schools</t>
    </r>
    <r>
      <rPr>
        <b/>
        <u/>
        <vertAlign val="superscript"/>
        <sz val="8"/>
        <color indexed="8"/>
        <rFont val="Arial"/>
        <family val="2"/>
      </rPr>
      <t xml:space="preserve">2 </t>
    </r>
  </si>
  <si>
    <t>Years: 2015 (Final)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</si>
</sst>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0.0"/>
    <numFmt numFmtId="165" formatCode="&quot; &quot;General"/>
    <numFmt numFmtId="166" formatCode="&quot; &quot;[$£-809]#,##0.00&quot; &quot;;&quot;-&quot;[$£-809]#,##0.00&quot; &quot;;&quot; &quot;[$£-809]&quot;-&quot;00&quot; &quot;;&quot; &quot;@&quot; &quot;"/>
    <numFmt numFmtId="167" formatCode="#,##0.0"/>
    <numFmt numFmtId="168" formatCode="#,##0.000"/>
    <numFmt numFmtId="169" formatCode="&quot; &quot;#,##0.00&quot; &quot;;&quot;-&quot;#,##0.00&quot; &quot;;&quot; -&quot;00&quot; &quot;;&quot; &quot;@&quot; &quot;"/>
    <numFmt numFmtId="170" formatCode="0_ ;\-0\ "/>
    <numFmt numFmtId="171" formatCode="General_)"/>
    <numFmt numFmtId="172" formatCode="0.0%"/>
    <numFmt numFmtId="173" formatCode="_-* #,##0.0_-;\-* #,##0.0_-;_-* &quot;-&quot;??_-;_-@_-"/>
    <numFmt numFmtId="174" formatCode="&quot; &quot;#,##0&quot; &quot;;&quot;-&quot;#,##0&quot; &quot;;&quot; -&quot;00&quot; &quot;;&quot; &quot;@&quot; &quot;"/>
  </numFmts>
  <fonts count="112" x14ac:knownFonts="1">
    <font>
      <sz val="10"/>
      <color rgb="FF000000"/>
      <name val="Arial"/>
      <family val="2"/>
    </font>
    <font>
      <sz val="11"/>
      <color theme="1"/>
      <name val="Calibri"/>
      <family val="2"/>
      <scheme val="minor"/>
    </font>
    <font>
      <sz val="11"/>
      <color theme="1"/>
      <name val="Calibri"/>
      <family val="2"/>
      <scheme val="minor"/>
    </font>
    <font>
      <sz val="11"/>
      <color theme="1"/>
      <name val="Calibri"/>
      <family val="2"/>
      <scheme val="minor"/>
    </font>
    <font>
      <b/>
      <sz val="10"/>
      <color indexed="8"/>
      <name val="Arial"/>
      <family val="2"/>
    </font>
    <font>
      <sz val="8"/>
      <color indexed="8"/>
      <name val="Arial"/>
      <family val="2"/>
    </font>
    <font>
      <b/>
      <sz val="8"/>
      <color indexed="8"/>
      <name val="Arial"/>
      <family val="2"/>
    </font>
    <font>
      <b/>
      <vertAlign val="superscript"/>
      <sz val="8"/>
      <color indexed="8"/>
      <name val="Arial"/>
      <family val="2"/>
    </font>
    <font>
      <b/>
      <u/>
      <vertAlign val="superscript"/>
      <sz val="8"/>
      <color indexed="8"/>
      <name val="Arial"/>
      <family val="2"/>
    </font>
    <font>
      <vertAlign val="superscript"/>
      <sz val="8"/>
      <color indexed="8"/>
      <name val="Arial"/>
      <family val="2"/>
    </font>
    <font>
      <i/>
      <sz val="8"/>
      <color indexed="8"/>
      <name val="Arial"/>
      <family val="2"/>
    </font>
    <font>
      <b/>
      <vertAlign val="superscript"/>
      <sz val="10"/>
      <color indexed="8"/>
      <name val="Arial"/>
      <family val="2"/>
    </font>
    <font>
      <b/>
      <vertAlign val="subscript"/>
      <sz val="8"/>
      <color indexed="8"/>
      <name val="Arial"/>
      <family val="2"/>
    </font>
    <font>
      <sz val="10"/>
      <name val="Arial"/>
      <family val="2"/>
    </font>
    <font>
      <b/>
      <sz val="10"/>
      <name val="Arial"/>
      <family val="2"/>
    </font>
    <font>
      <b/>
      <sz val="8"/>
      <name val="Arial"/>
      <family val="2"/>
    </font>
    <font>
      <sz val="8"/>
      <name val="Arial"/>
      <family val="2"/>
    </font>
    <font>
      <sz val="8"/>
      <color indexed="54"/>
      <name val="Arial"/>
      <family val="2"/>
    </font>
    <font>
      <b/>
      <vertAlign val="superscript"/>
      <sz val="10"/>
      <name val="Arial"/>
      <family val="2"/>
    </font>
    <font>
      <sz val="10"/>
      <name val="Arial"/>
      <family val="2"/>
    </font>
    <font>
      <b/>
      <sz val="8"/>
      <color indexed="54"/>
      <name val="Arial"/>
      <family val="2"/>
    </font>
    <font>
      <sz val="9"/>
      <name val="Arial"/>
      <family val="2"/>
    </font>
    <font>
      <b/>
      <vertAlign val="superscript"/>
      <sz val="8"/>
      <name val="Arial"/>
      <family val="2"/>
    </font>
    <font>
      <vertAlign val="superscript"/>
      <sz val="8"/>
      <name val="Arial"/>
      <family val="2"/>
    </font>
    <font>
      <b/>
      <u/>
      <sz val="8"/>
      <name val="Arial"/>
      <family val="2"/>
    </font>
    <font>
      <i/>
      <sz val="8"/>
      <name val="Arial"/>
      <family val="2"/>
    </font>
    <font>
      <sz val="8"/>
      <color indexed="21"/>
      <name val="Arial"/>
      <family val="2"/>
    </font>
    <font>
      <b/>
      <sz val="12"/>
      <color indexed="10"/>
      <name val="Arial"/>
      <family val="2"/>
    </font>
    <font>
      <sz val="8"/>
      <color indexed="8"/>
      <name val="Arial"/>
      <family val="2"/>
    </font>
    <font>
      <sz val="8"/>
      <color indexed="12"/>
      <name val="Arial"/>
      <family val="2"/>
    </font>
    <font>
      <b/>
      <sz val="8"/>
      <color indexed="21"/>
      <name val="Arial"/>
      <family val="2"/>
    </font>
    <font>
      <b/>
      <sz val="8"/>
      <color indexed="12"/>
      <name val="Arial"/>
      <family val="2"/>
    </font>
    <font>
      <sz val="11"/>
      <name val="Calibri"/>
      <family val="2"/>
    </font>
    <font>
      <sz val="10"/>
      <color indexed="8"/>
      <name val="Arial"/>
      <family val="2"/>
    </font>
    <font>
      <sz val="8"/>
      <color indexed="14"/>
      <name val="Arial"/>
      <family val="2"/>
    </font>
    <font>
      <sz val="8"/>
      <color indexed="57"/>
      <name val="Arial"/>
      <family val="2"/>
    </font>
    <font>
      <sz val="8"/>
      <color indexed="43"/>
      <name val="Arial"/>
      <family val="2"/>
    </font>
    <font>
      <b/>
      <sz val="8"/>
      <color indexed="57"/>
      <name val="Arial"/>
      <family val="2"/>
    </font>
    <font>
      <b/>
      <sz val="8"/>
      <color indexed="8"/>
      <name val="Arial"/>
      <family val="2"/>
    </font>
    <font>
      <sz val="10"/>
      <color indexed="12"/>
      <name val="Arial"/>
      <family val="2"/>
    </font>
    <font>
      <b/>
      <vertAlign val="subscript"/>
      <sz val="8"/>
      <name val="Arial"/>
      <family val="2"/>
    </font>
    <font>
      <sz val="10"/>
      <color rgb="FF000000"/>
      <name val="Arial"/>
      <family val="2"/>
    </font>
    <font>
      <sz val="12"/>
      <color rgb="FF000000"/>
      <name val="Arial"/>
      <family val="2"/>
    </font>
    <font>
      <sz val="12"/>
      <color rgb="FFFFFFFF"/>
      <name val="Arial"/>
      <family val="2"/>
    </font>
    <font>
      <sz val="12"/>
      <color rgb="FF800080"/>
      <name val="Arial"/>
      <family val="2"/>
    </font>
    <font>
      <b/>
      <sz val="12"/>
      <color rgb="FFFF9900"/>
      <name val="Arial"/>
      <family val="2"/>
    </font>
    <font>
      <b/>
      <sz val="12"/>
      <color rgb="FFFFFFFF"/>
      <name val="Arial"/>
      <family val="2"/>
    </font>
    <font>
      <i/>
      <sz val="12"/>
      <color rgb="FF808080"/>
      <name val="Arial"/>
      <family val="2"/>
    </font>
    <font>
      <sz val="12"/>
      <color rgb="FF008000"/>
      <name val="Arial"/>
      <family val="2"/>
    </font>
    <font>
      <b/>
      <sz val="15"/>
      <color rgb="FF003366"/>
      <name val="Arial"/>
      <family val="2"/>
    </font>
    <font>
      <b/>
      <sz val="13"/>
      <color rgb="FF003366"/>
      <name val="Arial"/>
      <family val="2"/>
    </font>
    <font>
      <b/>
      <sz val="11"/>
      <color rgb="FF003366"/>
      <name val="Arial"/>
      <family val="2"/>
    </font>
    <font>
      <u/>
      <sz val="10"/>
      <color rgb="FF0000FF"/>
      <name val="Arial"/>
      <family val="2"/>
    </font>
    <font>
      <sz val="12"/>
      <color rgb="FF333399"/>
      <name val="Arial"/>
      <family val="2"/>
    </font>
    <font>
      <sz val="12"/>
      <color rgb="FFFF9900"/>
      <name val="Arial"/>
      <family val="2"/>
    </font>
    <font>
      <sz val="12"/>
      <color rgb="FF993300"/>
      <name val="Arial"/>
      <family val="2"/>
    </font>
    <font>
      <sz val="11"/>
      <color rgb="FF000000"/>
      <name val="Calibri"/>
      <family val="2"/>
    </font>
    <font>
      <sz val="11"/>
      <color theme="1"/>
      <name val="Calibri"/>
      <family val="2"/>
      <scheme val="minor"/>
    </font>
    <font>
      <sz val="10"/>
      <color rgb="FF000000"/>
      <name val="Courier"/>
      <family val="3"/>
    </font>
    <font>
      <sz val="8"/>
      <color rgb="FF000000"/>
      <name val="MS Sans Serif"/>
      <family val="2"/>
    </font>
    <font>
      <sz val="10"/>
      <color rgb="FF000000"/>
      <name val="MS Sans Serif"/>
      <family val="2"/>
    </font>
    <font>
      <b/>
      <sz val="12"/>
      <color rgb="FF333333"/>
      <name val="Arial"/>
      <family val="2"/>
    </font>
    <font>
      <b/>
      <sz val="18"/>
      <color rgb="FF003366"/>
      <name val="Cambria"/>
      <family val="1"/>
    </font>
    <font>
      <b/>
      <sz val="12"/>
      <color rgb="FF000000"/>
      <name val="Arial"/>
      <family val="2"/>
    </font>
    <font>
      <sz val="12"/>
      <color rgb="FFFF0000"/>
      <name val="Arial"/>
      <family val="2"/>
    </font>
    <font>
      <b/>
      <sz val="13"/>
      <color rgb="FF000000"/>
      <name val="Arial"/>
      <family val="2"/>
    </font>
    <font>
      <b/>
      <sz val="10"/>
      <color rgb="FF000000"/>
      <name val="Arial"/>
      <family val="2"/>
    </font>
    <font>
      <b/>
      <sz val="11"/>
      <color rgb="FF000000"/>
      <name val="Arial"/>
      <family val="2"/>
    </font>
    <font>
      <sz val="9"/>
      <color rgb="FF000000"/>
      <name val="Arial"/>
      <family val="2"/>
    </font>
    <font>
      <sz val="11"/>
      <color rgb="FF000000"/>
      <name val="Arial"/>
      <family val="2"/>
    </font>
    <font>
      <sz val="10"/>
      <color rgb="FFFF00FF"/>
      <name val="Arial"/>
      <family val="2"/>
    </font>
    <font>
      <sz val="8"/>
      <color rgb="FF000000"/>
      <name val="Arial"/>
      <family val="2"/>
    </font>
    <font>
      <b/>
      <sz val="8"/>
      <color rgb="FF000000"/>
      <name val="Arial"/>
      <family val="2"/>
    </font>
    <font>
      <b/>
      <u/>
      <sz val="8"/>
      <color rgb="FF000000"/>
      <name val="Arial"/>
      <family val="2"/>
    </font>
    <font>
      <sz val="8"/>
      <color rgb="FFFF00FF"/>
      <name val="Arial"/>
      <family val="2"/>
    </font>
    <font>
      <i/>
      <sz val="8"/>
      <color rgb="FF000000"/>
      <name val="Arial"/>
      <family val="2"/>
    </font>
    <font>
      <b/>
      <i/>
      <sz val="8"/>
      <color rgb="FF000000"/>
      <name val="Arial"/>
      <family val="2"/>
    </font>
    <font>
      <i/>
      <sz val="8"/>
      <color theme="1"/>
      <name val="Arial"/>
      <family val="2"/>
    </font>
    <font>
      <sz val="8"/>
      <color rgb="FFFF0000"/>
      <name val="Arial"/>
      <family val="2"/>
    </font>
    <font>
      <b/>
      <sz val="10"/>
      <color rgb="FFFF0000"/>
      <name val="Arial"/>
      <family val="2"/>
    </font>
    <font>
      <sz val="11"/>
      <color rgb="FFFF0000"/>
      <name val="Calibri"/>
      <family val="2"/>
      <scheme val="minor"/>
    </font>
    <font>
      <b/>
      <sz val="11"/>
      <color rgb="FFFF0000"/>
      <name val="Calibri"/>
      <family val="2"/>
      <scheme val="minor"/>
    </font>
    <font>
      <sz val="11"/>
      <name val="Calibri"/>
      <family val="2"/>
      <scheme val="minor"/>
    </font>
    <font>
      <b/>
      <sz val="8"/>
      <color rgb="FFFF0000"/>
      <name val="Arial"/>
      <family val="2"/>
    </font>
    <font>
      <sz val="10"/>
      <color theme="0"/>
      <name val="Arial"/>
      <family val="2"/>
    </font>
    <font>
      <i/>
      <sz val="11"/>
      <color theme="1"/>
      <name val="Calibri"/>
      <family val="2"/>
      <scheme val="minor"/>
    </font>
    <font>
      <b/>
      <sz val="11"/>
      <name val="Calibri"/>
      <family val="2"/>
      <scheme val="minor"/>
    </font>
    <font>
      <b/>
      <sz val="11"/>
      <color indexed="10"/>
      <name val="Calibri"/>
      <family val="2"/>
      <scheme val="minor"/>
    </font>
    <font>
      <sz val="11"/>
      <color indexed="12"/>
      <name val="Calibri"/>
      <family val="2"/>
      <scheme val="minor"/>
    </font>
    <font>
      <i/>
      <sz val="11"/>
      <name val="Calibri"/>
      <family val="2"/>
      <scheme val="minor"/>
    </font>
    <font>
      <sz val="10"/>
      <color theme="1"/>
      <name val="Arial"/>
      <family val="2"/>
    </font>
    <font>
      <b/>
      <sz val="10"/>
      <color theme="1"/>
      <name val="Arial"/>
      <family val="2"/>
    </font>
    <font>
      <sz val="8"/>
      <color theme="1"/>
      <name val="Arial"/>
      <family val="2"/>
    </font>
    <font>
      <b/>
      <u/>
      <sz val="8"/>
      <color rgb="FFFF0000"/>
      <name val="Arial"/>
      <family val="2"/>
    </font>
    <font>
      <sz val="12"/>
      <color rgb="FF0070C0"/>
      <name val="Arial"/>
      <family val="2"/>
    </font>
    <font>
      <sz val="8"/>
      <color theme="0" tint="-4.9989318521683403E-2"/>
      <name val="Arial"/>
      <family val="2"/>
    </font>
    <font>
      <sz val="10"/>
      <color theme="0" tint="-4.9989318521683403E-2"/>
      <name val="Arial"/>
      <family val="2"/>
    </font>
    <font>
      <b/>
      <sz val="11"/>
      <color theme="1"/>
      <name val="Calibri"/>
      <family val="2"/>
      <scheme val="minor"/>
    </font>
    <font>
      <u/>
      <sz val="9"/>
      <color indexed="12"/>
      <name val="Calibri"/>
      <family val="2"/>
    </font>
    <font>
      <u/>
      <sz val="8"/>
      <color indexed="12"/>
      <name val="Arial"/>
      <family val="2"/>
    </font>
    <font>
      <b/>
      <sz val="9"/>
      <name val="Arial"/>
      <family val="2"/>
    </font>
    <font>
      <b/>
      <sz val="8"/>
      <color theme="1"/>
      <name val="Arial"/>
      <family val="2"/>
    </font>
    <font>
      <b/>
      <vertAlign val="superscript"/>
      <sz val="8"/>
      <color theme="1"/>
      <name val="Arial"/>
      <family val="2"/>
    </font>
    <font>
      <sz val="9"/>
      <color theme="1"/>
      <name val="Arial"/>
      <family val="2"/>
    </font>
    <font>
      <b/>
      <i/>
      <sz val="11"/>
      <color theme="1"/>
      <name val="Calibri"/>
      <family val="2"/>
      <scheme val="minor"/>
    </font>
    <font>
      <b/>
      <i/>
      <sz val="8"/>
      <name val="Arial"/>
      <family val="2"/>
    </font>
    <font>
      <b/>
      <i/>
      <sz val="8"/>
      <color theme="1"/>
      <name val="Arial"/>
      <family val="2"/>
    </font>
    <font>
      <b/>
      <i/>
      <vertAlign val="superscript"/>
      <sz val="8"/>
      <color theme="1"/>
      <name val="Arial"/>
      <family val="2"/>
    </font>
    <font>
      <i/>
      <vertAlign val="superscript"/>
      <sz val="11"/>
      <color theme="1"/>
      <name val="Calibri"/>
      <family val="2"/>
      <scheme val="minor"/>
    </font>
    <font>
      <b/>
      <vertAlign val="superscript"/>
      <sz val="10"/>
      <color rgb="FF000000"/>
      <name val="Arial"/>
      <family val="2"/>
    </font>
    <font>
      <b/>
      <sz val="8"/>
      <color theme="0"/>
      <name val="Arial"/>
      <family val="2"/>
    </font>
    <font>
      <b/>
      <vertAlign val="superscript"/>
      <sz val="8"/>
      <color rgb="FF000000"/>
      <name val="Arial"/>
      <family val="2"/>
    </font>
  </fonts>
  <fills count="4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lightDown">
        <bgColor indexed="9"/>
      </patternFill>
    </fill>
    <fill>
      <patternFill patternType="solid">
        <fgColor indexed="49"/>
        <bgColor indexed="64"/>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FFFFFF"/>
        <bgColor rgb="FFFFFFFF"/>
      </patternFill>
    </fill>
    <fill>
      <patternFill patternType="solid">
        <fgColor rgb="FFC0C0C0"/>
        <bgColor indexed="64"/>
      </patternFill>
    </fill>
    <fill>
      <patternFill patternType="solid">
        <fgColor rgb="FF99CCFF"/>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CD5B4"/>
        <bgColor rgb="FF000000"/>
      </patternFill>
    </fill>
    <fill>
      <patternFill patternType="solid">
        <fgColor rgb="FFB7DEE8"/>
        <bgColor rgb="FF000000"/>
      </patternFill>
    </fill>
    <fill>
      <patternFill patternType="solid">
        <fgColor rgb="FFCCC0DA"/>
        <bgColor rgb="FF000000"/>
      </patternFill>
    </fill>
    <fill>
      <patternFill patternType="solid">
        <fgColor rgb="FFD8E4BC"/>
        <bgColor rgb="FF000000"/>
      </patternFill>
    </fill>
    <fill>
      <patternFill patternType="solid">
        <fgColor rgb="FFE6B8B7"/>
        <bgColor rgb="FF000000"/>
      </patternFill>
    </fill>
    <fill>
      <patternFill patternType="solid">
        <fgColor theme="0"/>
        <bgColor rgb="FFFFFFFF"/>
      </patternFill>
    </fill>
    <fill>
      <patternFill patternType="solid">
        <fgColor theme="0" tint="-0.14999847407452621"/>
        <bgColor rgb="FFA6A6A6"/>
      </patternFill>
    </fill>
    <fill>
      <patternFill patternType="solid">
        <fgColor theme="0" tint="-0.14999847407452621"/>
        <bgColor rgb="FFFFFFFF"/>
      </patternFill>
    </fill>
    <fill>
      <patternFill patternType="solid">
        <fgColor rgb="FFD9D9D9"/>
        <bgColor rgb="FFFFFFFF"/>
      </patternFill>
    </fill>
  </fills>
  <borders count="4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FF0000"/>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auto="1"/>
      </top>
      <bottom style="thin">
        <color auto="1"/>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auto="1"/>
      </top>
      <bottom style="thin">
        <color auto="1"/>
      </bottom>
      <diagonal/>
    </border>
    <border>
      <left/>
      <right style="thin">
        <color theme="0"/>
      </right>
      <top style="thin">
        <color auto="1"/>
      </top>
      <bottom style="thin">
        <color auto="1"/>
      </bottom>
      <diagonal/>
    </border>
    <border>
      <left style="thin">
        <color theme="0"/>
      </left>
      <right style="thin">
        <color theme="0"/>
      </right>
      <top style="thin">
        <color theme="0"/>
      </top>
      <bottom style="thin">
        <color indexed="64"/>
      </bottom>
      <diagonal/>
    </border>
    <border>
      <left/>
      <right style="thin">
        <color theme="0"/>
      </right>
      <top style="thin">
        <color theme="0"/>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rgb="FF000000"/>
      </top>
      <bottom style="thin">
        <color indexed="64"/>
      </bottom>
      <diagonal/>
    </border>
    <border>
      <left/>
      <right/>
      <top/>
      <bottom style="thin">
        <color theme="0"/>
      </bottom>
      <diagonal/>
    </border>
    <border>
      <left/>
      <right/>
      <top style="thin">
        <color theme="0"/>
      </top>
      <bottom/>
      <diagonal/>
    </border>
    <border>
      <left/>
      <right/>
      <top/>
      <bottom style="dashed">
        <color auto="1"/>
      </bottom>
      <diagonal/>
    </border>
    <border>
      <left/>
      <right/>
      <top style="dashed">
        <color auto="1"/>
      </top>
      <bottom/>
      <diagonal/>
    </border>
  </borders>
  <cellStyleXfs count="128">
    <xf numFmtId="0" fontId="0" fillId="0" borderId="0"/>
    <xf numFmtId="0" fontId="42" fillId="7"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5" fillId="25" borderId="18" applyNumberFormat="0" applyAlignment="0" applyProtection="0"/>
    <xf numFmtId="0" fontId="45" fillId="25" borderId="18" applyNumberFormat="0" applyAlignment="0" applyProtection="0"/>
    <xf numFmtId="164" fontId="41" fillId="0" borderId="0" applyFont="0" applyFill="0" applyBorder="0" applyAlignment="0" applyProtection="0"/>
    <xf numFmtId="164" fontId="41" fillId="0" borderId="0" applyFont="0" applyFill="0" applyBorder="0" applyAlignment="0" applyProtection="0"/>
    <xf numFmtId="0" fontId="46" fillId="26" borderId="19" applyNumberFormat="0" applyAlignment="0" applyProtection="0"/>
    <xf numFmtId="0" fontId="46" fillId="26" borderId="19" applyNumberFormat="0" applyAlignment="0" applyProtection="0"/>
    <xf numFmtId="169" fontId="41" fillId="0" borderId="0" applyFont="0" applyFill="0" applyBorder="0" applyAlignment="0" applyProtection="0"/>
    <xf numFmtId="169" fontId="41" fillId="0" borderId="0" applyFont="0" applyFill="0" applyBorder="0" applyAlignment="0" applyProtection="0"/>
    <xf numFmtId="43" fontId="19"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44" fontId="19"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9" borderId="0" applyNumberFormat="0" applyBorder="0" applyAlignment="0" applyProtection="0"/>
    <xf numFmtId="0" fontId="48" fillId="9" borderId="0" applyNumberFormat="0" applyBorder="0" applyAlignment="0" applyProtection="0"/>
    <xf numFmtId="0" fontId="49" fillId="0" borderId="20" applyNumberFormat="0" applyFill="0" applyAlignment="0" applyProtection="0"/>
    <xf numFmtId="0" fontId="49" fillId="0" borderId="20"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12" borderId="18" applyNumberFormat="0" applyAlignment="0" applyProtection="0"/>
    <xf numFmtId="0" fontId="53" fillId="12" borderId="18" applyNumberFormat="0" applyAlignment="0" applyProtection="0"/>
    <xf numFmtId="0" fontId="54" fillId="0" borderId="23" applyNumberFormat="0" applyFill="0" applyAlignment="0" applyProtection="0"/>
    <xf numFmtId="0" fontId="54" fillId="0" borderId="23" applyNumberFormat="0" applyFill="0" applyAlignment="0" applyProtection="0"/>
    <xf numFmtId="0" fontId="55" fillId="27" borderId="0" applyNumberFormat="0" applyBorder="0" applyAlignment="0" applyProtection="0"/>
    <xf numFmtId="0" fontId="55" fillId="27" borderId="0" applyNumberFormat="0" applyBorder="0" applyAlignment="0" applyProtection="0"/>
    <xf numFmtId="0" fontId="41" fillId="0" borderId="0" applyNumberFormat="0" applyFont="0" applyBorder="0" applyProtection="0"/>
    <xf numFmtId="0" fontId="41" fillId="0" borderId="0" applyNumberFormat="0" applyFont="0" applyBorder="0" applyProtection="0"/>
    <xf numFmtId="0" fontId="19" fillId="0" borderId="0"/>
    <xf numFmtId="0" fontId="41" fillId="0" borderId="0" applyNumberFormat="0" applyFont="0" applyBorder="0" applyProtection="0"/>
    <xf numFmtId="0" fontId="41" fillId="0" borderId="0" applyNumberFormat="0" applyFont="0" applyBorder="0" applyProtection="0"/>
    <xf numFmtId="0" fontId="19" fillId="0" borderId="0"/>
    <xf numFmtId="0" fontId="56" fillId="0" borderId="0" applyNumberFormat="0" applyBorder="0" applyProtection="0"/>
    <xf numFmtId="0" fontId="57" fillId="0" borderId="0"/>
    <xf numFmtId="0" fontId="56" fillId="0" borderId="0" applyNumberFormat="0" applyBorder="0" applyProtection="0"/>
    <xf numFmtId="0" fontId="13" fillId="0" borderId="0"/>
    <xf numFmtId="0" fontId="41" fillId="0" borderId="0" applyNumberFormat="0" applyFont="0" applyBorder="0" applyProtection="0"/>
    <xf numFmtId="0" fontId="41" fillId="0" borderId="0" applyNumberFormat="0" applyFont="0" applyBorder="0" applyProtection="0"/>
    <xf numFmtId="0" fontId="41" fillId="0" borderId="0" applyNumberFormat="0" applyFont="0" applyBorder="0" applyProtection="0"/>
    <xf numFmtId="0" fontId="41" fillId="0" borderId="0" applyNumberFormat="0" applyFont="0" applyBorder="0" applyProtection="0"/>
    <xf numFmtId="0" fontId="41" fillId="0" borderId="0" applyNumberFormat="0" applyFont="0" applyBorder="0" applyProtection="0"/>
    <xf numFmtId="0" fontId="41" fillId="0" borderId="0" applyNumberFormat="0" applyFont="0" applyBorder="0" applyProtection="0"/>
    <xf numFmtId="0" fontId="41" fillId="0" borderId="0" applyNumberFormat="0" applyFont="0" applyBorder="0" applyProtection="0"/>
    <xf numFmtId="0" fontId="41" fillId="0" borderId="0" applyNumberFormat="0" applyFont="0" applyBorder="0" applyProtection="0"/>
    <xf numFmtId="165" fontId="58" fillId="0" borderId="0" applyBorder="0" applyProtection="0"/>
    <xf numFmtId="165" fontId="58" fillId="0" borderId="0" applyBorder="0" applyProtection="0"/>
    <xf numFmtId="165" fontId="58" fillId="0" borderId="0" applyBorder="0" applyProtection="0"/>
    <xf numFmtId="0" fontId="59" fillId="0" borderId="0" applyNumberFormat="0" applyBorder="0" applyAlignment="0">
      <protection locked="0"/>
    </xf>
    <xf numFmtId="0" fontId="41" fillId="0" borderId="0" applyNumberFormat="0" applyFont="0" applyBorder="0" applyProtection="0"/>
    <xf numFmtId="0" fontId="60" fillId="0" borderId="0" applyNumberFormat="0" applyBorder="0" applyProtection="0"/>
    <xf numFmtId="0" fontId="58" fillId="0" borderId="0" applyNumberFormat="0" applyBorder="0" applyProtection="0"/>
    <xf numFmtId="165" fontId="58" fillId="0" borderId="0" applyBorder="0" applyProtection="0"/>
    <xf numFmtId="0" fontId="41" fillId="28" borderId="24" applyNumberFormat="0" applyFont="0" applyAlignment="0" applyProtection="0"/>
    <xf numFmtId="0" fontId="41" fillId="28" borderId="24" applyNumberFormat="0" applyFont="0" applyAlignment="0" applyProtection="0"/>
    <xf numFmtId="0" fontId="61" fillId="25" borderId="25" applyNumberFormat="0" applyAlignment="0" applyProtection="0"/>
    <xf numFmtId="0" fontId="61" fillId="25" borderId="25" applyNumberFormat="0" applyAlignment="0" applyProtection="0"/>
    <xf numFmtId="9" fontId="41" fillId="0" borderId="0" applyFont="0" applyFill="0" applyBorder="0" applyAlignment="0" applyProtection="0"/>
    <xf numFmtId="9" fontId="41"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26" applyNumberFormat="0" applyFill="0" applyAlignment="0" applyProtection="0"/>
    <xf numFmtId="0" fontId="63" fillId="0" borderId="26"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3"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13" fillId="0" borderId="0" applyFont="0" applyFill="0" applyBorder="0" applyAlignment="0" applyProtection="0"/>
  </cellStyleXfs>
  <cellXfs count="1191">
    <xf numFmtId="0" fontId="0" fillId="0" borderId="0" xfId="0"/>
    <xf numFmtId="0" fontId="66" fillId="29" borderId="0" xfId="86" applyFont="1" applyFill="1" applyAlignment="1"/>
    <xf numFmtId="0" fontId="52" fillId="29" borderId="0" xfId="78" applyFont="1" applyFill="1" applyAlignment="1"/>
    <xf numFmtId="0" fontId="41" fillId="29" borderId="0" xfId="86" applyFont="1" applyFill="1" applyAlignment="1"/>
    <xf numFmtId="0" fontId="0" fillId="29" borderId="0" xfId="0" applyFill="1"/>
    <xf numFmtId="0" fontId="66" fillId="29" borderId="0" xfId="0" applyFont="1" applyFill="1"/>
    <xf numFmtId="0" fontId="67" fillId="29" borderId="0" xfId="0" applyFont="1" applyFill="1" applyAlignment="1">
      <alignment horizontal="left"/>
    </xf>
    <xf numFmtId="0" fontId="52" fillId="29" borderId="0" xfId="76" applyFont="1" applyFill="1" applyAlignment="1"/>
    <xf numFmtId="0" fontId="68" fillId="29" borderId="0" xfId="0" applyFont="1" applyFill="1"/>
    <xf numFmtId="0" fontId="69" fillId="29" borderId="0" xfId="0" applyFont="1" applyFill="1"/>
    <xf numFmtId="0" fontId="0" fillId="29" borderId="0" xfId="0" applyFill="1" applyProtection="1">
      <protection hidden="1"/>
    </xf>
    <xf numFmtId="3" fontId="66" fillId="29" borderId="0" xfId="0" applyNumberFormat="1" applyFont="1" applyFill="1" applyAlignment="1" applyProtection="1">
      <protection hidden="1"/>
    </xf>
    <xf numFmtId="3" fontId="0" fillId="29" borderId="0" xfId="0" applyNumberFormat="1" applyFill="1" applyAlignment="1" applyProtection="1">
      <alignment horizontal="left" wrapText="1"/>
      <protection hidden="1"/>
    </xf>
    <xf numFmtId="0" fontId="70" fillId="29" borderId="0" xfId="0" applyFont="1" applyFill="1" applyProtection="1">
      <protection hidden="1"/>
    </xf>
    <xf numFmtId="3" fontId="66" fillId="29" borderId="0" xfId="0" applyNumberFormat="1" applyFont="1" applyFill="1" applyAlignment="1" applyProtection="1">
      <alignment horizontal="left" wrapText="1"/>
      <protection hidden="1"/>
    </xf>
    <xf numFmtId="0" fontId="0" fillId="29" borderId="27" xfId="0" applyFill="1" applyBorder="1" applyProtection="1">
      <protection hidden="1"/>
    </xf>
    <xf numFmtId="0" fontId="71" fillId="29" borderId="28" xfId="0" applyFont="1" applyFill="1" applyBorder="1" applyAlignment="1" applyProtection="1">
      <alignment horizontal="center" vertical="center"/>
      <protection hidden="1"/>
    </xf>
    <xf numFmtId="3" fontId="72" fillId="29" borderId="28" xfId="0" applyNumberFormat="1" applyFont="1" applyFill="1" applyBorder="1" applyAlignment="1" applyProtection="1">
      <alignment horizontal="center" vertical="center"/>
      <protection hidden="1"/>
    </xf>
    <xf numFmtId="0" fontId="72" fillId="29" borderId="28" xfId="0" applyFont="1" applyFill="1" applyBorder="1" applyAlignment="1" applyProtection="1">
      <alignment horizontal="center" vertical="center"/>
      <protection hidden="1"/>
    </xf>
    <xf numFmtId="3" fontId="71" fillId="29" borderId="28" xfId="0" applyNumberFormat="1" applyFont="1" applyFill="1" applyBorder="1" applyAlignment="1" applyProtection="1">
      <alignment horizontal="center" vertical="center"/>
      <protection hidden="1"/>
    </xf>
    <xf numFmtId="0" fontId="72" fillId="29" borderId="28" xfId="0" applyFont="1" applyFill="1" applyBorder="1" applyAlignment="1" applyProtection="1">
      <alignment horizontal="center" vertical="center" wrapText="1"/>
      <protection hidden="1"/>
    </xf>
    <xf numFmtId="0" fontId="71" fillId="29" borderId="0" xfId="0" applyFont="1" applyFill="1" applyAlignment="1" applyProtection="1">
      <alignment horizontal="center" vertical="center"/>
      <protection hidden="1"/>
    </xf>
    <xf numFmtId="0" fontId="71" fillId="29" borderId="0" xfId="0" applyFont="1" applyFill="1" applyProtection="1">
      <protection hidden="1"/>
    </xf>
    <xf numFmtId="3" fontId="72" fillId="29" borderId="0" xfId="0" applyNumberFormat="1" applyFont="1" applyFill="1" applyAlignment="1" applyProtection="1">
      <protection hidden="1"/>
    </xf>
    <xf numFmtId="0" fontId="72" fillId="29" borderId="0" xfId="0" applyFont="1" applyFill="1" applyAlignment="1" applyProtection="1">
      <alignment horizontal="center"/>
      <protection hidden="1"/>
    </xf>
    <xf numFmtId="3" fontId="71" fillId="29" borderId="0" xfId="0" applyNumberFormat="1" applyFont="1" applyFill="1" applyProtection="1">
      <protection hidden="1"/>
    </xf>
    <xf numFmtId="0" fontId="72" fillId="29" borderId="0" xfId="0" applyFont="1" applyFill="1" applyAlignment="1" applyProtection="1">
      <alignment horizontal="center" wrapText="1"/>
      <protection hidden="1"/>
    </xf>
    <xf numFmtId="0" fontId="73" fillId="29" borderId="0" xfId="0" applyFont="1" applyFill="1" applyProtection="1">
      <protection hidden="1"/>
    </xf>
    <xf numFmtId="1" fontId="72" fillId="29" borderId="0" xfId="0" applyNumberFormat="1" applyFont="1" applyFill="1" applyAlignment="1" applyProtection="1">
      <alignment horizontal="center"/>
      <protection hidden="1"/>
    </xf>
    <xf numFmtId="1" fontId="71" fillId="29" borderId="0" xfId="0" applyNumberFormat="1" applyFont="1" applyFill="1" applyProtection="1">
      <protection hidden="1"/>
    </xf>
    <xf numFmtId="1" fontId="72" fillId="29" borderId="0" xfId="0" applyNumberFormat="1" applyFont="1" applyFill="1" applyAlignment="1" applyProtection="1">
      <alignment horizontal="center" wrapText="1"/>
      <protection hidden="1"/>
    </xf>
    <xf numFmtId="1" fontId="71" fillId="29" borderId="0" xfId="0" applyNumberFormat="1" applyFont="1" applyFill="1" applyAlignment="1" applyProtection="1">
      <alignment horizontal="center"/>
      <protection hidden="1"/>
    </xf>
    <xf numFmtId="0" fontId="71" fillId="29" borderId="0" xfId="0" applyFont="1" applyFill="1" applyAlignment="1" applyProtection="1">
      <alignment horizontal="center"/>
      <protection hidden="1"/>
    </xf>
    <xf numFmtId="3" fontId="71" fillId="29" borderId="0" xfId="0" applyNumberFormat="1" applyFont="1" applyFill="1" applyAlignment="1" applyProtection="1">
      <protection hidden="1"/>
    </xf>
    <xf numFmtId="3" fontId="72" fillId="29" borderId="0" xfId="0" applyNumberFormat="1" applyFont="1" applyFill="1" applyProtection="1">
      <protection hidden="1"/>
    </xf>
    <xf numFmtId="0" fontId="73" fillId="29" borderId="0" xfId="0" applyFont="1" applyFill="1" applyAlignment="1" applyProtection="1">
      <alignment vertical="center"/>
      <protection hidden="1"/>
    </xf>
    <xf numFmtId="0" fontId="0" fillId="0" borderId="0" xfId="0" applyAlignment="1">
      <alignment vertical="center"/>
    </xf>
    <xf numFmtId="0" fontId="74" fillId="29" borderId="0" xfId="0" applyFont="1" applyFill="1" applyProtection="1">
      <protection hidden="1"/>
    </xf>
    <xf numFmtId="1" fontId="74" fillId="29" borderId="0" xfId="0" applyNumberFormat="1" applyFont="1" applyFill="1" applyAlignment="1" applyProtection="1">
      <alignment horizontal="center"/>
      <protection hidden="1"/>
    </xf>
    <xf numFmtId="167" fontId="71" fillId="29" borderId="0" xfId="0" applyNumberFormat="1" applyFont="1" applyFill="1" applyAlignment="1" applyProtection="1">
      <protection hidden="1"/>
    </xf>
    <xf numFmtId="0" fontId="72" fillId="29" borderId="0" xfId="0" applyFont="1" applyFill="1" applyProtection="1">
      <protection hidden="1"/>
    </xf>
    <xf numFmtId="164" fontId="72" fillId="29" borderId="0" xfId="0" applyNumberFormat="1" applyFont="1" applyFill="1" applyProtection="1">
      <protection hidden="1"/>
    </xf>
    <xf numFmtId="167" fontId="74" fillId="29" borderId="0" xfId="0" applyNumberFormat="1" applyFont="1" applyFill="1" applyAlignment="1" applyProtection="1">
      <protection hidden="1"/>
    </xf>
    <xf numFmtId="0" fontId="71" fillId="29" borderId="0" xfId="0" applyFont="1" applyFill="1" applyAlignment="1" applyProtection="1">
      <protection hidden="1"/>
    </xf>
    <xf numFmtId="3" fontId="71" fillId="29" borderId="0" xfId="0" applyNumberFormat="1" applyFont="1" applyFill="1" applyAlignment="1" applyProtection="1">
      <alignment horizontal="left" indent="1"/>
      <protection hidden="1"/>
    </xf>
    <xf numFmtId="3" fontId="71" fillId="29" borderId="0" xfId="0" applyNumberFormat="1" applyFont="1" applyFill="1" applyAlignment="1" applyProtection="1">
      <alignment horizontal="left" indent="2"/>
      <protection hidden="1"/>
    </xf>
    <xf numFmtId="0" fontId="71" fillId="29" borderId="27" xfId="0" applyFont="1" applyFill="1" applyBorder="1" applyProtection="1">
      <protection hidden="1"/>
    </xf>
    <xf numFmtId="3" fontId="72" fillId="29" borderId="27" xfId="0" applyNumberFormat="1" applyFont="1" applyFill="1" applyBorder="1" applyProtection="1">
      <protection hidden="1"/>
    </xf>
    <xf numFmtId="3" fontId="71" fillId="29" borderId="27" xfId="0" applyNumberFormat="1" applyFont="1" applyFill="1" applyBorder="1" applyProtection="1">
      <protection hidden="1"/>
    </xf>
    <xf numFmtId="167" fontId="71" fillId="29" borderId="27" xfId="0" applyNumberFormat="1" applyFont="1" applyFill="1" applyBorder="1" applyAlignment="1" applyProtection="1">
      <alignment horizontal="center"/>
      <protection hidden="1"/>
    </xf>
    <xf numFmtId="167" fontId="71" fillId="29" borderId="27" xfId="0" applyNumberFormat="1" applyFont="1" applyFill="1" applyBorder="1" applyAlignment="1" applyProtection="1">
      <protection hidden="1"/>
    </xf>
    <xf numFmtId="164" fontId="71" fillId="29" borderId="27" xfId="0" applyNumberFormat="1" applyFont="1" applyFill="1" applyBorder="1" applyProtection="1">
      <protection hidden="1"/>
    </xf>
    <xf numFmtId="167" fontId="71" fillId="29" borderId="0" xfId="0" applyNumberFormat="1" applyFont="1" applyFill="1" applyProtection="1">
      <protection hidden="1"/>
    </xf>
    <xf numFmtId="0" fontId="75" fillId="29" borderId="0" xfId="0" applyFont="1" applyFill="1" applyAlignment="1" applyProtection="1">
      <alignment horizontal="right"/>
      <protection hidden="1"/>
    </xf>
    <xf numFmtId="0" fontId="74" fillId="29" borderId="0" xfId="0" applyFont="1" applyFill="1" applyAlignment="1" applyProtection="1">
      <protection hidden="1"/>
    </xf>
    <xf numFmtId="1" fontId="71" fillId="29" borderId="0" xfId="108" applyNumberFormat="1" applyFont="1" applyFill="1" applyAlignment="1"/>
    <xf numFmtId="0" fontId="71" fillId="29" borderId="0" xfId="60" applyNumberFormat="1" applyFont="1" applyFill="1" applyAlignment="1" applyProtection="1">
      <protection hidden="1"/>
    </xf>
    <xf numFmtId="0" fontId="71" fillId="29" borderId="0" xfId="102" applyFont="1" applyFill="1" applyAlignment="1"/>
    <xf numFmtId="1" fontId="71" fillId="29" borderId="0" xfId="86" applyNumberFormat="1" applyFont="1" applyFill="1" applyAlignment="1">
      <alignment horizontal="right"/>
    </xf>
    <xf numFmtId="3" fontId="71" fillId="29" borderId="0" xfId="86" applyNumberFormat="1" applyFont="1" applyFill="1" applyAlignment="1">
      <alignment horizontal="right"/>
    </xf>
    <xf numFmtId="0" fontId="75" fillId="29" borderId="0" xfId="0" applyFont="1" applyFill="1" applyAlignment="1">
      <alignment horizontal="right"/>
    </xf>
    <xf numFmtId="0" fontId="41" fillId="29" borderId="0" xfId="86" applyFont="1" applyFill="1" applyAlignment="1">
      <alignment horizontal="right"/>
    </xf>
    <xf numFmtId="0" fontId="71" fillId="29" borderId="0" xfId="0" applyFont="1" applyFill="1"/>
    <xf numFmtId="0" fontId="71" fillId="29" borderId="0" xfId="86" applyFont="1" applyFill="1" applyAlignment="1"/>
    <xf numFmtId="0" fontId="0" fillId="29" borderId="27" xfId="0" applyFill="1" applyBorder="1"/>
    <xf numFmtId="0" fontId="66" fillId="29" borderId="0" xfId="99" applyFont="1" applyFill="1" applyAlignment="1">
      <alignment vertical="center"/>
    </xf>
    <xf numFmtId="0" fontId="66" fillId="29" borderId="0" xfId="99" applyFont="1" applyFill="1" applyAlignment="1"/>
    <xf numFmtId="0" fontId="66" fillId="29" borderId="0" xfId="99" applyFont="1" applyFill="1" applyAlignment="1">
      <alignment horizontal="left"/>
    </xf>
    <xf numFmtId="0" fontId="41" fillId="29" borderId="0" xfId="86" applyFont="1" applyFill="1" applyAlignment="1">
      <alignment horizontal="left"/>
    </xf>
    <xf numFmtId="0" fontId="41" fillId="29" borderId="27" xfId="86" applyFont="1" applyFill="1" applyBorder="1" applyAlignment="1"/>
    <xf numFmtId="0" fontId="41" fillId="29" borderId="28" xfId="86" applyFont="1" applyFill="1" applyBorder="1" applyAlignment="1"/>
    <xf numFmtId="0" fontId="72" fillId="29" borderId="28" xfId="86" applyFont="1" applyFill="1" applyBorder="1" applyAlignment="1">
      <alignment horizontal="center"/>
    </xf>
    <xf numFmtId="0" fontId="72" fillId="29" borderId="27" xfId="86" applyFont="1" applyFill="1" applyBorder="1" applyAlignment="1">
      <alignment horizontal="right" vertical="center" indent="1"/>
    </xf>
    <xf numFmtId="1" fontId="72" fillId="29" borderId="28" xfId="103" applyNumberFormat="1" applyFont="1" applyFill="1" applyBorder="1" applyAlignment="1">
      <alignment horizontal="right" vertical="center"/>
    </xf>
    <xf numFmtId="1" fontId="72" fillId="29" borderId="28" xfId="103" applyNumberFormat="1" applyFont="1" applyFill="1" applyBorder="1" applyAlignment="1">
      <alignment horizontal="right" vertical="center" wrapText="1"/>
    </xf>
    <xf numFmtId="1" fontId="72" fillId="29" borderId="27" xfId="103" applyNumberFormat="1" applyFont="1" applyFill="1" applyBorder="1" applyAlignment="1">
      <alignment horizontal="right" vertical="center"/>
    </xf>
    <xf numFmtId="0" fontId="41" fillId="29" borderId="27" xfId="86" applyFont="1" applyFill="1" applyBorder="1" applyAlignment="1">
      <alignment horizontal="right" vertical="center"/>
    </xf>
    <xf numFmtId="0" fontId="41" fillId="29" borderId="0" xfId="86" applyFont="1" applyFill="1" applyAlignment="1">
      <alignment horizontal="right" vertical="center" indent="1"/>
    </xf>
    <xf numFmtId="0" fontId="72" fillId="29" borderId="0" xfId="86" applyFont="1" applyFill="1" applyAlignment="1"/>
    <xf numFmtId="0" fontId="71" fillId="29" borderId="0" xfId="86" applyFont="1" applyFill="1" applyAlignment="1">
      <alignment horizontal="right"/>
    </xf>
    <xf numFmtId="0" fontId="71" fillId="29" borderId="0" xfId="86" applyFont="1" applyFill="1" applyAlignment="1">
      <alignment horizontal="center"/>
    </xf>
    <xf numFmtId="1" fontId="71" fillId="29" borderId="0" xfId="99" applyNumberFormat="1" applyFont="1" applyFill="1" applyAlignment="1">
      <alignment horizontal="right"/>
    </xf>
    <xf numFmtId="0" fontId="71" fillId="29" borderId="27" xfId="86" applyFont="1" applyFill="1" applyBorder="1" applyAlignment="1"/>
    <xf numFmtId="0" fontId="71" fillId="29" borderId="27" xfId="86" applyFont="1" applyFill="1" applyBorder="1" applyAlignment="1">
      <alignment horizontal="right"/>
    </xf>
    <xf numFmtId="0" fontId="41" fillId="29" borderId="27" xfId="86" applyFont="1" applyFill="1" applyBorder="1" applyAlignment="1">
      <alignment horizontal="right"/>
    </xf>
    <xf numFmtId="0" fontId="41" fillId="29" borderId="0" xfId="86" applyFont="1" applyFill="1" applyAlignment="1">
      <alignment horizontal="center"/>
    </xf>
    <xf numFmtId="0" fontId="41" fillId="29" borderId="0" xfId="86" applyFont="1" applyFill="1" applyAlignment="1">
      <alignment vertical="center"/>
    </xf>
    <xf numFmtId="0" fontId="66" fillId="29" borderId="0" xfId="99" applyFont="1" applyFill="1" applyAlignment="1">
      <alignment wrapText="1"/>
    </xf>
    <xf numFmtId="164" fontId="66" fillId="29" borderId="0" xfId="102" applyNumberFormat="1" applyFont="1" applyFill="1" applyAlignment="1">
      <alignment horizontal="center"/>
    </xf>
    <xf numFmtId="0" fontId="41" fillId="29" borderId="0" xfId="99" applyFont="1" applyFill="1" applyAlignment="1">
      <alignment wrapText="1"/>
    </xf>
    <xf numFmtId="0" fontId="72" fillId="29" borderId="27" xfId="86" applyFont="1" applyFill="1" applyBorder="1" applyAlignment="1">
      <alignment horizontal="right" vertical="center"/>
    </xf>
    <xf numFmtId="0" fontId="72" fillId="29" borderId="27" xfId="99" applyFont="1" applyFill="1" applyBorder="1" applyAlignment="1">
      <alignment horizontal="right" vertical="center" wrapText="1"/>
    </xf>
    <xf numFmtId="0" fontId="71" fillId="29" borderId="0" xfId="86" applyFont="1" applyFill="1" applyAlignment="1">
      <alignment horizontal="right" indent="1"/>
    </xf>
    <xf numFmtId="0" fontId="71" fillId="29" borderId="27" xfId="86" applyFont="1" applyFill="1" applyBorder="1" applyAlignment="1">
      <alignment horizontal="center"/>
    </xf>
    <xf numFmtId="0" fontId="72" fillId="29" borderId="0" xfId="86" applyFont="1" applyFill="1" applyAlignment="1">
      <alignment vertical="center"/>
    </xf>
    <xf numFmtId="0" fontId="72" fillId="29" borderId="28" xfId="99" applyFont="1" applyFill="1" applyBorder="1" applyAlignment="1">
      <alignment horizontal="right" vertical="center" wrapText="1"/>
    </xf>
    <xf numFmtId="0" fontId="41" fillId="29" borderId="28" xfId="86" applyFont="1" applyFill="1" applyBorder="1" applyAlignment="1">
      <alignment horizontal="right" vertical="center"/>
    </xf>
    <xf numFmtId="0" fontId="71" fillId="29" borderId="0" xfId="99" applyFont="1" applyFill="1" applyAlignment="1">
      <alignment horizontal="right"/>
    </xf>
    <xf numFmtId="164" fontId="75" fillId="29" borderId="0" xfId="105" applyNumberFormat="1" applyFont="1" applyFill="1" applyAlignment="1">
      <alignment horizontal="left"/>
    </xf>
    <xf numFmtId="0" fontId="66" fillId="29" borderId="0" xfId="0" applyFont="1" applyFill="1" applyAlignment="1">
      <alignment horizontal="left"/>
    </xf>
    <xf numFmtId="0" fontId="66" fillId="29" borderId="0" xfId="0" applyFont="1" applyFill="1" applyAlignment="1">
      <alignment horizontal="right"/>
    </xf>
    <xf numFmtId="0" fontId="41" fillId="29" borderId="0" xfId="101" applyFont="1" applyFill="1" applyAlignment="1">
      <alignment horizontal="right"/>
    </xf>
    <xf numFmtId="164" fontId="41" fillId="29" borderId="0" xfId="101" applyNumberFormat="1" applyFont="1" applyFill="1" applyAlignment="1">
      <alignment horizontal="center"/>
    </xf>
    <xf numFmtId="0" fontId="41" fillId="29" borderId="0" xfId="101" applyFont="1" applyFill="1" applyAlignment="1"/>
    <xf numFmtId="164" fontId="41" fillId="29" borderId="0" xfId="101" applyNumberFormat="1" applyFont="1" applyFill="1" applyAlignment="1"/>
    <xf numFmtId="0" fontId="66" fillId="29" borderId="0" xfId="101" applyFont="1" applyFill="1" applyAlignment="1">
      <alignment horizontal="left"/>
    </xf>
    <xf numFmtId="1" fontId="41" fillId="29" borderId="0" xfId="101" applyNumberFormat="1" applyFont="1" applyFill="1" applyAlignment="1">
      <alignment horizontal="center"/>
    </xf>
    <xf numFmtId="1" fontId="41" fillId="29" borderId="0" xfId="101" applyNumberFormat="1" applyFont="1" applyFill="1" applyAlignment="1">
      <alignment horizontal="right"/>
    </xf>
    <xf numFmtId="0" fontId="66" fillId="29" borderId="0" xfId="0" applyFont="1" applyFill="1" applyAlignment="1" applyProtection="1">
      <protection locked="0"/>
    </xf>
    <xf numFmtId="164" fontId="66" fillId="29" borderId="0" xfId="101" applyNumberFormat="1" applyFont="1" applyFill="1" applyAlignment="1">
      <alignment horizontal="center"/>
    </xf>
    <xf numFmtId="1" fontId="71" fillId="29" borderId="0" xfId="101" applyNumberFormat="1" applyFont="1" applyFill="1" applyAlignment="1">
      <alignment horizontal="center"/>
    </xf>
    <xf numFmtId="1" fontId="71" fillId="29" borderId="0" xfId="101" applyNumberFormat="1" applyFont="1" applyFill="1" applyAlignment="1">
      <alignment horizontal="right"/>
    </xf>
    <xf numFmtId="0" fontId="71" fillId="29" borderId="0" xfId="101" applyFont="1" applyFill="1" applyAlignment="1">
      <alignment horizontal="right"/>
    </xf>
    <xf numFmtId="164" fontId="71" fillId="29" borderId="0" xfId="101" applyNumberFormat="1" applyFont="1" applyFill="1" applyAlignment="1">
      <alignment horizontal="center"/>
    </xf>
    <xf numFmtId="0" fontId="71" fillId="29" borderId="0" xfId="101" applyFont="1" applyFill="1" applyAlignment="1"/>
    <xf numFmtId="164" fontId="71" fillId="29" borderId="0" xfId="101" applyNumberFormat="1" applyFont="1" applyFill="1" applyAlignment="1"/>
    <xf numFmtId="165" fontId="71" fillId="29" borderId="27" xfId="104" applyFont="1" applyFill="1" applyBorder="1" applyAlignment="1"/>
    <xf numFmtId="1" fontId="72" fillId="29" borderId="27" xfId="104" applyNumberFormat="1" applyFont="1" applyFill="1" applyBorder="1" applyAlignment="1">
      <alignment horizontal="center"/>
    </xf>
    <xf numFmtId="0" fontId="0" fillId="29" borderId="0" xfId="0" applyFill="1" applyAlignment="1"/>
    <xf numFmtId="165" fontId="72" fillId="29" borderId="0" xfId="104" applyFont="1" applyFill="1" applyAlignment="1">
      <alignment horizontal="left"/>
    </xf>
    <xf numFmtId="1" fontId="72" fillId="29" borderId="0" xfId="104" applyNumberFormat="1" applyFont="1" applyFill="1" applyAlignment="1">
      <alignment horizontal="center"/>
    </xf>
    <xf numFmtId="165" fontId="72" fillId="29" borderId="0" xfId="104" applyFont="1" applyFill="1" applyAlignment="1">
      <alignment horizontal="right" indent="1"/>
    </xf>
    <xf numFmtId="165" fontId="71" fillId="29" borderId="0" xfId="104" applyFont="1" applyFill="1" applyAlignment="1"/>
    <xf numFmtId="3" fontId="71" fillId="29" borderId="0" xfId="101" applyNumberFormat="1" applyFont="1" applyFill="1" applyAlignment="1" applyProtection="1">
      <alignment horizontal="right" vertical="center"/>
      <protection hidden="1"/>
    </xf>
    <xf numFmtId="165" fontId="71" fillId="29" borderId="0" xfId="104" applyFont="1" applyFill="1" applyAlignment="1">
      <alignment horizontal="left"/>
    </xf>
    <xf numFmtId="165" fontId="72" fillId="29" borderId="0" xfId="104" applyFont="1" applyFill="1" applyAlignment="1">
      <alignment horizontal="center"/>
    </xf>
    <xf numFmtId="164" fontId="71" fillId="29" borderId="0" xfId="0" applyNumberFormat="1" applyFont="1" applyFill="1" applyAlignment="1"/>
    <xf numFmtId="164" fontId="71" fillId="29" borderId="0" xfId="101" applyNumberFormat="1" applyFont="1" applyFill="1" applyAlignment="1">
      <alignment horizontal="right"/>
    </xf>
    <xf numFmtId="164" fontId="0" fillId="29" borderId="0" xfId="0" applyNumberFormat="1" applyFill="1"/>
    <xf numFmtId="165" fontId="76" fillId="29" borderId="0" xfId="104" applyFont="1" applyFill="1" applyAlignment="1">
      <alignment horizontal="left"/>
    </xf>
    <xf numFmtId="165" fontId="76" fillId="29" borderId="0" xfId="104" applyFont="1" applyFill="1" applyAlignment="1"/>
    <xf numFmtId="165" fontId="76" fillId="0" borderId="0" xfId="105" applyFont="1" applyFill="1" applyAlignment="1"/>
    <xf numFmtId="0" fontId="76" fillId="29" borderId="0" xfId="101" applyFont="1" applyFill="1" applyAlignment="1"/>
    <xf numFmtId="166" fontId="71" fillId="29" borderId="0" xfId="60" applyFont="1" applyFill="1" applyAlignment="1" applyProtection="1">
      <protection hidden="1"/>
    </xf>
    <xf numFmtId="0" fontId="71" fillId="29" borderId="29" xfId="86" applyFont="1" applyFill="1" applyBorder="1" applyAlignment="1"/>
    <xf numFmtId="1" fontId="71" fillId="29" borderId="29" xfId="86" applyNumberFormat="1" applyFont="1" applyFill="1" applyBorder="1" applyAlignment="1">
      <alignment horizontal="center" vertical="center" wrapText="1"/>
    </xf>
    <xf numFmtId="3" fontId="71" fillId="29" borderId="0" xfId="86" applyNumberFormat="1" applyFont="1" applyFill="1" applyAlignment="1">
      <alignment horizontal="center" vertical="center"/>
    </xf>
    <xf numFmtId="0" fontId="71" fillId="29" borderId="0" xfId="86" applyFont="1" applyFill="1" applyAlignment="1">
      <alignment horizontal="center" vertical="center"/>
    </xf>
    <xf numFmtId="1" fontId="71" fillId="29" borderId="0" xfId="86" applyNumberFormat="1" applyFont="1" applyFill="1" applyAlignment="1">
      <alignment horizontal="center" vertical="center" wrapText="1"/>
    </xf>
    <xf numFmtId="3" fontId="71" fillId="29" borderId="0" xfId="86" applyNumberFormat="1" applyFont="1" applyFill="1" applyAlignment="1">
      <alignment horizontal="center" vertical="center" wrapText="1"/>
    </xf>
    <xf numFmtId="0" fontId="71" fillId="29" borderId="0" xfId="86" applyFont="1" applyFill="1" applyAlignment="1">
      <alignment horizontal="left"/>
    </xf>
    <xf numFmtId="164" fontId="71" fillId="29" borderId="27" xfId="86" applyNumberFormat="1" applyFont="1" applyFill="1" applyBorder="1" applyAlignment="1">
      <alignment horizontal="center"/>
    </xf>
    <xf numFmtId="0" fontId="71" fillId="29" borderId="0" xfId="86" applyFont="1" applyFill="1" applyAlignment="1">
      <alignment horizontal="center" vertical="center" wrapText="1"/>
    </xf>
    <xf numFmtId="0" fontId="66" fillId="29" borderId="0" xfId="98" applyFont="1" applyFill="1" applyAlignment="1">
      <alignment vertical="center"/>
    </xf>
    <xf numFmtId="0" fontId="72" fillId="29" borderId="0" xfId="98" applyFont="1" applyFill="1" applyAlignment="1">
      <alignment vertical="center"/>
    </xf>
    <xf numFmtId="0" fontId="72" fillId="29" borderId="0" xfId="98" applyFont="1" applyFill="1" applyAlignment="1"/>
    <xf numFmtId="0" fontId="66" fillId="29" borderId="0" xfId="98" applyFont="1" applyFill="1" applyAlignment="1"/>
    <xf numFmtId="0" fontId="72" fillId="29" borderId="0" xfId="86" applyFont="1" applyFill="1" applyAlignment="1">
      <alignment horizontal="center" wrapText="1"/>
    </xf>
    <xf numFmtId="0" fontId="72" fillId="29" borderId="27" xfId="86" applyFont="1" applyFill="1" applyBorder="1" applyAlignment="1">
      <alignment vertical="center"/>
    </xf>
    <xf numFmtId="0" fontId="72" fillId="29" borderId="0" xfId="98" applyFont="1" applyFill="1" applyAlignment="1">
      <alignment horizontal="center" vertical="center" wrapText="1"/>
    </xf>
    <xf numFmtId="0" fontId="75" fillId="29" borderId="0" xfId="86" applyFont="1" applyFill="1" applyAlignment="1"/>
    <xf numFmtId="0" fontId="71" fillId="29" borderId="0" xfId="86" applyFont="1" applyFill="1" applyAlignment="1">
      <alignment horizontal="left" indent="1"/>
    </xf>
    <xf numFmtId="0" fontId="72" fillId="29" borderId="0" xfId="86" applyFont="1" applyFill="1" applyAlignment="1">
      <alignment horizontal="center"/>
    </xf>
    <xf numFmtId="0" fontId="71" fillId="29" borderId="0" xfId="106" applyFont="1" applyFill="1" applyAlignment="1" applyProtection="1">
      <alignment wrapText="1"/>
      <protection locked="0"/>
    </xf>
    <xf numFmtId="0" fontId="71" fillId="29" borderId="27" xfId="86" applyFont="1" applyFill="1" applyBorder="1" applyAlignment="1">
      <alignment horizontal="right" indent="1"/>
    </xf>
    <xf numFmtId="164" fontId="75" fillId="29" borderId="0" xfId="105" applyNumberFormat="1" applyFont="1" applyFill="1" applyAlignment="1">
      <alignment horizontal="right"/>
    </xf>
    <xf numFmtId="0" fontId="41" fillId="29" borderId="0" xfId="86" applyFont="1" applyFill="1" applyAlignment="1">
      <alignment wrapText="1"/>
    </xf>
    <xf numFmtId="164" fontId="71" fillId="29" borderId="0" xfId="86" applyNumberFormat="1" applyFont="1" applyFill="1" applyAlignment="1">
      <alignment horizontal="right"/>
    </xf>
    <xf numFmtId="164" fontId="71" fillId="29" borderId="0" xfId="86" applyNumberFormat="1" applyFont="1" applyFill="1" applyAlignment="1"/>
    <xf numFmtId="0" fontId="71" fillId="29" borderId="29" xfId="86" applyFont="1" applyFill="1" applyBorder="1" applyAlignment="1">
      <alignment wrapText="1"/>
    </xf>
    <xf numFmtId="0" fontId="71" fillId="29" borderId="0" xfId="86" applyFont="1" applyFill="1" applyAlignment="1">
      <alignment horizontal="right" vertical="center" wrapText="1"/>
    </xf>
    <xf numFmtId="0" fontId="71" fillId="29" borderId="0" xfId="86" applyFont="1" applyFill="1" applyAlignment="1">
      <alignment vertical="center" wrapText="1"/>
    </xf>
    <xf numFmtId="164" fontId="71" fillId="29" borderId="0" xfId="86" applyNumberFormat="1" applyFont="1" applyFill="1" applyAlignment="1">
      <alignment horizontal="left" vertical="center" wrapText="1" indent="1"/>
    </xf>
    <xf numFmtId="1" fontId="71" fillId="29" borderId="0" xfId="86" applyNumberFormat="1" applyFont="1" applyFill="1" applyAlignment="1">
      <alignment horizontal="left" vertical="center" wrapText="1" indent="1"/>
    </xf>
    <xf numFmtId="0" fontId="71" fillId="29" borderId="29" xfId="86" applyFont="1" applyFill="1" applyBorder="1" applyAlignment="1">
      <alignment horizontal="right" indent="1"/>
    </xf>
    <xf numFmtId="0" fontId="75" fillId="29" borderId="29" xfId="107" applyFont="1" applyFill="1" applyBorder="1" applyAlignment="1">
      <alignment horizontal="right"/>
    </xf>
    <xf numFmtId="0" fontId="75" fillId="29" borderId="0" xfId="107" applyFont="1" applyFill="1" applyAlignment="1">
      <alignment horizontal="right"/>
    </xf>
    <xf numFmtId="164" fontId="71" fillId="29" borderId="27" xfId="86" applyNumberFormat="1" applyFont="1" applyFill="1" applyBorder="1" applyAlignment="1">
      <alignment horizontal="left" vertical="center" wrapText="1" indent="1"/>
    </xf>
    <xf numFmtId="0" fontId="66" fillId="29" borderId="0" xfId="98" applyFont="1" applyFill="1" applyAlignment="1">
      <alignment horizontal="left" vertical="center"/>
    </xf>
    <xf numFmtId="0" fontId="66" fillId="29" borderId="0" xfId="98" applyFont="1" applyFill="1" applyAlignment="1">
      <alignment wrapText="1"/>
    </xf>
    <xf numFmtId="0" fontId="72" fillId="29" borderId="0" xfId="86" applyFont="1" applyFill="1" applyAlignment="1">
      <alignment horizontal="center" vertical="center"/>
    </xf>
    <xf numFmtId="0" fontId="72" fillId="29" borderId="29" xfId="86" applyFont="1" applyFill="1" applyBorder="1" applyAlignment="1">
      <alignment horizontal="center" vertical="center"/>
    </xf>
    <xf numFmtId="0" fontId="72" fillId="29" borderId="27" xfId="86" applyFont="1" applyFill="1" applyBorder="1" applyAlignment="1">
      <alignment horizontal="left" vertical="center" wrapText="1"/>
    </xf>
    <xf numFmtId="0" fontId="41" fillId="29" borderId="27" xfId="86" applyFont="1" applyFill="1" applyBorder="1" applyAlignment="1">
      <alignment horizontal="center"/>
    </xf>
    <xf numFmtId="165" fontId="66" fillId="29" borderId="0" xfId="110" applyFont="1" applyFill="1" applyAlignment="1"/>
    <xf numFmtId="1" fontId="66" fillId="29" borderId="0" xfId="0" applyNumberFormat="1" applyFont="1" applyFill="1" applyAlignment="1">
      <alignment wrapText="1"/>
    </xf>
    <xf numFmtId="165" fontId="72" fillId="29" borderId="0" xfId="110" applyFont="1" applyFill="1" applyAlignment="1"/>
    <xf numFmtId="167" fontId="72" fillId="29" borderId="0" xfId="110" applyNumberFormat="1" applyFont="1" applyFill="1" applyAlignment="1"/>
    <xf numFmtId="0" fontId="0" fillId="29" borderId="0" xfId="0" applyFill="1" applyProtection="1">
      <protection locked="0"/>
    </xf>
    <xf numFmtId="0" fontId="0" fillId="29" borderId="0" xfId="0" applyFill="1" applyAlignment="1" applyProtection="1">
      <alignment horizontal="center"/>
      <protection locked="0"/>
    </xf>
    <xf numFmtId="0" fontId="71" fillId="29" borderId="0" xfId="0" applyFont="1" applyFill="1" applyAlignment="1"/>
    <xf numFmtId="165" fontId="71" fillId="29" borderId="0" xfId="110" applyFont="1" applyFill="1" applyAlignment="1">
      <alignment vertical="center" wrapText="1"/>
    </xf>
    <xf numFmtId="1" fontId="0" fillId="29" borderId="0" xfId="0" applyNumberFormat="1" applyFill="1"/>
    <xf numFmtId="0" fontId="71" fillId="29" borderId="0" xfId="96" applyFont="1" applyFill="1" applyAlignment="1">
      <alignment horizontal="left"/>
    </xf>
    <xf numFmtId="3" fontId="71" fillId="29" borderId="0" xfId="101" applyNumberFormat="1" applyFont="1" applyFill="1" applyAlignment="1">
      <alignment horizontal="right" vertical="center"/>
    </xf>
    <xf numFmtId="0" fontId="71" fillId="29" borderId="0" xfId="96" applyFont="1" applyFill="1" applyAlignment="1"/>
    <xf numFmtId="0" fontId="71" fillId="29" borderId="28" xfId="96" applyFont="1" applyFill="1" applyBorder="1" applyAlignment="1"/>
    <xf numFmtId="3" fontId="72" fillId="29" borderId="28" xfId="110" applyNumberFormat="1" applyFont="1" applyFill="1" applyBorder="1" applyAlignment="1">
      <alignment horizontal="right" wrapText="1"/>
    </xf>
    <xf numFmtId="0" fontId="72" fillId="29" borderId="28" xfId="0" applyFont="1" applyFill="1" applyBorder="1" applyAlignment="1">
      <alignment horizontal="right" wrapText="1"/>
    </xf>
    <xf numFmtId="3" fontId="71" fillId="29" borderId="0" xfId="110" applyNumberFormat="1" applyFont="1" applyFill="1" applyAlignment="1">
      <alignment horizontal="center" vertical="center" wrapText="1"/>
    </xf>
    <xf numFmtId="3" fontId="71" fillId="29" borderId="0" xfId="96" applyNumberFormat="1" applyFont="1" applyFill="1" applyAlignment="1">
      <alignment horizontal="center"/>
    </xf>
    <xf numFmtId="3" fontId="75" fillId="29" borderId="0" xfId="110" applyNumberFormat="1" applyFont="1" applyFill="1" applyAlignment="1">
      <alignment horizontal="center" vertical="center" wrapText="1"/>
    </xf>
    <xf numFmtId="3" fontId="75" fillId="29" borderId="0" xfId="110" applyNumberFormat="1" applyFont="1" applyFill="1" applyAlignment="1">
      <alignment horizontal="center" vertical="center"/>
    </xf>
    <xf numFmtId="0" fontId="71" fillId="29" borderId="0" xfId="96" applyFont="1" applyFill="1" applyAlignment="1">
      <alignment wrapText="1"/>
    </xf>
    <xf numFmtId="0" fontId="0" fillId="0" borderId="0" xfId="0" applyFill="1"/>
    <xf numFmtId="165" fontId="66" fillId="0" borderId="0" xfId="110" applyFont="1" applyFill="1" applyAlignment="1"/>
    <xf numFmtId="1" fontId="66" fillId="0" borderId="0" xfId="0" applyNumberFormat="1" applyFont="1" applyFill="1" applyAlignment="1">
      <alignment wrapText="1"/>
    </xf>
    <xf numFmtId="0" fontId="0" fillId="0" borderId="0" xfId="0" applyFill="1" applyAlignment="1"/>
    <xf numFmtId="165" fontId="72" fillId="0" borderId="0" xfId="110" applyFont="1" applyFill="1" applyAlignment="1"/>
    <xf numFmtId="167" fontId="72" fillId="0" borderId="0" xfId="110" applyNumberFormat="1" applyFont="1" applyFill="1" applyAlignment="1"/>
    <xf numFmtId="0" fontId="0" fillId="0" borderId="0" xfId="0" applyFill="1" applyProtection="1">
      <protection locked="0"/>
    </xf>
    <xf numFmtId="0" fontId="0" fillId="0" borderId="0" xfId="0" applyFill="1" applyAlignment="1" applyProtection="1">
      <alignment horizontal="center"/>
      <protection locked="0"/>
    </xf>
    <xf numFmtId="165" fontId="71" fillId="0" borderId="0" xfId="0" applyNumberFormat="1" applyFont="1" applyFill="1" applyAlignment="1"/>
    <xf numFmtId="3" fontId="72" fillId="0" borderId="27" xfId="110" applyNumberFormat="1" applyFont="1" applyFill="1" applyBorder="1" applyAlignment="1">
      <alignment horizontal="center" wrapText="1"/>
    </xf>
    <xf numFmtId="0" fontId="72" fillId="0" borderId="27" xfId="0" applyFont="1" applyFill="1" applyBorder="1" applyAlignment="1">
      <alignment horizontal="center" wrapText="1"/>
    </xf>
    <xf numFmtId="165" fontId="71" fillId="0" borderId="0" xfId="110" applyFont="1" applyFill="1" applyAlignment="1">
      <alignment vertical="center" wrapText="1"/>
    </xf>
    <xf numFmtId="1" fontId="71" fillId="0" borderId="0" xfId="101" applyNumberFormat="1" applyFont="1" applyFill="1" applyAlignment="1" applyProtection="1">
      <alignment horizontal="center" vertical="center"/>
      <protection hidden="1"/>
    </xf>
    <xf numFmtId="1" fontId="0" fillId="0" borderId="0" xfId="0" applyNumberFormat="1" applyFill="1"/>
    <xf numFmtId="0" fontId="71" fillId="0" borderId="0" xfId="96" applyFont="1" applyFill="1" applyAlignment="1">
      <alignment horizontal="left"/>
    </xf>
    <xf numFmtId="0" fontId="71" fillId="0" borderId="0" xfId="96" applyFont="1" applyFill="1" applyAlignment="1"/>
    <xf numFmtId="1" fontId="71" fillId="0" borderId="27" xfId="101" applyNumberFormat="1" applyFont="1" applyFill="1" applyBorder="1" applyAlignment="1" applyProtection="1">
      <alignment horizontal="center" vertical="center"/>
      <protection hidden="1"/>
    </xf>
    <xf numFmtId="0" fontId="71" fillId="0" borderId="28" xfId="96" applyFont="1" applyFill="1" applyBorder="1" applyAlignment="1"/>
    <xf numFmtId="1" fontId="71" fillId="0" borderId="28" xfId="101" applyNumberFormat="1" applyFont="1" applyFill="1" applyBorder="1" applyAlignment="1" applyProtection="1">
      <alignment horizontal="center" vertical="center"/>
      <protection hidden="1"/>
    </xf>
    <xf numFmtId="0" fontId="71" fillId="0" borderId="0" xfId="0" applyFont="1" applyFill="1" applyAlignment="1"/>
    <xf numFmtId="3" fontId="71" fillId="0" borderId="0" xfId="110" applyNumberFormat="1" applyFont="1" applyFill="1" applyAlignment="1">
      <alignment horizontal="center" vertical="center" wrapText="1"/>
    </xf>
    <xf numFmtId="3" fontId="71" fillId="0" borderId="0" xfId="96" applyNumberFormat="1" applyFont="1" applyFill="1" applyAlignment="1">
      <alignment horizontal="center"/>
    </xf>
    <xf numFmtId="3" fontId="75" fillId="0" borderId="0" xfId="110" applyNumberFormat="1" applyFont="1" applyFill="1" applyAlignment="1">
      <alignment horizontal="center" vertical="center" wrapText="1"/>
    </xf>
    <xf numFmtId="3" fontId="75" fillId="0" borderId="0" xfId="110" applyNumberFormat="1" applyFont="1" applyFill="1" applyAlignment="1">
      <alignment horizontal="center" vertical="center"/>
    </xf>
    <xf numFmtId="0" fontId="75" fillId="0" borderId="0" xfId="0" applyFont="1" applyAlignment="1">
      <alignment horizontal="right"/>
    </xf>
    <xf numFmtId="3" fontId="72" fillId="0" borderId="27" xfId="110" applyNumberFormat="1" applyFont="1" applyFill="1" applyBorder="1" applyAlignment="1">
      <alignment horizontal="right" wrapText="1"/>
    </xf>
    <xf numFmtId="0" fontId="72" fillId="0" borderId="27" xfId="0" applyFont="1" applyFill="1" applyBorder="1" applyAlignment="1">
      <alignment horizontal="right" wrapText="1"/>
    </xf>
    <xf numFmtId="3" fontId="14" fillId="2" borderId="0" xfId="94" applyNumberFormat="1" applyFont="1" applyFill="1" applyBorder="1" applyAlignment="1" applyProtection="1">
      <alignment wrapText="1"/>
      <protection hidden="1"/>
    </xf>
    <xf numFmtId="3" fontId="15" fillId="2" borderId="0" xfId="94" applyNumberFormat="1" applyFont="1" applyFill="1" applyBorder="1" applyAlignment="1" applyProtection="1">
      <alignment wrapText="1"/>
      <protection hidden="1"/>
    </xf>
    <xf numFmtId="0" fontId="15" fillId="2" borderId="1" xfId="94" applyFont="1" applyFill="1" applyBorder="1" applyProtection="1">
      <protection hidden="1"/>
    </xf>
    <xf numFmtId="0" fontId="16" fillId="2" borderId="2" xfId="94" applyFont="1" applyFill="1" applyBorder="1" applyProtection="1">
      <protection hidden="1"/>
    </xf>
    <xf numFmtId="0" fontId="16" fillId="2" borderId="0" xfId="94" applyFont="1" applyFill="1" applyProtection="1">
      <protection hidden="1"/>
    </xf>
    <xf numFmtId="0" fontId="17" fillId="2" borderId="0" xfId="94" applyFont="1" applyFill="1" applyProtection="1">
      <protection hidden="1"/>
    </xf>
    <xf numFmtId="3" fontId="14" fillId="2" borderId="0" xfId="94" applyNumberFormat="1" applyFont="1" applyFill="1" applyBorder="1" applyAlignment="1" applyProtection="1">
      <protection hidden="1"/>
    </xf>
    <xf numFmtId="3" fontId="14" fillId="2" borderId="0" xfId="94" applyNumberFormat="1" applyFont="1" applyFill="1" applyBorder="1" applyProtection="1">
      <protection hidden="1"/>
    </xf>
    <xf numFmtId="3" fontId="19" fillId="2" borderId="0" xfId="94" applyNumberFormat="1" applyFont="1" applyFill="1" applyBorder="1" applyProtection="1">
      <protection hidden="1"/>
    </xf>
    <xf numFmtId="3" fontId="15" fillId="2" borderId="0" xfId="94" applyNumberFormat="1" applyFont="1" applyFill="1" applyBorder="1" applyProtection="1">
      <protection hidden="1"/>
    </xf>
    <xf numFmtId="0" fontId="15" fillId="2" borderId="3" xfId="94" applyFont="1" applyFill="1" applyBorder="1" applyProtection="1">
      <protection hidden="1"/>
    </xf>
    <xf numFmtId="0" fontId="15" fillId="2" borderId="4" xfId="94" applyFont="1" applyFill="1" applyBorder="1" applyProtection="1">
      <protection hidden="1"/>
    </xf>
    <xf numFmtId="0" fontId="15" fillId="2" borderId="0" xfId="94" applyFont="1" applyFill="1" applyProtection="1">
      <protection hidden="1"/>
    </xf>
    <xf numFmtId="0" fontId="20" fillId="2" borderId="0" xfId="94" applyFont="1" applyFill="1" applyProtection="1">
      <protection hidden="1"/>
    </xf>
    <xf numFmtId="0" fontId="15" fillId="30" borderId="5" xfId="94" applyFont="1" applyFill="1" applyBorder="1" applyProtection="1">
      <protection hidden="1"/>
    </xf>
    <xf numFmtId="3" fontId="21" fillId="2" borderId="0" xfId="94" applyNumberFormat="1" applyFont="1" applyFill="1" applyAlignment="1" applyProtection="1">
      <protection hidden="1"/>
    </xf>
    <xf numFmtId="0" fontId="14" fillId="2" borderId="0" xfId="94" applyFont="1" applyFill="1" applyProtection="1">
      <protection hidden="1"/>
    </xf>
    <xf numFmtId="0" fontId="19" fillId="2" borderId="0" xfId="94" applyFont="1" applyFill="1" applyProtection="1">
      <protection hidden="1"/>
    </xf>
    <xf numFmtId="3" fontId="19" fillId="4" borderId="3" xfId="94" applyNumberFormat="1" applyFont="1" applyFill="1" applyBorder="1" applyProtection="1">
      <protection locked="0"/>
    </xf>
    <xf numFmtId="0" fontId="22" fillId="31" borderId="4" xfId="94" applyFont="1" applyFill="1" applyBorder="1" applyAlignment="1" applyProtection="1">
      <alignment horizontal="right"/>
      <protection hidden="1"/>
    </xf>
    <xf numFmtId="3" fontId="21" fillId="2" borderId="0" xfId="94" applyNumberFormat="1" applyFont="1" applyFill="1" applyBorder="1" applyAlignment="1" applyProtection="1">
      <protection hidden="1"/>
    </xf>
    <xf numFmtId="0" fontId="16" fillId="31" borderId="4" xfId="94" applyFont="1" applyFill="1" applyBorder="1" applyProtection="1">
      <protection hidden="1"/>
    </xf>
    <xf numFmtId="0" fontId="16" fillId="2" borderId="4" xfId="94" applyFont="1" applyFill="1" applyBorder="1" applyProtection="1">
      <protection hidden="1"/>
    </xf>
    <xf numFmtId="3" fontId="19" fillId="4" borderId="6" xfId="94" applyNumberFormat="1" applyFont="1" applyFill="1" applyBorder="1" applyProtection="1">
      <protection locked="0"/>
    </xf>
    <xf numFmtId="0" fontId="16" fillId="31" borderId="7" xfId="94" applyFont="1" applyFill="1" applyBorder="1" applyProtection="1">
      <protection hidden="1"/>
    </xf>
    <xf numFmtId="0" fontId="16" fillId="2" borderId="3" xfId="94" applyFont="1" applyFill="1" applyBorder="1" applyProtection="1">
      <protection hidden="1"/>
    </xf>
    <xf numFmtId="3" fontId="15" fillId="2" borderId="8" xfId="94" applyNumberFormat="1" applyFont="1" applyFill="1" applyBorder="1" applyProtection="1">
      <protection hidden="1"/>
    </xf>
    <xf numFmtId="3" fontId="16" fillId="2" borderId="8" xfId="94" applyNumberFormat="1" applyFont="1" applyFill="1" applyBorder="1" applyProtection="1">
      <protection hidden="1"/>
    </xf>
    <xf numFmtId="3" fontId="16" fillId="2" borderId="0" xfId="94" applyNumberFormat="1" applyFont="1" applyFill="1" applyBorder="1" applyProtection="1">
      <protection hidden="1"/>
    </xf>
    <xf numFmtId="3" fontId="15" fillId="2" borderId="9" xfId="94" quotePrefix="1" applyNumberFormat="1" applyFont="1" applyFill="1" applyBorder="1" applyAlignment="1" applyProtection="1">
      <alignment horizontal="center"/>
      <protection hidden="1"/>
    </xf>
    <xf numFmtId="0" fontId="16" fillId="2" borderId="9" xfId="94" applyFont="1" applyFill="1" applyBorder="1" applyProtection="1">
      <protection hidden="1"/>
    </xf>
    <xf numFmtId="0" fontId="16" fillId="2" borderId="0" xfId="94" applyFont="1" applyFill="1" applyBorder="1" applyProtection="1">
      <protection hidden="1"/>
    </xf>
    <xf numFmtId="0" fontId="15" fillId="2" borderId="6" xfId="94" applyFont="1" applyFill="1" applyBorder="1" applyProtection="1">
      <protection hidden="1"/>
    </xf>
    <xf numFmtId="0" fontId="15" fillId="2" borderId="7" xfId="94" applyFont="1" applyFill="1" applyBorder="1" applyProtection="1">
      <protection hidden="1"/>
    </xf>
    <xf numFmtId="3" fontId="15" fillId="2" borderId="0" xfId="94" applyNumberFormat="1" applyFont="1" applyFill="1" applyBorder="1" applyAlignment="1" applyProtection="1">
      <alignment horizontal="right" vertical="top" wrapText="1"/>
      <protection hidden="1"/>
    </xf>
    <xf numFmtId="3" fontId="15" fillId="2" borderId="0" xfId="94" applyNumberFormat="1" applyFont="1" applyFill="1" applyProtection="1">
      <protection hidden="1"/>
    </xf>
    <xf numFmtId="3" fontId="16" fillId="2" borderId="0" xfId="94" applyNumberFormat="1" applyFont="1" applyFill="1" applyProtection="1">
      <protection hidden="1"/>
    </xf>
    <xf numFmtId="3" fontId="15" fillId="2" borderId="0" xfId="94" applyNumberFormat="1" applyFont="1" applyFill="1" applyAlignment="1" applyProtection="1">
      <alignment horizontal="center"/>
      <protection hidden="1"/>
    </xf>
    <xf numFmtId="3" fontId="15" fillId="2" borderId="0" xfId="94" applyNumberFormat="1" applyFont="1" applyFill="1" applyAlignment="1" applyProtection="1">
      <alignment horizontal="right"/>
      <protection hidden="1"/>
    </xf>
    <xf numFmtId="0" fontId="15" fillId="2" borderId="10" xfId="94" applyFont="1" applyFill="1" applyBorder="1" applyProtection="1">
      <protection hidden="1"/>
    </xf>
    <xf numFmtId="3" fontId="16" fillId="2" borderId="0" xfId="94" applyNumberFormat="1" applyFont="1" applyFill="1" applyAlignment="1" applyProtection="1">
      <alignment horizontal="center"/>
      <protection hidden="1"/>
    </xf>
    <xf numFmtId="3" fontId="16" fillId="2" borderId="0" xfId="94" applyNumberFormat="1" applyFont="1" applyFill="1" applyAlignment="1" applyProtection="1">
      <alignment horizontal="right"/>
      <protection hidden="1"/>
    </xf>
    <xf numFmtId="0" fontId="15" fillId="2" borderId="0" xfId="94" applyFont="1" applyFill="1" applyBorder="1" applyAlignment="1" applyProtection="1">
      <alignment horizontal="center" wrapText="1"/>
      <protection hidden="1"/>
    </xf>
    <xf numFmtId="0" fontId="77" fillId="2" borderId="10" xfId="94" applyFont="1" applyFill="1" applyBorder="1" applyProtection="1">
      <protection hidden="1"/>
    </xf>
    <xf numFmtId="0" fontId="15" fillId="2" borderId="10" xfId="94" applyFont="1" applyFill="1" applyBorder="1" applyAlignment="1" applyProtection="1">
      <alignment horizontal="center"/>
      <protection hidden="1"/>
    </xf>
    <xf numFmtId="0" fontId="15" fillId="5" borderId="10" xfId="94" applyFont="1" applyFill="1" applyBorder="1" applyAlignment="1" applyProtection="1">
      <alignment horizontal="center"/>
      <protection hidden="1"/>
    </xf>
    <xf numFmtId="0" fontId="16" fillId="2" borderId="0" xfId="94" applyFont="1" applyFill="1" applyBorder="1" applyAlignment="1" applyProtection="1">
      <alignment horizontal="center"/>
      <protection hidden="1"/>
    </xf>
    <xf numFmtId="0" fontId="77" fillId="2" borderId="10" xfId="94" quotePrefix="1" applyFont="1" applyFill="1" applyBorder="1" applyProtection="1">
      <protection hidden="1"/>
    </xf>
    <xf numFmtId="0" fontId="15" fillId="5" borderId="10" xfId="94" applyFont="1" applyFill="1" applyBorder="1" applyProtection="1">
      <protection hidden="1"/>
    </xf>
    <xf numFmtId="0" fontId="16" fillId="2" borderId="10" xfId="94" applyFont="1" applyFill="1" applyBorder="1" applyProtection="1">
      <protection hidden="1"/>
    </xf>
    <xf numFmtId="0" fontId="16" fillId="5" borderId="10" xfId="94" applyFont="1" applyFill="1" applyBorder="1" applyProtection="1">
      <protection hidden="1"/>
    </xf>
    <xf numFmtId="0" fontId="15" fillId="32" borderId="0" xfId="94" applyFont="1" applyFill="1" applyBorder="1" applyProtection="1">
      <protection hidden="1"/>
    </xf>
    <xf numFmtId="0" fontId="78" fillId="2" borderId="0" xfId="94" applyFont="1" applyFill="1" applyProtection="1">
      <protection hidden="1"/>
    </xf>
    <xf numFmtId="3" fontId="17" fillId="2" borderId="0" xfId="94" applyNumberFormat="1" applyFont="1" applyFill="1" applyBorder="1" applyAlignment="1" applyProtection="1">
      <alignment horizontal="right" vertical="center" wrapText="1"/>
      <protection hidden="1"/>
    </xf>
    <xf numFmtId="0" fontId="78" fillId="2" borderId="0" xfId="94" applyFont="1" applyFill="1" applyBorder="1" applyProtection="1">
      <protection hidden="1"/>
    </xf>
    <xf numFmtId="0" fontId="15" fillId="2" borderId="11" xfId="94" applyFont="1" applyFill="1" applyBorder="1" applyAlignment="1" applyProtection="1">
      <alignment vertical="top"/>
      <protection hidden="1"/>
    </xf>
    <xf numFmtId="0" fontId="15" fillId="2" borderId="10" xfId="94" applyFont="1" applyFill="1" applyBorder="1" applyAlignment="1" applyProtection="1">
      <alignment horizontal="center" vertical="top" wrapText="1"/>
      <protection hidden="1"/>
    </xf>
    <xf numFmtId="0" fontId="16" fillId="2" borderId="10" xfId="94" applyFont="1" applyFill="1" applyBorder="1" applyAlignment="1" applyProtection="1">
      <alignment horizontal="center"/>
      <protection hidden="1"/>
    </xf>
    <xf numFmtId="1" fontId="16" fillId="2" borderId="0" xfId="94" applyNumberFormat="1" applyFont="1" applyFill="1" applyAlignment="1" applyProtection="1">
      <alignment horizontal="right"/>
      <protection hidden="1"/>
    </xf>
    <xf numFmtId="0" fontId="14" fillId="2" borderId="10" xfId="94" applyFont="1" applyFill="1" applyBorder="1" applyProtection="1">
      <protection hidden="1"/>
    </xf>
    <xf numFmtId="0" fontId="79" fillId="2" borderId="10" xfId="94" applyFont="1" applyFill="1" applyBorder="1" applyAlignment="1" applyProtection="1">
      <alignment horizontal="center"/>
      <protection hidden="1"/>
    </xf>
    <xf numFmtId="3" fontId="15" fillId="2" borderId="0" xfId="94" applyNumberFormat="1" applyFont="1" applyFill="1" applyAlignment="1" applyProtection="1">
      <protection hidden="1"/>
    </xf>
    <xf numFmtId="1" fontId="15" fillId="2" borderId="0" xfId="94" applyNumberFormat="1" applyFont="1" applyFill="1" applyAlignment="1" applyProtection="1">
      <alignment horizontal="right"/>
      <protection hidden="1"/>
    </xf>
    <xf numFmtId="3" fontId="15" fillId="2" borderId="0" xfId="94" applyNumberFormat="1" applyFont="1" applyFill="1" applyBorder="1" applyAlignment="1" applyProtection="1">
      <alignment horizontal="right"/>
      <protection hidden="1"/>
    </xf>
    <xf numFmtId="1" fontId="15" fillId="2" borderId="0" xfId="94" applyNumberFormat="1" applyFont="1" applyFill="1" applyBorder="1" applyAlignment="1" applyProtection="1">
      <alignment horizontal="right"/>
      <protection hidden="1"/>
    </xf>
    <xf numFmtId="3" fontId="16" fillId="2" borderId="0" xfId="94" applyNumberFormat="1" applyFont="1" applyFill="1" applyBorder="1" applyAlignment="1" applyProtection="1">
      <alignment horizontal="right"/>
      <protection hidden="1"/>
    </xf>
    <xf numFmtId="1" fontId="16" fillId="2" borderId="0" xfId="94" applyNumberFormat="1" applyFont="1" applyFill="1" applyBorder="1" applyAlignment="1" applyProtection="1">
      <alignment horizontal="right"/>
      <protection hidden="1"/>
    </xf>
    <xf numFmtId="0" fontId="16" fillId="2" borderId="0" xfId="94" applyFont="1" applyFill="1" applyAlignment="1" applyProtection="1">
      <protection hidden="1"/>
    </xf>
    <xf numFmtId="3" fontId="16" fillId="2" borderId="0" xfId="94" applyNumberFormat="1" applyFont="1" applyFill="1" applyAlignment="1" applyProtection="1">
      <alignment horizontal="left" indent="1"/>
      <protection hidden="1"/>
    </xf>
    <xf numFmtId="168" fontId="16" fillId="2" borderId="0" xfId="94" applyNumberFormat="1" applyFont="1" applyFill="1" applyAlignment="1" applyProtection="1">
      <alignment horizontal="right"/>
      <protection hidden="1"/>
    </xf>
    <xf numFmtId="3" fontId="16" fillId="2" borderId="0" xfId="94" applyNumberFormat="1" applyFont="1" applyFill="1" applyAlignment="1" applyProtection="1">
      <alignment horizontal="left" indent="2"/>
      <protection hidden="1"/>
    </xf>
    <xf numFmtId="3" fontId="15" fillId="2" borderId="0" xfId="94" applyNumberFormat="1" applyFont="1" applyFill="1" applyBorder="1" applyAlignment="1" applyProtection="1">
      <alignment horizontal="left"/>
      <protection hidden="1"/>
    </xf>
    <xf numFmtId="0" fontId="16" fillId="2" borderId="0" xfId="94" applyFont="1" applyFill="1" applyAlignment="1" applyProtection="1">
      <alignment horizontal="left" wrapText="1"/>
      <protection hidden="1"/>
    </xf>
    <xf numFmtId="0" fontId="17" fillId="2" borderId="0" xfId="94" applyFont="1" applyFill="1" applyBorder="1" applyProtection="1">
      <protection hidden="1"/>
    </xf>
    <xf numFmtId="0" fontId="16" fillId="2" borderId="0" xfId="94" applyFont="1" applyFill="1" applyBorder="1" applyAlignment="1" applyProtection="1">
      <alignment horizontal="left" wrapText="1"/>
      <protection hidden="1"/>
    </xf>
    <xf numFmtId="0" fontId="15" fillId="2" borderId="8" xfId="94" applyFont="1" applyFill="1" applyBorder="1" applyAlignment="1" applyProtection="1">
      <alignment horizontal="left" wrapText="1"/>
      <protection hidden="1"/>
    </xf>
    <xf numFmtId="3" fontId="15" fillId="2" borderId="8" xfId="94" applyNumberFormat="1" applyFont="1" applyFill="1" applyBorder="1" applyAlignment="1" applyProtection="1">
      <alignment horizontal="center"/>
      <protection hidden="1"/>
    </xf>
    <xf numFmtId="3" fontId="15" fillId="2" borderId="8" xfId="94" applyNumberFormat="1" applyFont="1" applyFill="1" applyBorder="1" applyAlignment="1" applyProtection="1">
      <alignment horizontal="right"/>
      <protection hidden="1"/>
    </xf>
    <xf numFmtId="3" fontId="24" fillId="2" borderId="8" xfId="94" applyNumberFormat="1" applyFont="1" applyFill="1" applyBorder="1" applyAlignment="1" applyProtection="1">
      <alignment horizontal="right"/>
      <protection hidden="1"/>
    </xf>
    <xf numFmtId="0" fontId="15" fillId="2" borderId="0" xfId="94" applyFont="1" applyFill="1" applyBorder="1" applyAlignment="1" applyProtection="1">
      <alignment horizontal="left" wrapText="1"/>
      <protection hidden="1"/>
    </xf>
    <xf numFmtId="0" fontId="25" fillId="2" borderId="0" xfId="94" applyFont="1" applyFill="1" applyBorder="1" applyAlignment="1" applyProtection="1">
      <alignment horizontal="right"/>
      <protection hidden="1"/>
    </xf>
    <xf numFmtId="3" fontId="78" fillId="2" borderId="0" xfId="94" applyNumberFormat="1" applyFont="1" applyFill="1" applyAlignment="1" applyProtection="1">
      <protection hidden="1"/>
    </xf>
    <xf numFmtId="3" fontId="16" fillId="2" borderId="0" xfId="94" applyNumberFormat="1" applyFont="1" applyFill="1" applyAlignment="1" applyProtection="1">
      <protection hidden="1"/>
    </xf>
    <xf numFmtId="3" fontId="16" fillId="2" borderId="0" xfId="94" applyNumberFormat="1" applyFont="1" applyFill="1" applyAlignment="1" applyProtection="1">
      <alignment horizontal="left" wrapText="1"/>
      <protection hidden="1"/>
    </xf>
    <xf numFmtId="3" fontId="16" fillId="2" borderId="0" xfId="94" applyNumberFormat="1" applyFont="1" applyFill="1" applyAlignment="1" applyProtection="1">
      <alignment wrapText="1"/>
      <protection hidden="1"/>
    </xf>
    <xf numFmtId="44" fontId="16" fillId="32" borderId="0" xfId="63" applyFont="1" applyFill="1" applyBorder="1" applyAlignment="1" applyProtection="1">
      <protection hidden="1"/>
    </xf>
    <xf numFmtId="0" fontId="16" fillId="32" borderId="0" xfId="63" applyNumberFormat="1" applyFont="1" applyFill="1" applyBorder="1" applyProtection="1">
      <protection hidden="1"/>
    </xf>
    <xf numFmtId="0" fontId="16" fillId="32" borderId="0" xfId="94" applyNumberFormat="1" applyFont="1" applyFill="1" applyBorder="1" applyProtection="1">
      <protection hidden="1"/>
    </xf>
    <xf numFmtId="0" fontId="16" fillId="32" borderId="0" xfId="94" applyFont="1" applyFill="1" applyBorder="1" applyProtection="1">
      <protection hidden="1"/>
    </xf>
    <xf numFmtId="0" fontId="26" fillId="2" borderId="0" xfId="94" applyFont="1" applyFill="1" applyBorder="1" applyProtection="1">
      <protection hidden="1"/>
    </xf>
    <xf numFmtId="0" fontId="16" fillId="32" borderId="0" xfId="94" applyFont="1" applyFill="1" applyProtection="1">
      <protection hidden="1"/>
    </xf>
    <xf numFmtId="0" fontId="13" fillId="0" borderId="0" xfId="94" applyFont="1"/>
    <xf numFmtId="0" fontId="13" fillId="0" borderId="0" xfId="94" applyFont="1" applyFill="1" applyBorder="1"/>
    <xf numFmtId="0" fontId="80" fillId="32" borderId="0" xfId="94" applyFont="1" applyFill="1"/>
    <xf numFmtId="0" fontId="80" fillId="0" borderId="0" xfId="94" applyFont="1"/>
    <xf numFmtId="0" fontId="80" fillId="0" borderId="0" xfId="94" applyFont="1" applyFill="1" applyBorder="1"/>
    <xf numFmtId="0" fontId="13" fillId="0" borderId="30" xfId="94" applyFont="1" applyBorder="1"/>
    <xf numFmtId="0" fontId="13" fillId="0" borderId="0" xfId="94" applyFont="1" applyAlignment="1">
      <alignment horizontal="left" vertical="top"/>
    </xf>
    <xf numFmtId="0" fontId="13" fillId="0" borderId="30" xfId="94" applyFont="1" applyBorder="1" applyAlignment="1">
      <alignment horizontal="left" vertical="top"/>
    </xf>
    <xf numFmtId="0" fontId="13" fillId="32" borderId="0" xfId="94" applyFont="1" applyFill="1" applyAlignment="1">
      <alignment horizontal="left" vertical="top"/>
    </xf>
    <xf numFmtId="0" fontId="13" fillId="0" borderId="0" xfId="94" applyFont="1" applyAlignment="1">
      <alignment wrapText="1"/>
    </xf>
    <xf numFmtId="0" fontId="13" fillId="0" borderId="0" xfId="94" applyFont="1" applyFill="1" applyBorder="1" applyAlignment="1">
      <alignment horizontal="left" vertical="top"/>
    </xf>
    <xf numFmtId="0" fontId="19" fillId="0" borderId="0" xfId="94" quotePrefix="1" applyNumberFormat="1" applyFont="1" applyFill="1" applyBorder="1"/>
    <xf numFmtId="0" fontId="13" fillId="0" borderId="0" xfId="94" applyFill="1"/>
    <xf numFmtId="0" fontId="13" fillId="0" borderId="0" xfId="94" applyNumberFormat="1" applyFont="1"/>
    <xf numFmtId="0" fontId="13" fillId="0" borderId="0" xfId="94"/>
    <xf numFmtId="0" fontId="0" fillId="0" borderId="0" xfId="0" applyFont="1"/>
    <xf numFmtId="0" fontId="0" fillId="0" borderId="0" xfId="0" applyFont="1" applyFill="1" applyBorder="1"/>
    <xf numFmtId="0" fontId="80" fillId="32" borderId="0" xfId="0" applyFont="1" applyFill="1"/>
    <xf numFmtId="0" fontId="80" fillId="0" borderId="0" xfId="0" applyFont="1"/>
    <xf numFmtId="0" fontId="80" fillId="0" borderId="0" xfId="0" applyFont="1" applyFill="1" applyBorder="1"/>
    <xf numFmtId="0" fontId="0" fillId="0" borderId="30" xfId="0" applyFont="1" applyBorder="1"/>
    <xf numFmtId="0" fontId="0" fillId="0" borderId="0" xfId="0" applyFont="1" applyAlignment="1">
      <alignment horizontal="left" vertical="top"/>
    </xf>
    <xf numFmtId="0" fontId="0" fillId="0" borderId="30" xfId="0" applyFont="1" applyBorder="1" applyAlignment="1">
      <alignment horizontal="left" vertical="top"/>
    </xf>
    <xf numFmtId="0" fontId="0" fillId="32" borderId="0" xfId="0" applyFont="1" applyFill="1" applyAlignment="1">
      <alignment horizontal="left" vertical="top"/>
    </xf>
    <xf numFmtId="0" fontId="0" fillId="0" borderId="0" xfId="0" applyFont="1" applyAlignment="1">
      <alignment wrapText="1"/>
    </xf>
    <xf numFmtId="0" fontId="0" fillId="0" borderId="0" xfId="0" applyFont="1" applyFill="1" applyBorder="1" applyAlignment="1">
      <alignment horizontal="left" vertical="top"/>
    </xf>
    <xf numFmtId="3" fontId="16" fillId="2" borderId="0" xfId="0" applyNumberFormat="1" applyFont="1" applyFill="1" applyBorder="1" applyProtection="1">
      <protection hidden="1"/>
    </xf>
    <xf numFmtId="170" fontId="15" fillId="2" borderId="1" xfId="59" applyNumberFormat="1" applyFont="1" applyFill="1" applyBorder="1" applyProtection="1">
      <protection hidden="1"/>
    </xf>
    <xf numFmtId="0" fontId="15" fillId="2" borderId="2" xfId="94" applyFont="1" applyFill="1" applyBorder="1" applyProtection="1">
      <protection hidden="1"/>
    </xf>
    <xf numFmtId="3" fontId="16" fillId="2" borderId="8" xfId="94" applyNumberFormat="1" applyFont="1" applyFill="1" applyBorder="1" applyProtection="1">
      <protection locked="0"/>
    </xf>
    <xf numFmtId="0" fontId="15" fillId="2" borderId="9" xfId="94" applyFont="1" applyFill="1" applyBorder="1" applyAlignment="1" applyProtection="1">
      <alignment horizontal="center" vertical="center" wrapText="1"/>
      <protection hidden="1"/>
    </xf>
    <xf numFmtId="0" fontId="15" fillId="2" borderId="9" xfId="94" applyFont="1" applyFill="1" applyBorder="1" applyAlignment="1" applyProtection="1">
      <alignment horizontal="center" vertical="center"/>
      <protection hidden="1"/>
    </xf>
    <xf numFmtId="0" fontId="15" fillId="2" borderId="9" xfId="94" applyFont="1" applyFill="1" applyBorder="1" applyAlignment="1" applyProtection="1">
      <alignment vertical="center"/>
      <protection hidden="1"/>
    </xf>
    <xf numFmtId="3" fontId="16" fillId="2" borderId="0" xfId="94" applyNumberFormat="1" applyFont="1" applyFill="1" applyBorder="1" applyAlignment="1" applyProtection="1">
      <alignment horizontal="center" vertical="center" wrapText="1"/>
      <protection hidden="1"/>
    </xf>
    <xf numFmtId="0" fontId="16" fillId="2" borderId="0" xfId="94" applyFont="1" applyFill="1" applyAlignment="1" applyProtection="1">
      <alignment horizontal="center"/>
      <protection hidden="1"/>
    </xf>
    <xf numFmtId="3" fontId="16" fillId="2" borderId="8" xfId="94" applyNumberFormat="1" applyFont="1" applyFill="1" applyBorder="1" applyAlignment="1" applyProtection="1">
      <alignment horizontal="center" vertical="center" wrapText="1"/>
      <protection hidden="1"/>
    </xf>
    <xf numFmtId="0" fontId="16" fillId="2" borderId="8" xfId="94" applyFont="1" applyFill="1" applyBorder="1" applyAlignment="1" applyProtection="1">
      <alignment horizontal="center"/>
      <protection hidden="1"/>
    </xf>
    <xf numFmtId="0" fontId="15" fillId="2" borderId="0" xfId="94" applyNumberFormat="1" applyFont="1" applyFill="1" applyProtection="1">
      <protection hidden="1"/>
    </xf>
    <xf numFmtId="0" fontId="16" fillId="2" borderId="0" xfId="94" applyNumberFormat="1" applyFont="1" applyFill="1" applyProtection="1">
      <protection hidden="1"/>
    </xf>
    <xf numFmtId="3" fontId="15" fillId="2" borderId="1" xfId="94" applyNumberFormat="1" applyFont="1" applyFill="1" applyBorder="1" applyAlignment="1" applyProtection="1">
      <alignment horizontal="center"/>
      <protection hidden="1"/>
    </xf>
    <xf numFmtId="3" fontId="15" fillId="2" borderId="2" xfId="94" applyNumberFormat="1" applyFont="1" applyFill="1" applyBorder="1" applyAlignment="1" applyProtection="1">
      <alignment horizontal="left"/>
      <protection hidden="1"/>
    </xf>
    <xf numFmtId="0" fontId="15" fillId="2" borderId="0" xfId="94" applyNumberFormat="1" applyFont="1" applyFill="1" applyBorder="1" applyProtection="1">
      <protection hidden="1"/>
    </xf>
    <xf numFmtId="3" fontId="15" fillId="2" borderId="3" xfId="94" applyNumberFormat="1" applyFont="1" applyFill="1" applyBorder="1" applyAlignment="1" applyProtection="1">
      <alignment horizontal="center"/>
      <protection hidden="1"/>
    </xf>
    <xf numFmtId="0" fontId="16" fillId="2" borderId="4" xfId="94" applyNumberFormat="1" applyFont="1" applyFill="1" applyBorder="1" applyAlignment="1" applyProtection="1">
      <alignment horizontal="left"/>
      <protection hidden="1"/>
    </xf>
    <xf numFmtId="0" fontId="16" fillId="2" borderId="0" xfId="87" applyNumberFormat="1" applyFont="1" applyFill="1" applyBorder="1" applyProtection="1">
      <protection hidden="1"/>
    </xf>
    <xf numFmtId="3" fontId="16" fillId="2" borderId="3" xfId="94" applyNumberFormat="1" applyFont="1" applyFill="1" applyBorder="1" applyAlignment="1" applyProtection="1">
      <alignment horizontal="right"/>
      <protection hidden="1"/>
    </xf>
    <xf numFmtId="3" fontId="16" fillId="2" borderId="6" xfId="94" applyNumberFormat="1" applyFont="1" applyFill="1" applyBorder="1" applyAlignment="1" applyProtection="1">
      <alignment horizontal="right"/>
      <protection hidden="1"/>
    </xf>
    <xf numFmtId="0" fontId="16" fillId="2" borderId="7" xfId="94" applyNumberFormat="1" applyFont="1" applyFill="1" applyBorder="1" applyAlignment="1" applyProtection="1">
      <alignment horizontal="left"/>
      <protection hidden="1"/>
    </xf>
    <xf numFmtId="0" fontId="15" fillId="2" borderId="0" xfId="94" applyNumberFormat="1" applyFont="1" applyFill="1" applyAlignment="1" applyProtection="1">
      <protection hidden="1"/>
    </xf>
    <xf numFmtId="0" fontId="16" fillId="2" borderId="0" xfId="94" applyNumberFormat="1" applyFont="1" applyFill="1" applyAlignment="1" applyProtection="1">
      <protection hidden="1"/>
    </xf>
    <xf numFmtId="0" fontId="16" fillId="2" borderId="0" xfId="94" applyNumberFormat="1" applyFont="1" applyFill="1" applyAlignment="1" applyProtection="1">
      <alignment horizontal="left" indent="1"/>
      <protection hidden="1"/>
    </xf>
    <xf numFmtId="0" fontId="16" fillId="2" borderId="0" xfId="87" applyNumberFormat="1" applyFont="1" applyFill="1" applyAlignment="1" applyProtection="1">
      <alignment horizontal="left" indent="2"/>
      <protection hidden="1"/>
    </xf>
    <xf numFmtId="0" fontId="15" fillId="2" borderId="0" xfId="94" applyNumberFormat="1" applyFont="1" applyFill="1" applyBorder="1" applyAlignment="1" applyProtection="1">
      <alignment horizontal="left"/>
      <protection hidden="1"/>
    </xf>
    <xf numFmtId="0" fontId="16" fillId="2" borderId="0" xfId="87" applyNumberFormat="1" applyFont="1" applyFill="1" applyBorder="1" applyAlignment="1" applyProtection="1">
      <alignment horizontal="left" wrapText="1"/>
      <protection hidden="1"/>
    </xf>
    <xf numFmtId="0" fontId="16" fillId="2" borderId="0" xfId="87" applyNumberFormat="1" applyFont="1" applyFill="1" applyBorder="1" applyAlignment="1" applyProtection="1">
      <alignment horizontal="left" vertical="top" wrapText="1"/>
      <protection hidden="1"/>
    </xf>
    <xf numFmtId="0" fontId="15" fillId="2" borderId="8" xfId="94" applyNumberFormat="1" applyFont="1" applyFill="1" applyBorder="1" applyProtection="1">
      <protection hidden="1"/>
    </xf>
    <xf numFmtId="0" fontId="15" fillId="2" borderId="8" xfId="94" applyNumberFormat="1" applyFont="1" applyFill="1" applyBorder="1" applyAlignment="1" applyProtection="1">
      <alignment horizontal="left" wrapText="1"/>
      <protection hidden="1"/>
    </xf>
    <xf numFmtId="3" fontId="24" fillId="2" borderId="0" xfId="94" applyNumberFormat="1" applyFont="1" applyFill="1" applyBorder="1" applyAlignment="1" applyProtection="1">
      <alignment horizontal="right"/>
      <protection hidden="1"/>
    </xf>
    <xf numFmtId="0" fontId="25" fillId="2" borderId="12" xfId="94" applyFont="1" applyFill="1" applyBorder="1" applyAlignment="1" applyProtection="1">
      <alignment horizontal="right"/>
      <protection hidden="1"/>
    </xf>
    <xf numFmtId="0" fontId="16" fillId="32" borderId="0" xfId="94" applyFont="1" applyFill="1" applyAlignment="1">
      <alignment horizontal="left" vertical="top" wrapText="1"/>
    </xf>
    <xf numFmtId="0" fontId="13" fillId="32" borderId="0" xfId="94" applyFill="1" applyAlignment="1">
      <alignment horizontal="left" vertical="top" wrapText="1"/>
    </xf>
    <xf numFmtId="3" fontId="16" fillId="32" borderId="0" xfId="94" applyNumberFormat="1" applyFont="1" applyFill="1" applyAlignment="1" applyProtection="1">
      <alignment horizontal="left" vertical="top" wrapText="1"/>
      <protection hidden="1"/>
    </xf>
    <xf numFmtId="3" fontId="16" fillId="2" borderId="0" xfId="94" applyNumberFormat="1" applyFont="1" applyFill="1" applyAlignment="1" applyProtection="1">
      <alignment vertical="top"/>
      <protection hidden="1"/>
    </xf>
    <xf numFmtId="0" fontId="27" fillId="0" borderId="0" xfId="94" applyFont="1" applyFill="1" applyBorder="1" applyAlignment="1"/>
    <xf numFmtId="0" fontId="80" fillId="0" borderId="0" xfId="94" applyFont="1" applyFill="1"/>
    <xf numFmtId="0" fontId="81" fillId="0" borderId="0" xfId="94" applyFont="1" applyFill="1" applyAlignment="1">
      <alignment horizontal="left" vertical="top"/>
    </xf>
    <xf numFmtId="0" fontId="13" fillId="0" borderId="30" xfId="94" applyFill="1" applyBorder="1"/>
    <xf numFmtId="3" fontId="16" fillId="0" borderId="0" xfId="94" applyNumberFormat="1" applyFont="1" applyFill="1" applyBorder="1" applyProtection="1">
      <protection hidden="1"/>
    </xf>
    <xf numFmtId="0" fontId="13" fillId="0" borderId="0" xfId="94" applyNumberFormat="1" applyFill="1"/>
    <xf numFmtId="0" fontId="13" fillId="0" borderId="0" xfId="94" quotePrefix="1" applyFill="1"/>
    <xf numFmtId="0" fontId="82" fillId="0" borderId="0" xfId="94" applyNumberFormat="1" applyFont="1" applyFill="1"/>
    <xf numFmtId="0" fontId="80" fillId="0" borderId="0" xfId="94" applyNumberFormat="1" applyFont="1" applyFill="1"/>
    <xf numFmtId="0" fontId="16" fillId="0" borderId="0" xfId="94" applyNumberFormat="1" applyFont="1" applyFill="1" applyBorder="1" applyProtection="1">
      <protection hidden="1"/>
    </xf>
    <xf numFmtId="0" fontId="15" fillId="0" borderId="0" xfId="94" applyNumberFormat="1" applyFont="1" applyFill="1" applyProtection="1">
      <protection hidden="1"/>
    </xf>
    <xf numFmtId="0" fontId="79" fillId="2" borderId="0" xfId="94" applyFont="1" applyFill="1" applyProtection="1">
      <protection hidden="1"/>
    </xf>
    <xf numFmtId="0" fontId="14" fillId="2" borderId="0" xfId="87" applyFont="1" applyFill="1" applyAlignment="1" applyProtection="1">
      <protection hidden="1"/>
    </xf>
    <xf numFmtId="0" fontId="16" fillId="2" borderId="0" xfId="87" applyFont="1" applyFill="1" applyProtection="1">
      <protection hidden="1"/>
    </xf>
    <xf numFmtId="0" fontId="15" fillId="2" borderId="0" xfId="87" applyFont="1" applyFill="1" applyProtection="1">
      <protection hidden="1"/>
    </xf>
    <xf numFmtId="0" fontId="26" fillId="2" borderId="0" xfId="87" applyFont="1" applyFill="1" applyProtection="1">
      <protection hidden="1"/>
    </xf>
    <xf numFmtId="0" fontId="19" fillId="2" borderId="0" xfId="87" applyFont="1" applyFill="1" applyAlignment="1" applyProtection="1">
      <protection hidden="1"/>
    </xf>
    <xf numFmtId="0" fontId="19" fillId="2" borderId="0" xfId="87" applyFont="1" applyFill="1" applyProtection="1">
      <protection hidden="1"/>
    </xf>
    <xf numFmtId="0" fontId="19" fillId="2" borderId="0" xfId="87" applyFont="1" applyFill="1" applyProtection="1">
      <protection locked="0"/>
    </xf>
    <xf numFmtId="0" fontId="16" fillId="2" borderId="0" xfId="87" applyFont="1" applyFill="1" applyProtection="1">
      <protection locked="0"/>
    </xf>
    <xf numFmtId="3" fontId="14" fillId="2" borderId="0" xfId="87" applyNumberFormat="1" applyFont="1" applyFill="1" applyBorder="1" applyAlignment="1" applyProtection="1">
      <protection hidden="1"/>
    </xf>
    <xf numFmtId="3" fontId="14" fillId="2" borderId="0" xfId="87" applyNumberFormat="1" applyFont="1" applyFill="1" applyBorder="1" applyProtection="1">
      <protection hidden="1"/>
    </xf>
    <xf numFmtId="0" fontId="16" fillId="2" borderId="0" xfId="87" applyFont="1" applyFill="1" applyBorder="1" applyProtection="1">
      <protection locked="0"/>
    </xf>
    <xf numFmtId="0" fontId="28" fillId="0" borderId="0" xfId="87" applyFont="1" applyFill="1" applyProtection="1">
      <protection hidden="1"/>
    </xf>
    <xf numFmtId="0" fontId="19" fillId="2" borderId="0" xfId="87" applyFont="1" applyFill="1" applyBorder="1" applyAlignment="1" applyProtection="1">
      <alignment horizontal="center"/>
      <protection locked="0"/>
    </xf>
    <xf numFmtId="0" fontId="19" fillId="4" borderId="1" xfId="87" applyFont="1" applyFill="1" applyBorder="1" applyAlignment="1" applyProtection="1">
      <protection locked="0"/>
    </xf>
    <xf numFmtId="0" fontId="19" fillId="4" borderId="6" xfId="87" applyFont="1" applyFill="1" applyBorder="1" applyAlignment="1" applyProtection="1">
      <protection locked="0"/>
    </xf>
    <xf numFmtId="0" fontId="29" fillId="2" borderId="0" xfId="87" applyFont="1" applyFill="1" applyProtection="1">
      <protection hidden="1"/>
    </xf>
    <xf numFmtId="0" fontId="15" fillId="2" borderId="12" xfId="87" applyFont="1" applyFill="1" applyBorder="1" applyAlignment="1" applyProtection="1">
      <alignment horizontal="center" vertical="center" wrapText="1"/>
      <protection hidden="1"/>
    </xf>
    <xf numFmtId="0" fontId="15" fillId="2" borderId="12" xfId="87" applyFont="1" applyFill="1" applyBorder="1" applyAlignment="1" applyProtection="1">
      <alignment horizontal="center" vertical="center"/>
      <protection hidden="1"/>
    </xf>
    <xf numFmtId="0" fontId="16" fillId="2" borderId="0" xfId="87" applyFont="1" applyFill="1" applyBorder="1" applyProtection="1">
      <protection hidden="1"/>
    </xf>
    <xf numFmtId="0" fontId="26" fillId="2" borderId="0" xfId="87" applyFont="1" applyFill="1" applyBorder="1" applyProtection="1">
      <protection hidden="1"/>
    </xf>
    <xf numFmtId="0" fontId="16" fillId="2" borderId="9" xfId="87" applyFont="1" applyFill="1" applyBorder="1" applyAlignment="1" applyProtection="1">
      <alignment horizontal="center" vertical="center"/>
      <protection hidden="1"/>
    </xf>
    <xf numFmtId="1" fontId="16" fillId="2" borderId="0" xfId="87" applyNumberFormat="1" applyFont="1" applyFill="1" applyBorder="1" applyAlignment="1" applyProtection="1">
      <alignment horizontal="center" vertical="center" wrapText="1"/>
      <protection hidden="1"/>
    </xf>
    <xf numFmtId="0" fontId="29" fillId="2" borderId="0" xfId="87" applyFont="1" applyFill="1" applyAlignment="1" applyProtection="1">
      <alignment vertical="top"/>
      <protection hidden="1"/>
    </xf>
    <xf numFmtId="0" fontId="16" fillId="2" borderId="0" xfId="87" applyFont="1" applyFill="1" applyBorder="1" applyAlignment="1" applyProtection="1">
      <alignment horizontal="right"/>
      <protection hidden="1"/>
    </xf>
    <xf numFmtId="0" fontId="16" fillId="2" borderId="0" xfId="87" applyFont="1" applyFill="1" applyBorder="1" applyAlignment="1" applyProtection="1">
      <alignment horizontal="center" vertical="center"/>
      <protection hidden="1"/>
    </xf>
    <xf numFmtId="1" fontId="16" fillId="2" borderId="0" xfId="87" applyNumberFormat="1" applyFont="1" applyFill="1" applyBorder="1" applyAlignment="1" applyProtection="1">
      <alignment horizontal="center" vertical="center"/>
      <protection hidden="1"/>
    </xf>
    <xf numFmtId="0" fontId="15" fillId="2" borderId="12" xfId="87" applyFont="1" applyFill="1" applyBorder="1" applyProtection="1">
      <protection hidden="1"/>
    </xf>
    <xf numFmtId="3" fontId="15" fillId="2" borderId="12" xfId="87" applyNumberFormat="1" applyFont="1" applyFill="1" applyBorder="1" applyAlignment="1" applyProtection="1">
      <alignment horizontal="center"/>
      <protection hidden="1"/>
    </xf>
    <xf numFmtId="0" fontId="15" fillId="32" borderId="0" xfId="87" applyFont="1" applyFill="1" applyBorder="1" applyProtection="1">
      <protection hidden="1"/>
    </xf>
    <xf numFmtId="0" fontId="30" fillId="2" borderId="0" xfId="87" applyFont="1" applyFill="1" applyBorder="1" applyProtection="1">
      <protection hidden="1"/>
    </xf>
    <xf numFmtId="3" fontId="15" fillId="2" borderId="0" xfId="87" applyNumberFormat="1" applyFont="1" applyFill="1" applyBorder="1" applyAlignment="1" applyProtection="1">
      <alignment horizontal="center"/>
      <protection hidden="1"/>
    </xf>
    <xf numFmtId="3" fontId="16" fillId="2" borderId="0" xfId="87" applyNumberFormat="1" applyFont="1" applyFill="1" applyBorder="1" applyAlignment="1" applyProtection="1">
      <alignment horizontal="center"/>
      <protection hidden="1"/>
    </xf>
    <xf numFmtId="3" fontId="16" fillId="2" borderId="0" xfId="87" applyNumberFormat="1" applyFont="1" applyFill="1" applyBorder="1" applyProtection="1">
      <protection hidden="1"/>
    </xf>
    <xf numFmtId="0" fontId="29" fillId="2" borderId="0" xfId="87" applyFont="1" applyFill="1" applyBorder="1" applyProtection="1">
      <protection hidden="1"/>
    </xf>
    <xf numFmtId="0" fontId="31" fillId="2" borderId="0" xfId="87" applyFont="1" applyFill="1" applyBorder="1" applyProtection="1">
      <protection hidden="1"/>
    </xf>
    <xf numFmtId="0" fontId="83" fillId="2" borderId="0" xfId="87" applyFont="1" applyFill="1" applyBorder="1" applyProtection="1">
      <protection hidden="1"/>
    </xf>
    <xf numFmtId="0" fontId="15" fillId="2" borderId="0" xfId="87" applyFont="1" applyFill="1" applyBorder="1" applyAlignment="1" applyProtection="1">
      <alignment horizontal="left" vertical="top"/>
      <protection hidden="1"/>
    </xf>
    <xf numFmtId="3" fontId="16" fillId="2" borderId="8" xfId="87" applyNumberFormat="1" applyFont="1" applyFill="1" applyBorder="1" applyProtection="1">
      <protection hidden="1"/>
    </xf>
    <xf numFmtId="3" fontId="16" fillId="2" borderId="8" xfId="87" applyNumberFormat="1" applyFont="1" applyFill="1" applyBorder="1" applyAlignment="1" applyProtection="1">
      <alignment horizontal="center"/>
      <protection hidden="1"/>
    </xf>
    <xf numFmtId="1" fontId="16" fillId="2" borderId="0" xfId="87" applyNumberFormat="1" applyFont="1" applyFill="1" applyBorder="1" applyProtection="1">
      <protection hidden="1"/>
    </xf>
    <xf numFmtId="0" fontId="25" fillId="2" borderId="0" xfId="87" applyFont="1" applyFill="1" applyBorder="1" applyAlignment="1" applyProtection="1">
      <alignment horizontal="right"/>
      <protection hidden="1"/>
    </xf>
    <xf numFmtId="3" fontId="16" fillId="2" borderId="0" xfId="87" applyNumberFormat="1" applyFont="1" applyFill="1" applyAlignment="1" applyProtection="1">
      <protection hidden="1"/>
    </xf>
    <xf numFmtId="0" fontId="16" fillId="32" borderId="0" xfId="87" applyFont="1" applyFill="1" applyProtection="1">
      <protection hidden="1"/>
    </xf>
    <xf numFmtId="0" fontId="16" fillId="32" borderId="0" xfId="87" applyNumberFormat="1" applyFont="1" applyFill="1" applyBorder="1" applyProtection="1">
      <protection hidden="1"/>
    </xf>
    <xf numFmtId="0" fontId="16" fillId="32" borderId="0" xfId="87" applyFont="1" applyFill="1" applyBorder="1" applyProtection="1">
      <protection hidden="1"/>
    </xf>
    <xf numFmtId="164" fontId="16" fillId="2" borderId="0" xfId="87" applyNumberFormat="1" applyFont="1" applyFill="1" applyProtection="1">
      <protection hidden="1"/>
    </xf>
    <xf numFmtId="0" fontId="56" fillId="0" borderId="0" xfId="91"/>
    <xf numFmtId="0" fontId="81" fillId="0" borderId="0" xfId="91" applyFont="1"/>
    <xf numFmtId="0" fontId="56" fillId="33" borderId="0" xfId="91" applyFill="1"/>
    <xf numFmtId="0" fontId="56" fillId="34" borderId="0" xfId="91" applyFill="1"/>
    <xf numFmtId="0" fontId="56" fillId="35" borderId="0" xfId="91" applyFill="1"/>
    <xf numFmtId="0" fontId="56" fillId="36" borderId="0" xfId="91" applyFill="1"/>
    <xf numFmtId="0" fontId="56" fillId="37" borderId="0" xfId="91" applyFill="1"/>
    <xf numFmtId="0" fontId="82" fillId="33" borderId="0" xfId="91" applyFont="1" applyFill="1"/>
    <xf numFmtId="0" fontId="82" fillId="37" borderId="0" xfId="91" applyFont="1" applyFill="1"/>
    <xf numFmtId="0" fontId="56" fillId="0" borderId="0" xfId="91" quotePrefix="1"/>
    <xf numFmtId="0" fontId="84" fillId="0" borderId="0" xfId="91" applyFont="1" applyFill="1"/>
    <xf numFmtId="0" fontId="57" fillId="0" borderId="0" xfId="91" applyFont="1"/>
    <xf numFmtId="0" fontId="82" fillId="35" borderId="0" xfId="91" applyFont="1" applyFill="1"/>
    <xf numFmtId="0" fontId="80" fillId="0" borderId="0" xfId="91" applyFont="1"/>
    <xf numFmtId="0" fontId="82" fillId="0" borderId="0" xfId="91" applyFont="1"/>
    <xf numFmtId="3" fontId="79" fillId="2" borderId="0" xfId="87" applyNumberFormat="1" applyFont="1" applyFill="1" applyBorder="1" applyAlignment="1" applyProtection="1">
      <protection hidden="1"/>
    </xf>
    <xf numFmtId="0" fontId="56" fillId="38" borderId="0" xfId="91" applyFont="1" applyFill="1" applyBorder="1"/>
    <xf numFmtId="0" fontId="56" fillId="39" borderId="0" xfId="91" applyFont="1" applyFill="1" applyBorder="1"/>
    <xf numFmtId="0" fontId="56" fillId="40" borderId="0" xfId="91" applyFont="1" applyFill="1" applyBorder="1"/>
    <xf numFmtId="0" fontId="56" fillId="41" borderId="0" xfId="91" applyFont="1" applyFill="1" applyBorder="1"/>
    <xf numFmtId="0" fontId="56" fillId="42" borderId="0" xfId="91" applyFont="1" applyFill="1" applyBorder="1"/>
    <xf numFmtId="0" fontId="32" fillId="38" borderId="0" xfId="91" applyFont="1" applyFill="1" applyBorder="1"/>
    <xf numFmtId="0" fontId="32" fillId="42" borderId="0" xfId="91" applyFont="1" applyFill="1" applyBorder="1"/>
    <xf numFmtId="0" fontId="15" fillId="2" borderId="0" xfId="91" applyFont="1" applyFill="1" applyBorder="1" applyProtection="1">
      <protection hidden="1"/>
    </xf>
    <xf numFmtId="0" fontId="85" fillId="0" borderId="0" xfId="91" applyFont="1"/>
    <xf numFmtId="0" fontId="16" fillId="2" borderId="0" xfId="91" applyFont="1" applyFill="1" applyBorder="1" applyAlignment="1" applyProtection="1">
      <alignment horizontal="left" indent="1"/>
      <protection hidden="1"/>
    </xf>
    <xf numFmtId="0" fontId="16" fillId="2" borderId="0" xfId="91" applyFont="1" applyFill="1" applyBorder="1" applyProtection="1">
      <protection hidden="1"/>
    </xf>
    <xf numFmtId="0" fontId="19" fillId="0" borderId="0" xfId="87" applyProtection="1">
      <protection hidden="1"/>
    </xf>
    <xf numFmtId="0" fontId="33" fillId="0" borderId="0" xfId="87" applyFont="1" applyProtection="1">
      <protection hidden="1"/>
    </xf>
    <xf numFmtId="0" fontId="19" fillId="2" borderId="0" xfId="87" applyFill="1" applyProtection="1">
      <protection hidden="1"/>
    </xf>
    <xf numFmtId="0" fontId="33" fillId="2" borderId="0" xfId="87" applyFont="1" applyFill="1" applyProtection="1">
      <protection hidden="1"/>
    </xf>
    <xf numFmtId="0" fontId="28" fillId="2" borderId="0" xfId="87" applyFont="1" applyFill="1" applyProtection="1">
      <protection hidden="1"/>
    </xf>
    <xf numFmtId="0" fontId="28" fillId="2" borderId="0" xfId="87" applyFont="1" applyFill="1" applyBorder="1" applyProtection="1">
      <protection hidden="1"/>
    </xf>
    <xf numFmtId="3" fontId="16" fillId="2" borderId="0" xfId="87" applyNumberFormat="1" applyFont="1" applyFill="1" applyProtection="1">
      <protection hidden="1"/>
    </xf>
    <xf numFmtId="0" fontId="16" fillId="2" borderId="0" xfId="87" applyFont="1" applyFill="1" applyAlignment="1" applyProtection="1">
      <protection hidden="1"/>
    </xf>
    <xf numFmtId="0" fontId="34" fillId="2" borderId="0" xfId="87" applyFont="1" applyFill="1" applyProtection="1">
      <protection hidden="1"/>
    </xf>
    <xf numFmtId="167" fontId="16" fillId="2" borderId="0" xfId="87" applyNumberFormat="1" applyFont="1" applyFill="1" applyProtection="1">
      <protection hidden="1"/>
    </xf>
    <xf numFmtId="167" fontId="16" fillId="2" borderId="0" xfId="87" applyNumberFormat="1" applyFont="1" applyFill="1" applyAlignment="1" applyProtection="1">
      <protection hidden="1"/>
    </xf>
    <xf numFmtId="0" fontId="35" fillId="2" borderId="0" xfId="87" applyFont="1" applyFill="1" applyBorder="1" applyProtection="1">
      <protection hidden="1"/>
    </xf>
    <xf numFmtId="0" fontId="36" fillId="2" borderId="0" xfId="87" applyFont="1" applyFill="1" applyBorder="1" applyProtection="1">
      <protection hidden="1"/>
    </xf>
    <xf numFmtId="3" fontId="16" fillId="2" borderId="8" xfId="87" applyNumberFormat="1" applyFont="1" applyFill="1" applyBorder="1" applyAlignment="1" applyProtection="1">
      <alignment horizontal="left" indent="1"/>
      <protection hidden="1"/>
    </xf>
    <xf numFmtId="3" fontId="15" fillId="2" borderId="8" xfId="87" applyNumberFormat="1" applyFont="1" applyFill="1" applyBorder="1" applyProtection="1">
      <protection hidden="1"/>
    </xf>
    <xf numFmtId="3" fontId="16" fillId="2" borderId="0" xfId="87" applyNumberFormat="1" applyFont="1" applyFill="1" applyAlignment="1" applyProtection="1">
      <alignment horizontal="left" indent="2"/>
      <protection hidden="1"/>
    </xf>
    <xf numFmtId="3" fontId="15" fillId="2" borderId="0" xfId="87" applyNumberFormat="1" applyFont="1" applyFill="1" applyBorder="1" applyProtection="1">
      <protection hidden="1"/>
    </xf>
    <xf numFmtId="3" fontId="16" fillId="2" borderId="0" xfId="87" applyNumberFormat="1" applyFont="1" applyFill="1" applyBorder="1" applyAlignment="1" applyProtection="1">
      <alignment horizontal="left" indent="1"/>
      <protection hidden="1"/>
    </xf>
    <xf numFmtId="1" fontId="16" fillId="2" borderId="0" xfId="87" applyNumberFormat="1" applyFont="1" applyFill="1" applyBorder="1" applyAlignment="1" applyProtection="1">
      <alignment horizontal="center"/>
      <protection hidden="1"/>
    </xf>
    <xf numFmtId="0" fontId="16" fillId="2" borderId="0" xfId="87" applyFont="1" applyFill="1" applyBorder="1" applyAlignment="1" applyProtection="1">
      <protection hidden="1"/>
    </xf>
    <xf numFmtId="3" fontId="15" fillId="2" borderId="0" xfId="87" applyNumberFormat="1" applyFont="1" applyFill="1" applyBorder="1" applyAlignment="1" applyProtection="1">
      <protection hidden="1"/>
    </xf>
    <xf numFmtId="0" fontId="37" fillId="2" borderId="0" xfId="87" applyFont="1" applyFill="1" applyBorder="1" applyProtection="1">
      <protection hidden="1"/>
    </xf>
    <xf numFmtId="0" fontId="38" fillId="2" borderId="0" xfId="87" applyFont="1" applyFill="1" applyBorder="1" applyProtection="1">
      <protection hidden="1"/>
    </xf>
    <xf numFmtId="0" fontId="16" fillId="2" borderId="8" xfId="87" applyFont="1" applyFill="1" applyBorder="1" applyAlignment="1" applyProtection="1">
      <alignment horizontal="center" vertical="center"/>
      <protection hidden="1"/>
    </xf>
    <xf numFmtId="0" fontId="35" fillId="2" borderId="0" xfId="87" applyFont="1" applyFill="1" applyProtection="1">
      <protection hidden="1"/>
    </xf>
    <xf numFmtId="0" fontId="19" fillId="31" borderId="6" xfId="87" applyFont="1" applyFill="1" applyBorder="1" applyAlignment="1" applyProtection="1">
      <protection locked="0"/>
    </xf>
    <xf numFmtId="0" fontId="19" fillId="31" borderId="1" xfId="87" applyFont="1" applyFill="1" applyBorder="1" applyAlignment="1" applyProtection="1">
      <protection locked="0"/>
    </xf>
    <xf numFmtId="0" fontId="82" fillId="0" borderId="0" xfId="90" applyFont="1"/>
    <xf numFmtId="0" fontId="57" fillId="0" borderId="0" xfId="92" applyFont="1"/>
    <xf numFmtId="0" fontId="86" fillId="0" borderId="0" xfId="90" applyFont="1" applyFill="1" applyAlignment="1">
      <alignment horizontal="left"/>
    </xf>
    <xf numFmtId="0" fontId="87" fillId="0" borderId="0" xfId="90" applyFont="1" applyFill="1" applyAlignment="1">
      <alignment horizontal="left"/>
    </xf>
    <xf numFmtId="0" fontId="87" fillId="0" borderId="0" xfId="90" applyFont="1" applyAlignment="1">
      <alignment horizontal="left"/>
    </xf>
    <xf numFmtId="0" fontId="82" fillId="33" borderId="0" xfId="90" applyFont="1" applyFill="1"/>
    <xf numFmtId="0" fontId="57" fillId="34" borderId="0" xfId="92" applyFont="1" applyFill="1"/>
    <xf numFmtId="0" fontId="82" fillId="34" borderId="0" xfId="90" applyFont="1" applyFill="1"/>
    <xf numFmtId="0" fontId="82" fillId="35" borderId="0" xfId="90" applyFont="1" applyFill="1"/>
    <xf numFmtId="0" fontId="82" fillId="36" borderId="0" xfId="90" applyFont="1" applyFill="1"/>
    <xf numFmtId="0" fontId="82" fillId="37" borderId="0" xfId="90" applyFont="1" applyFill="1"/>
    <xf numFmtId="0" fontId="82" fillId="0" borderId="0" xfId="90" applyFont="1" applyFill="1"/>
    <xf numFmtId="0" fontId="82" fillId="0" borderId="0" xfId="90" quotePrefix="1" applyFont="1"/>
    <xf numFmtId="0" fontId="57" fillId="33" borderId="0" xfId="92" applyFont="1" applyFill="1"/>
    <xf numFmtId="0" fontId="57" fillId="35" borderId="0" xfId="92" applyFont="1" applyFill="1"/>
    <xf numFmtId="0" fontId="57" fillId="32" borderId="0" xfId="92" applyFont="1" applyFill="1"/>
    <xf numFmtId="0" fontId="88" fillId="0" borderId="0" xfId="90" applyFont="1" applyFill="1"/>
    <xf numFmtId="0" fontId="82" fillId="33" borderId="0" xfId="87" applyFont="1" applyFill="1"/>
    <xf numFmtId="0" fontId="82" fillId="34" borderId="0" xfId="87" applyFont="1" applyFill="1"/>
    <xf numFmtId="0" fontId="82" fillId="35" borderId="0" xfId="87" applyFont="1" applyFill="1"/>
    <xf numFmtId="0" fontId="82" fillId="32" borderId="0" xfId="87" applyFont="1" applyFill="1"/>
    <xf numFmtId="0" fontId="57" fillId="0" borderId="0" xfId="92" quotePrefix="1" applyFont="1"/>
    <xf numFmtId="0" fontId="89" fillId="0" borderId="0" xfId="90" applyFont="1"/>
    <xf numFmtId="0" fontId="85" fillId="0" borderId="0" xfId="92" applyFont="1"/>
    <xf numFmtId="0" fontId="82" fillId="33" borderId="0" xfId="88" applyFont="1" applyFill="1"/>
    <xf numFmtId="0" fontId="82" fillId="34" borderId="0" xfId="88" applyFont="1" applyFill="1"/>
    <xf numFmtId="0" fontId="82" fillId="35" borderId="0" xfId="88" applyFont="1" applyFill="1"/>
    <xf numFmtId="0" fontId="82" fillId="32" borderId="0" xfId="88" applyFont="1" applyFill="1"/>
    <xf numFmtId="0" fontId="57" fillId="0" borderId="0" xfId="92"/>
    <xf numFmtId="0" fontId="35" fillId="2" borderId="0" xfId="94" applyFont="1" applyFill="1" applyProtection="1">
      <protection hidden="1"/>
    </xf>
    <xf numFmtId="0" fontId="29" fillId="2" borderId="0" xfId="94" applyFont="1" applyFill="1" applyProtection="1">
      <protection hidden="1"/>
    </xf>
    <xf numFmtId="1" fontId="14" fillId="2" borderId="0" xfId="94" applyNumberFormat="1" applyFont="1" applyFill="1" applyAlignment="1" applyProtection="1">
      <alignment horizontal="left"/>
      <protection hidden="1"/>
    </xf>
    <xf numFmtId="1" fontId="19" fillId="2" borderId="0" xfId="94" applyNumberFormat="1" applyFont="1" applyFill="1" applyAlignment="1" applyProtection="1">
      <alignment horizontal="left"/>
      <protection hidden="1"/>
    </xf>
    <xf numFmtId="1" fontId="19" fillId="2" borderId="0" xfId="94" applyNumberFormat="1" applyFont="1" applyFill="1" applyProtection="1">
      <protection hidden="1"/>
    </xf>
    <xf numFmtId="0" fontId="19" fillId="2" borderId="0" xfId="94" applyFont="1" applyFill="1" applyProtection="1">
      <protection locked="0"/>
    </xf>
    <xf numFmtId="0" fontId="14" fillId="30" borderId="13" xfId="94" applyFont="1" applyFill="1" applyBorder="1" applyAlignment="1" applyProtection="1">
      <alignment horizontal="left"/>
      <protection locked="0"/>
    </xf>
    <xf numFmtId="0" fontId="14" fillId="30" borderId="14" xfId="94" applyFont="1" applyFill="1" applyBorder="1" applyAlignment="1" applyProtection="1">
      <alignment horizontal="left"/>
      <protection locked="0"/>
    </xf>
    <xf numFmtId="0" fontId="14" fillId="30" borderId="5" xfId="94" applyFont="1" applyFill="1" applyBorder="1" applyAlignment="1" applyProtection="1">
      <alignment horizontal="left"/>
      <protection locked="0"/>
    </xf>
    <xf numFmtId="0" fontId="19" fillId="31" borderId="3" xfId="94" applyFont="1" applyFill="1" applyBorder="1" applyProtection="1">
      <protection locked="0"/>
    </xf>
    <xf numFmtId="0" fontId="19" fillId="31" borderId="6" xfId="94" applyFont="1" applyFill="1" applyBorder="1" applyProtection="1">
      <protection locked="0"/>
    </xf>
    <xf numFmtId="0" fontId="16" fillId="2" borderId="0" xfId="94" applyFont="1" applyFill="1" applyProtection="1">
      <protection locked="0"/>
    </xf>
    <xf numFmtId="0" fontId="35" fillId="2" borderId="0" xfId="94" applyFont="1" applyFill="1" applyBorder="1" applyProtection="1">
      <protection hidden="1"/>
    </xf>
    <xf numFmtId="1" fontId="16" fillId="2" borderId="8" xfId="94" applyNumberFormat="1" applyFont="1" applyFill="1" applyBorder="1" applyAlignment="1" applyProtection="1">
      <alignment horizontal="center" vertical="center" wrapText="1"/>
      <protection hidden="1"/>
    </xf>
    <xf numFmtId="1" fontId="16" fillId="2" borderId="9" xfId="94" applyNumberFormat="1" applyFont="1" applyFill="1" applyBorder="1" applyAlignment="1" applyProtection="1">
      <alignment horizontal="center" vertical="center" wrapText="1"/>
      <protection hidden="1"/>
    </xf>
    <xf numFmtId="3" fontId="15" fillId="2" borderId="12" xfId="63" applyNumberFormat="1" applyFont="1" applyFill="1" applyBorder="1" applyAlignment="1" applyProtection="1">
      <alignment horizontal="center" vertical="center"/>
      <protection hidden="1"/>
    </xf>
    <xf numFmtId="0" fontId="29" fillId="2" borderId="0" xfId="94" applyFont="1" applyFill="1" applyBorder="1" applyProtection="1">
      <protection hidden="1"/>
    </xf>
    <xf numFmtId="0" fontId="38" fillId="2" borderId="0" xfId="94" applyFont="1" applyFill="1" applyBorder="1" applyProtection="1">
      <protection hidden="1"/>
    </xf>
    <xf numFmtId="0" fontId="15" fillId="2" borderId="0" xfId="94" applyFont="1" applyFill="1" applyBorder="1" applyAlignment="1" applyProtection="1">
      <alignment horizontal="right"/>
      <protection hidden="1"/>
    </xf>
    <xf numFmtId="0" fontId="37" fillId="2" borderId="0" xfId="94" applyFont="1" applyFill="1" applyBorder="1" applyProtection="1">
      <protection hidden="1"/>
    </xf>
    <xf numFmtId="1" fontId="16" fillId="2" borderId="0" xfId="63" applyNumberFormat="1" applyFont="1" applyFill="1" applyBorder="1" applyAlignment="1" applyProtection="1">
      <alignment horizontal="center" vertical="center"/>
      <protection hidden="1"/>
    </xf>
    <xf numFmtId="0" fontId="31" fillId="2" borderId="0" xfId="94" applyFont="1" applyFill="1" applyBorder="1" applyProtection="1">
      <protection hidden="1"/>
    </xf>
    <xf numFmtId="0" fontId="83" fillId="2" borderId="0" xfId="94" applyFont="1" applyFill="1" applyBorder="1" applyProtection="1">
      <protection hidden="1"/>
    </xf>
    <xf numFmtId="0" fontId="28" fillId="2" borderId="0" xfId="94" applyFont="1" applyFill="1" applyBorder="1" applyAlignment="1" applyProtection="1">
      <alignment horizontal="left"/>
      <protection hidden="1"/>
    </xf>
    <xf numFmtId="3" fontId="16" fillId="2" borderId="0" xfId="63" applyNumberFormat="1" applyFont="1" applyFill="1" applyBorder="1" applyAlignment="1" applyProtection="1">
      <alignment horizontal="center" vertical="center"/>
      <protection hidden="1"/>
    </xf>
    <xf numFmtId="0" fontId="15" fillId="2" borderId="0" xfId="94" applyFont="1" applyFill="1" applyBorder="1" applyAlignment="1" applyProtection="1">
      <alignment horizontal="left" vertical="top"/>
      <protection hidden="1"/>
    </xf>
    <xf numFmtId="0" fontId="28" fillId="2" borderId="0" xfId="94" applyFont="1" applyFill="1" applyBorder="1" applyProtection="1">
      <protection hidden="1"/>
    </xf>
    <xf numFmtId="3" fontId="16" fillId="2" borderId="0" xfId="94" applyNumberFormat="1" applyFont="1" applyFill="1" applyBorder="1" applyAlignment="1" applyProtection="1">
      <alignment horizontal="left" indent="1"/>
      <protection hidden="1"/>
    </xf>
    <xf numFmtId="3" fontId="16" fillId="2" borderId="8" xfId="94" applyNumberFormat="1" applyFont="1" applyFill="1" applyBorder="1" applyAlignment="1" applyProtection="1">
      <alignment horizontal="left" indent="1"/>
      <protection hidden="1"/>
    </xf>
    <xf numFmtId="3" fontId="16" fillId="2" borderId="8" xfId="63" applyNumberFormat="1" applyFont="1" applyFill="1" applyBorder="1" applyAlignment="1" applyProtection="1">
      <alignment horizontal="center" vertical="center"/>
      <protection hidden="1"/>
    </xf>
    <xf numFmtId="3" fontId="16" fillId="2" borderId="0" xfId="63" applyNumberFormat="1" applyFont="1" applyFill="1" applyBorder="1" applyAlignment="1" applyProtection="1">
      <alignment horizontal="right"/>
      <protection hidden="1"/>
    </xf>
    <xf numFmtId="164" fontId="16" fillId="2" borderId="0" xfId="63" applyNumberFormat="1" applyFont="1" applyFill="1" applyBorder="1" applyAlignment="1" applyProtection="1">
      <alignment horizontal="right"/>
      <protection hidden="1"/>
    </xf>
    <xf numFmtId="167" fontId="16" fillId="2" borderId="0" xfId="94" applyNumberFormat="1" applyFont="1" applyFill="1" applyAlignment="1" applyProtection="1">
      <protection hidden="1"/>
    </xf>
    <xf numFmtId="167" fontId="16" fillId="2" borderId="0" xfId="94" applyNumberFormat="1" applyFont="1" applyFill="1" applyProtection="1">
      <protection hidden="1"/>
    </xf>
    <xf numFmtId="0" fontId="34" fillId="2" borderId="0" xfId="94" applyFont="1" applyFill="1" applyProtection="1">
      <protection hidden="1"/>
    </xf>
    <xf numFmtId="0" fontId="39" fillId="2" borderId="0" xfId="94" applyFont="1" applyFill="1" applyBorder="1" applyProtection="1">
      <protection hidden="1"/>
    </xf>
    <xf numFmtId="3" fontId="16" fillId="32" borderId="0" xfId="94" applyNumberFormat="1" applyFont="1" applyFill="1" applyAlignment="1" applyProtection="1">
      <protection hidden="1"/>
    </xf>
    <xf numFmtId="0" fontId="26" fillId="2" borderId="0" xfId="94" applyFont="1" applyFill="1" applyProtection="1">
      <protection hidden="1"/>
    </xf>
    <xf numFmtId="0" fontId="56" fillId="0" borderId="0" xfId="93"/>
    <xf numFmtId="0" fontId="80" fillId="0" borderId="0" xfId="93" applyFont="1"/>
    <xf numFmtId="0" fontId="56" fillId="0" borderId="0" xfId="93" applyFill="1"/>
    <xf numFmtId="0" fontId="57" fillId="0" borderId="0" xfId="93" applyFont="1" applyFill="1"/>
    <xf numFmtId="0" fontId="57" fillId="33" borderId="0" xfId="93" applyFont="1" applyFill="1"/>
    <xf numFmtId="0" fontId="82" fillId="34" borderId="0" xfId="93" applyFont="1" applyFill="1"/>
    <xf numFmtId="0" fontId="57" fillId="35" borderId="0" xfId="93" applyFont="1" applyFill="1"/>
    <xf numFmtId="0" fontId="57" fillId="36" borderId="0" xfId="93" applyFont="1" applyFill="1"/>
    <xf numFmtId="0" fontId="57" fillId="37" borderId="0" xfId="93" applyFont="1" applyFill="1"/>
    <xf numFmtId="0" fontId="57" fillId="34" borderId="0" xfId="93" applyFont="1" applyFill="1"/>
    <xf numFmtId="0" fontId="57" fillId="0" borderId="0" xfId="93" applyFont="1"/>
    <xf numFmtId="0" fontId="82" fillId="0" borderId="0" xfId="93" applyFont="1" applyFill="1"/>
    <xf numFmtId="0" fontId="57" fillId="0" borderId="0" xfId="93" quotePrefix="1" applyFont="1"/>
    <xf numFmtId="0" fontId="19" fillId="0" borderId="0" xfId="93" applyFont="1" applyFill="1"/>
    <xf numFmtId="16" fontId="56" fillId="0" borderId="0" xfId="93" applyNumberFormat="1"/>
    <xf numFmtId="0" fontId="57" fillId="32" borderId="0" xfId="93" applyFont="1" applyFill="1"/>
    <xf numFmtId="0" fontId="16" fillId="2" borderId="0" xfId="94" applyFont="1" applyFill="1"/>
    <xf numFmtId="0" fontId="14" fillId="2" borderId="0" xfId="94" applyFont="1" applyFill="1"/>
    <xf numFmtId="0" fontId="15" fillId="2" borderId="0" xfId="94" applyFont="1" applyFill="1"/>
    <xf numFmtId="0" fontId="16" fillId="2" borderId="8" xfId="94" applyFont="1" applyFill="1" applyBorder="1"/>
    <xf numFmtId="0" fontId="16" fillId="2" borderId="0" xfId="94" applyFont="1" applyFill="1" applyBorder="1"/>
    <xf numFmtId="0" fontId="16" fillId="2" borderId="9" xfId="94" applyFont="1" applyFill="1" applyBorder="1" applyAlignment="1">
      <alignment horizontal="center" vertical="center" wrapText="1"/>
    </xf>
    <xf numFmtId="0" fontId="16" fillId="2" borderId="0" xfId="94" applyFont="1" applyFill="1" applyBorder="1" applyAlignment="1">
      <alignment horizontal="center" vertical="center" wrapText="1"/>
    </xf>
    <xf numFmtId="3" fontId="16" fillId="2" borderId="0" xfId="94" applyNumberFormat="1" applyFont="1" applyFill="1" applyBorder="1" applyAlignment="1" applyProtection="1">
      <alignment horizontal="center"/>
      <protection hidden="1"/>
    </xf>
    <xf numFmtId="0" fontId="16" fillId="2" borderId="0" xfId="94" applyFont="1" applyFill="1" applyAlignment="1">
      <alignment horizontal="center"/>
    </xf>
    <xf numFmtId="0" fontId="16" fillId="2" borderId="0" xfId="94" applyFont="1" applyFill="1" applyBorder="1" applyAlignment="1">
      <alignment horizontal="center"/>
    </xf>
    <xf numFmtId="164" fontId="16" fillId="2" borderId="0" xfId="94" applyNumberFormat="1" applyFont="1" applyFill="1" applyAlignment="1">
      <alignment horizontal="center"/>
    </xf>
    <xf numFmtId="0" fontId="25" fillId="2" borderId="0" xfId="94" applyFont="1" applyFill="1" applyAlignment="1">
      <alignment horizontal="right"/>
    </xf>
    <xf numFmtId="3" fontId="79" fillId="2" borderId="0" xfId="94" applyNumberFormat="1" applyFont="1" applyFill="1" applyBorder="1" applyAlignment="1" applyProtection="1">
      <protection hidden="1"/>
    </xf>
    <xf numFmtId="0" fontId="79" fillId="2" borderId="0" xfId="87" applyFont="1" applyFill="1" applyProtection="1">
      <protection hidden="1"/>
    </xf>
    <xf numFmtId="0" fontId="15" fillId="2" borderId="9" xfId="0" applyFont="1" applyFill="1" applyBorder="1" applyAlignment="1" applyProtection="1">
      <alignment horizontal="center" vertical="center" wrapText="1"/>
      <protection hidden="1"/>
    </xf>
    <xf numFmtId="0" fontId="90" fillId="29" borderId="0" xfId="0" applyFont="1" applyFill="1"/>
    <xf numFmtId="0" fontId="91" fillId="29" borderId="0" xfId="0" applyFont="1" applyFill="1" applyAlignment="1" applyProtection="1">
      <protection locked="0"/>
    </xf>
    <xf numFmtId="0" fontId="90" fillId="29" borderId="0" xfId="101" applyFont="1" applyFill="1" applyAlignment="1"/>
    <xf numFmtId="0" fontId="90" fillId="29" borderId="0" xfId="0" applyFont="1" applyFill="1" applyAlignment="1"/>
    <xf numFmtId="164" fontId="14" fillId="3" borderId="13" xfId="0" applyNumberFormat="1" applyFont="1" applyFill="1" applyBorder="1" applyAlignment="1" applyProtection="1">
      <protection locked="0"/>
    </xf>
    <xf numFmtId="164" fontId="14" fillId="3" borderId="14" xfId="0" applyNumberFormat="1" applyFont="1" applyFill="1" applyBorder="1" applyAlignment="1" applyProtection="1">
      <protection locked="0"/>
    </xf>
    <xf numFmtId="164" fontId="14" fillId="3" borderId="5" xfId="0" applyNumberFormat="1" applyFont="1" applyFill="1" applyBorder="1" applyAlignment="1" applyProtection="1">
      <protection locked="0"/>
    </xf>
    <xf numFmtId="164" fontId="19" fillId="6" borderId="15" xfId="101" applyNumberFormat="1" applyFont="1" applyFill="1" applyBorder="1"/>
    <xf numFmtId="0" fontId="14" fillId="2" borderId="0" xfId="0" applyFont="1" applyFill="1" applyAlignment="1">
      <alignment horizontal="left"/>
    </xf>
    <xf numFmtId="0" fontId="14" fillId="2" borderId="0" xfId="0" applyFont="1" applyFill="1" applyAlignment="1">
      <alignment horizontal="right"/>
    </xf>
    <xf numFmtId="0" fontId="19" fillId="2" borderId="0" xfId="101" applyFont="1" applyFill="1" applyAlignment="1">
      <alignment horizontal="right"/>
    </xf>
    <xf numFmtId="164" fontId="19" fillId="2" borderId="0" xfId="101" applyNumberFormat="1" applyFont="1" applyFill="1" applyAlignment="1">
      <alignment horizontal="center"/>
    </xf>
    <xf numFmtId="0" fontId="19" fillId="2" borderId="0" xfId="101" applyFont="1" applyFill="1"/>
    <xf numFmtId="0" fontId="0" fillId="2" borderId="0" xfId="0" applyFill="1"/>
    <xf numFmtId="0" fontId="14" fillId="2" borderId="0" xfId="101" applyFont="1" applyFill="1" applyAlignment="1">
      <alignment horizontal="left"/>
    </xf>
    <xf numFmtId="1" fontId="19" fillId="2" borderId="0" xfId="101" applyNumberFormat="1" applyFont="1" applyFill="1" applyAlignment="1">
      <alignment horizontal="center"/>
    </xf>
    <xf numFmtId="1" fontId="19" fillId="2" borderId="0" xfId="101" applyNumberFormat="1" applyFont="1" applyFill="1" applyAlignment="1">
      <alignment horizontal="right"/>
    </xf>
    <xf numFmtId="0" fontId="14" fillId="2" borderId="0" xfId="0" applyFont="1" applyFill="1" applyBorder="1" applyAlignment="1" applyProtection="1">
      <protection locked="0"/>
    </xf>
    <xf numFmtId="0" fontId="14" fillId="2" borderId="0" xfId="0" applyFont="1" applyFill="1"/>
    <xf numFmtId="0" fontId="15" fillId="2" borderId="0" xfId="101" applyFont="1" applyFill="1"/>
    <xf numFmtId="1" fontId="16" fillId="2" borderId="0" xfId="101" applyNumberFormat="1" applyFont="1" applyFill="1" applyAlignment="1">
      <alignment horizontal="center"/>
    </xf>
    <xf numFmtId="1" fontId="16" fillId="2" borderId="0" xfId="101" applyNumberFormat="1" applyFont="1" applyFill="1" applyAlignment="1">
      <alignment horizontal="right"/>
    </xf>
    <xf numFmtId="0" fontId="16" fillId="2" borderId="0" xfId="101" applyFont="1" applyFill="1" applyAlignment="1">
      <alignment horizontal="right"/>
    </xf>
    <xf numFmtId="164" fontId="16" fillId="2" borderId="0" xfId="101" applyNumberFormat="1" applyFont="1" applyFill="1" applyAlignment="1">
      <alignment horizontal="center"/>
    </xf>
    <xf numFmtId="0" fontId="16" fillId="2" borderId="0" xfId="101" applyFont="1" applyFill="1"/>
    <xf numFmtId="165" fontId="16" fillId="2" borderId="8" xfId="104" applyFont="1" applyFill="1" applyBorder="1" applyAlignment="1"/>
    <xf numFmtId="0" fontId="0" fillId="2" borderId="0" xfId="0" applyFill="1" applyAlignment="1"/>
    <xf numFmtId="0" fontId="0" fillId="2" borderId="0" xfId="0" applyFill="1" applyBorder="1" applyAlignment="1"/>
    <xf numFmtId="165" fontId="15" fillId="2" borderId="8" xfId="104" applyFont="1" applyFill="1" applyBorder="1" applyAlignment="1">
      <alignment horizontal="right"/>
    </xf>
    <xf numFmtId="164" fontId="15" fillId="2" borderId="9" xfId="104" applyNumberFormat="1" applyFont="1" applyFill="1" applyBorder="1" applyAlignment="1">
      <alignment horizontal="right" wrapText="1"/>
    </xf>
    <xf numFmtId="1" fontId="15" fillId="2" borderId="9" xfId="104" applyNumberFormat="1" applyFont="1" applyFill="1" applyBorder="1" applyAlignment="1" applyProtection="1">
      <alignment horizontal="right"/>
    </xf>
    <xf numFmtId="0" fontId="15" fillId="2" borderId="9" xfId="104" applyNumberFormat="1" applyFont="1" applyFill="1" applyBorder="1" applyAlignment="1" applyProtection="1">
      <alignment horizontal="right"/>
    </xf>
    <xf numFmtId="171" fontId="15" fillId="2" borderId="9" xfId="104" applyNumberFormat="1" applyFont="1" applyFill="1" applyBorder="1" applyAlignment="1" applyProtection="1">
      <alignment horizontal="right"/>
    </xf>
    <xf numFmtId="165" fontId="15" fillId="2" borderId="0" xfId="104" applyFont="1" applyFill="1" applyBorder="1" applyAlignment="1">
      <alignment horizontal="left"/>
    </xf>
    <xf numFmtId="1" fontId="16" fillId="2" borderId="0" xfId="101" applyNumberFormat="1" applyFont="1" applyFill="1" applyAlignment="1" applyProtection="1">
      <alignment horizontal="right" vertical="center"/>
      <protection hidden="1"/>
    </xf>
    <xf numFmtId="165" fontId="16" fillId="2" borderId="0" xfId="104" applyFont="1" applyFill="1"/>
    <xf numFmtId="3" fontId="16" fillId="2" borderId="0" xfId="104" applyNumberFormat="1" applyFont="1" applyFill="1"/>
    <xf numFmtId="3" fontId="16" fillId="2" borderId="0" xfId="101" applyNumberFormat="1" applyFont="1" applyFill="1" applyAlignment="1" applyProtection="1">
      <alignment horizontal="right" vertical="center"/>
      <protection hidden="1"/>
    </xf>
    <xf numFmtId="3" fontId="16" fillId="2" borderId="0" xfId="104" applyNumberFormat="1" applyFont="1" applyFill="1" applyBorder="1" applyAlignment="1" applyProtection="1">
      <alignment horizontal="right"/>
    </xf>
    <xf numFmtId="171" fontId="16" fillId="2" borderId="0" xfId="104" applyNumberFormat="1" applyFont="1" applyFill="1" applyAlignment="1" applyProtection="1">
      <alignment horizontal="left"/>
    </xf>
    <xf numFmtId="165" fontId="15" fillId="2" borderId="0" xfId="104" applyFont="1" applyFill="1" applyBorder="1" applyAlignment="1">
      <alignment horizontal="center"/>
    </xf>
    <xf numFmtId="3" fontId="15" fillId="2" borderId="0" xfId="104" applyNumberFormat="1" applyFont="1" applyFill="1" applyBorder="1" applyAlignment="1">
      <alignment horizontal="center"/>
    </xf>
    <xf numFmtId="164" fontId="16" fillId="2" borderId="0" xfId="0" applyNumberFormat="1" applyFont="1" applyFill="1" applyAlignment="1"/>
    <xf numFmtId="3" fontId="15" fillId="2" borderId="0" xfId="104" applyNumberFormat="1" applyFont="1" applyFill="1" applyBorder="1" applyAlignment="1">
      <alignment horizontal="left"/>
    </xf>
    <xf numFmtId="3" fontId="16" fillId="2" borderId="0" xfId="101" applyNumberFormat="1" applyFont="1" applyFill="1" applyAlignment="1">
      <alignment horizontal="center"/>
    </xf>
    <xf numFmtId="3" fontId="16" fillId="2" borderId="0" xfId="101" applyNumberFormat="1" applyFont="1" applyFill="1" applyAlignment="1">
      <alignment horizontal="right"/>
    </xf>
    <xf numFmtId="3" fontId="15" fillId="2" borderId="0" xfId="104" applyNumberFormat="1" applyFont="1" applyFill="1" applyBorder="1" applyAlignment="1" applyProtection="1">
      <alignment horizontal="center"/>
    </xf>
    <xf numFmtId="3" fontId="15" fillId="2" borderId="0" xfId="104" applyNumberFormat="1" applyFont="1" applyFill="1" applyBorder="1" applyAlignment="1" applyProtection="1">
      <alignment horizontal="right" indent="1"/>
    </xf>
    <xf numFmtId="0" fontId="0" fillId="2" borderId="8" xfId="0" applyFill="1" applyBorder="1"/>
    <xf numFmtId="164" fontId="16" fillId="2" borderId="8" xfId="101" applyNumberFormat="1" applyFont="1" applyFill="1" applyBorder="1" applyAlignment="1">
      <alignment horizontal="right"/>
    </xf>
    <xf numFmtId="164" fontId="16" fillId="2" borderId="0" xfId="101" applyNumberFormat="1" applyFont="1" applyFill="1" applyAlignment="1">
      <alignment horizontal="right"/>
    </xf>
    <xf numFmtId="164" fontId="25" fillId="0" borderId="0" xfId="105" applyNumberFormat="1" applyFont="1" applyFill="1" applyAlignment="1">
      <alignment horizontal="right"/>
    </xf>
    <xf numFmtId="1" fontId="15" fillId="2" borderId="0" xfId="104" applyNumberFormat="1" applyFont="1" applyFill="1" applyBorder="1" applyAlignment="1" applyProtection="1">
      <alignment horizontal="center"/>
    </xf>
    <xf numFmtId="171" fontId="15" fillId="2" borderId="0" xfId="104" applyNumberFormat="1" applyFont="1" applyFill="1" applyBorder="1" applyAlignment="1" applyProtection="1">
      <alignment horizontal="right" indent="1"/>
    </xf>
    <xf numFmtId="3" fontId="16" fillId="2" borderId="0" xfId="104" applyNumberFormat="1" applyFont="1" applyFill="1" applyAlignment="1">
      <alignment horizontal="center"/>
    </xf>
    <xf numFmtId="3" fontId="16" fillId="2" borderId="0" xfId="101" applyNumberFormat="1" applyFont="1" applyFill="1" applyAlignment="1" applyProtection="1">
      <alignment horizontal="center" vertical="center"/>
      <protection hidden="1"/>
    </xf>
    <xf numFmtId="0" fontId="92" fillId="29" borderId="0" xfId="96" applyFont="1" applyFill="1" applyAlignment="1">
      <alignment wrapText="1"/>
    </xf>
    <xf numFmtId="0" fontId="92" fillId="29" borderId="0" xfId="96" applyFont="1" applyFill="1" applyAlignment="1">
      <alignment horizontal="left" wrapText="1"/>
    </xf>
    <xf numFmtId="0" fontId="72" fillId="0" borderId="0" xfId="96" applyFont="1" applyFill="1" applyAlignment="1"/>
    <xf numFmtId="3" fontId="16" fillId="2" borderId="0" xfId="0" applyNumberFormat="1" applyFont="1" applyFill="1" applyBorder="1" applyAlignment="1" applyProtection="1">
      <alignment horizontal="center"/>
      <protection hidden="1"/>
    </xf>
    <xf numFmtId="0" fontId="16" fillId="2" borderId="0" xfId="0" applyFont="1" applyFill="1" applyAlignment="1">
      <alignment horizontal="center"/>
    </xf>
    <xf numFmtId="164" fontId="16" fillId="2" borderId="0" xfId="0" applyNumberFormat="1" applyFont="1" applyFill="1" applyAlignment="1">
      <alignment horizontal="center"/>
    </xf>
    <xf numFmtId="0" fontId="15" fillId="2" borderId="0" xfId="94" applyFont="1" applyFill="1" applyBorder="1" applyAlignment="1">
      <alignment horizontal="center" vertical="center"/>
    </xf>
    <xf numFmtId="0" fontId="15" fillId="2" borderId="12" xfId="94" applyFont="1" applyFill="1" applyBorder="1" applyAlignment="1">
      <alignment horizontal="center" vertical="center"/>
    </xf>
    <xf numFmtId="0" fontId="93" fillId="2" borderId="0" xfId="94" applyFont="1" applyFill="1" applyProtection="1">
      <protection hidden="1"/>
    </xf>
    <xf numFmtId="0" fontId="87" fillId="0" borderId="0" xfId="90" applyFont="1" applyAlignment="1"/>
    <xf numFmtId="0" fontId="0" fillId="37" borderId="0" xfId="0" applyFill="1"/>
    <xf numFmtId="0" fontId="82" fillId="0" borderId="0" xfId="89" applyFont="1"/>
    <xf numFmtId="0" fontId="86" fillId="32" borderId="0" xfId="89" applyFont="1" applyFill="1" applyAlignment="1">
      <alignment horizontal="left"/>
    </xf>
    <xf numFmtId="0" fontId="87" fillId="32" borderId="0" xfId="89" applyFont="1" applyFill="1" applyAlignment="1">
      <alignment horizontal="left"/>
    </xf>
    <xf numFmtId="0" fontId="87" fillId="0" borderId="0" xfId="89" applyFont="1" applyAlignment="1">
      <alignment horizontal="left"/>
    </xf>
    <xf numFmtId="0" fontId="82" fillId="33" borderId="0" xfId="89" applyFont="1" applyFill="1"/>
    <xf numFmtId="0" fontId="82" fillId="34" borderId="0" xfId="89" applyFont="1" applyFill="1"/>
    <xf numFmtId="0" fontId="82" fillId="35" borderId="0" xfId="89" applyFont="1" applyFill="1"/>
    <xf numFmtId="0" fontId="82" fillId="36" borderId="0" xfId="89" applyFont="1" applyFill="1"/>
    <xf numFmtId="0" fontId="82" fillId="37" borderId="0" xfId="89" applyFont="1" applyFill="1"/>
    <xf numFmtId="0" fontId="13" fillId="0" borderId="0" xfId="0" applyFont="1"/>
    <xf numFmtId="0" fontId="88" fillId="0" borderId="0" xfId="89" applyFont="1" applyFill="1"/>
    <xf numFmtId="0" fontId="82" fillId="33" borderId="0" xfId="85" applyFont="1" applyFill="1"/>
    <xf numFmtId="0" fontId="82" fillId="34" borderId="0" xfId="85" applyFont="1" applyFill="1"/>
    <xf numFmtId="0" fontId="82" fillId="35" borderId="0" xfId="85" applyFont="1" applyFill="1"/>
    <xf numFmtId="0" fontId="82" fillId="32" borderId="0" xfId="85" applyFont="1" applyFill="1"/>
    <xf numFmtId="0" fontId="0" fillId="29" borderId="0" xfId="0" applyFont="1" applyFill="1"/>
    <xf numFmtId="0" fontId="66" fillId="29" borderId="0" xfId="86" applyFont="1" applyFill="1" applyAlignment="1">
      <alignment horizontal="left"/>
    </xf>
    <xf numFmtId="164" fontId="41" fillId="29" borderId="0" xfId="86" applyNumberFormat="1" applyFont="1" applyFill="1" applyAlignment="1">
      <alignment horizontal="right"/>
    </xf>
    <xf numFmtId="164" fontId="41" fillId="29" borderId="0" xfId="86" applyNumberFormat="1" applyFont="1" applyFill="1" applyAlignment="1"/>
    <xf numFmtId="0" fontId="72" fillId="29" borderId="28" xfId="86" applyFont="1" applyFill="1" applyBorder="1" applyAlignment="1">
      <alignment vertical="center"/>
    </xf>
    <xf numFmtId="165" fontId="72" fillId="29" borderId="27" xfId="104" applyFont="1" applyFill="1" applyBorder="1" applyAlignment="1">
      <alignment horizontal="right" vertical="center"/>
    </xf>
    <xf numFmtId="164" fontId="72" fillId="29" borderId="28" xfId="104" applyNumberFormat="1" applyFont="1" applyFill="1" applyBorder="1" applyAlignment="1">
      <alignment horizontal="right" vertical="center" wrapText="1"/>
    </xf>
    <xf numFmtId="1" fontId="72" fillId="29" borderId="28" xfId="104" applyNumberFormat="1" applyFont="1" applyFill="1" applyBorder="1" applyAlignment="1">
      <alignment horizontal="right" vertical="center"/>
    </xf>
    <xf numFmtId="0" fontId="72" fillId="29" borderId="28" xfId="104" applyNumberFormat="1" applyFont="1" applyFill="1" applyBorder="1" applyAlignment="1">
      <alignment horizontal="right" vertical="center"/>
    </xf>
    <xf numFmtId="165" fontId="72" fillId="29" borderId="28" xfId="104" applyFont="1" applyFill="1" applyBorder="1" applyAlignment="1">
      <alignment horizontal="right" vertical="center"/>
    </xf>
    <xf numFmtId="0" fontId="0" fillId="29" borderId="0" xfId="0" applyFill="1" applyAlignment="1">
      <alignment vertical="center"/>
    </xf>
    <xf numFmtId="0" fontId="90" fillId="29" borderId="0" xfId="0" applyFont="1" applyFill="1" applyAlignment="1">
      <alignment vertical="center"/>
    </xf>
    <xf numFmtId="0" fontId="41" fillId="29" borderId="28" xfId="86" applyFont="1" applyFill="1" applyBorder="1" applyAlignment="1">
      <alignment vertical="center"/>
    </xf>
    <xf numFmtId="0" fontId="41" fillId="29" borderId="0" xfId="86" applyFont="1" applyFill="1" applyAlignment="1">
      <alignment horizontal="right" vertical="center"/>
    </xf>
    <xf numFmtId="0" fontId="72" fillId="29" borderId="0" xfId="86" applyFont="1" applyFill="1" applyAlignment="1">
      <alignment vertical="center" wrapText="1"/>
    </xf>
    <xf numFmtId="0" fontId="66" fillId="29" borderId="0" xfId="0" applyFont="1" applyFill="1" applyAlignment="1">
      <alignment vertical="center"/>
    </xf>
    <xf numFmtId="0" fontId="72" fillId="29" borderId="27" xfId="86" applyFont="1" applyFill="1" applyBorder="1" applyAlignment="1">
      <alignment horizontal="right" wrapText="1"/>
    </xf>
    <xf numFmtId="0" fontId="72" fillId="29" borderId="27" xfId="86" applyFont="1" applyFill="1" applyBorder="1" applyAlignment="1">
      <alignment horizontal="right" vertical="center" wrapText="1"/>
    </xf>
    <xf numFmtId="3" fontId="14" fillId="2" borderId="0" xfId="0" applyNumberFormat="1" applyFont="1" applyFill="1" applyBorder="1" applyAlignment="1" applyProtection="1">
      <protection hidden="1"/>
    </xf>
    <xf numFmtId="0" fontId="94" fillId="0" borderId="0" xfId="0" applyFont="1"/>
    <xf numFmtId="164" fontId="71" fillId="29" borderId="0" xfId="86" applyNumberFormat="1" applyFont="1" applyFill="1" applyBorder="1" applyAlignment="1">
      <alignment horizontal="left" vertical="center" wrapText="1" indent="1"/>
    </xf>
    <xf numFmtId="0" fontId="71" fillId="29" borderId="0" xfId="86" applyFont="1" applyFill="1" applyBorder="1" applyAlignment="1">
      <alignment horizontal="right"/>
    </xf>
    <xf numFmtId="1" fontId="71" fillId="29" borderId="8" xfId="86" applyNumberFormat="1" applyFont="1" applyFill="1" applyBorder="1" applyAlignment="1">
      <alignment horizontal="left" vertical="center" wrapText="1" indent="1"/>
    </xf>
    <xf numFmtId="1" fontId="71" fillId="29" borderId="8" xfId="86" applyNumberFormat="1" applyFont="1" applyFill="1" applyBorder="1" applyAlignment="1">
      <alignment horizontal="right" vertical="center" wrapText="1" indent="1"/>
    </xf>
    <xf numFmtId="0" fontId="71" fillId="29" borderId="8" xfId="86" applyFont="1" applyFill="1" applyBorder="1" applyAlignment="1">
      <alignment horizontal="right"/>
    </xf>
    <xf numFmtId="0" fontId="13" fillId="29" borderId="0" xfId="0" applyFont="1" applyFill="1"/>
    <xf numFmtId="0" fontId="13" fillId="29" borderId="0" xfId="101" applyFont="1" applyFill="1" applyAlignment="1"/>
    <xf numFmtId="0" fontId="13" fillId="29" borderId="0" xfId="0" applyFont="1" applyFill="1" applyAlignment="1"/>
    <xf numFmtId="0" fontId="13" fillId="29" borderId="0" xfId="0" applyFont="1" applyFill="1" applyAlignment="1">
      <alignment vertical="center"/>
    </xf>
    <xf numFmtId="0" fontId="13" fillId="2" borderId="0" xfId="101" applyFont="1" applyFill="1"/>
    <xf numFmtId="164" fontId="13" fillId="6" borderId="15" xfId="101" applyNumberFormat="1" applyFont="1" applyFill="1" applyBorder="1"/>
    <xf numFmtId="0" fontId="71" fillId="29" borderId="0" xfId="0" applyFont="1" applyFill="1" applyAlignment="1">
      <alignment horizontal="center"/>
    </xf>
    <xf numFmtId="3" fontId="71" fillId="29" borderId="0" xfId="86" applyNumberFormat="1" applyFont="1" applyFill="1" applyAlignment="1">
      <alignment horizontal="right" vertical="center" wrapText="1" indent="1"/>
    </xf>
    <xf numFmtId="3" fontId="71" fillId="29" borderId="0" xfId="57" applyNumberFormat="1" applyFont="1" applyFill="1" applyAlignment="1">
      <alignment horizontal="right" vertical="center" wrapText="1" indent="1"/>
    </xf>
    <xf numFmtId="0" fontId="16" fillId="2" borderId="0" xfId="94" applyFont="1" applyFill="1" applyAlignment="1" applyProtection="1">
      <alignment vertical="top"/>
      <protection hidden="1"/>
    </xf>
    <xf numFmtId="44" fontId="16" fillId="32" borderId="0" xfId="63" applyFont="1" applyFill="1" applyBorder="1" applyAlignment="1" applyProtection="1">
      <alignment vertical="top"/>
      <protection hidden="1"/>
    </xf>
    <xf numFmtId="0" fontId="16" fillId="32" borderId="0" xfId="63" applyNumberFormat="1" applyFont="1" applyFill="1" applyBorder="1" applyAlignment="1" applyProtection="1">
      <alignment vertical="top"/>
      <protection hidden="1"/>
    </xf>
    <xf numFmtId="0" fontId="16" fillId="32" borderId="0" xfId="94" applyFont="1" applyFill="1" applyAlignment="1" applyProtection="1">
      <alignment vertical="top"/>
      <protection hidden="1"/>
    </xf>
    <xf numFmtId="0" fontId="16" fillId="32" borderId="0" xfId="94" applyFont="1" applyFill="1" applyProtection="1">
      <protection hidden="1"/>
    </xf>
    <xf numFmtId="165" fontId="71" fillId="43" borderId="0" xfId="105" applyFont="1" applyFill="1" applyAlignment="1"/>
    <xf numFmtId="165" fontId="71" fillId="43" borderId="0" xfId="105" applyFont="1" applyFill="1" applyAlignment="1">
      <alignment horizontal="right" indent="1"/>
    </xf>
    <xf numFmtId="164" fontId="71" fillId="43" borderId="0" xfId="105" applyNumberFormat="1" applyFont="1" applyFill="1" applyAlignment="1">
      <alignment horizontal="right"/>
    </xf>
    <xf numFmtId="1" fontId="71" fillId="43" borderId="0" xfId="116" applyNumberFormat="1" applyFont="1" applyFill="1" applyAlignment="1">
      <alignment horizontal="center"/>
    </xf>
    <xf numFmtId="0" fontId="75" fillId="43" borderId="0" xfId="86" applyFont="1" applyFill="1" applyAlignment="1" applyProtection="1">
      <alignment horizontal="right"/>
      <protection hidden="1"/>
    </xf>
    <xf numFmtId="165" fontId="76" fillId="32" borderId="0" xfId="105" applyFont="1" applyFill="1" applyAlignment="1">
      <alignment horizontal="left"/>
    </xf>
    <xf numFmtId="0" fontId="41" fillId="32" borderId="0" xfId="86" applyFont="1" applyFill="1" applyAlignment="1">
      <alignment horizontal="right"/>
    </xf>
    <xf numFmtId="0" fontId="41" fillId="32" borderId="0" xfId="86" applyFont="1" applyFill="1" applyAlignment="1"/>
    <xf numFmtId="1" fontId="71" fillId="32" borderId="0" xfId="102" applyNumberFormat="1" applyFont="1" applyFill="1" applyAlignment="1">
      <alignment horizontal="center"/>
    </xf>
    <xf numFmtId="165" fontId="76" fillId="32" borderId="0" xfId="105" applyFont="1" applyFill="1" applyAlignment="1"/>
    <xf numFmtId="164" fontId="71" fillId="32" borderId="0" xfId="102" applyNumberFormat="1" applyFont="1" applyFill="1" applyAlignment="1">
      <alignment horizontal="right"/>
    </xf>
    <xf numFmtId="0" fontId="71" fillId="32" borderId="0" xfId="102" applyFont="1" applyFill="1" applyAlignment="1">
      <alignment horizontal="center"/>
    </xf>
    <xf numFmtId="0" fontId="71" fillId="32" borderId="0" xfId="102" applyFont="1" applyFill="1" applyAlignment="1">
      <alignment horizontal="right"/>
    </xf>
    <xf numFmtId="0" fontId="71" fillId="32" borderId="0" xfId="102" applyFont="1" applyFill="1" applyAlignment="1">
      <alignment horizontal="right" indent="1"/>
    </xf>
    <xf numFmtId="0" fontId="71" fillId="32" borderId="0" xfId="86" applyFont="1" applyFill="1" applyAlignment="1"/>
    <xf numFmtId="0" fontId="92" fillId="32" borderId="0" xfId="0" applyFont="1" applyFill="1"/>
    <xf numFmtId="0" fontId="71" fillId="43" borderId="0" xfId="102" applyFont="1" applyFill="1" applyAlignment="1">
      <alignment horizontal="right" indent="1"/>
    </xf>
    <xf numFmtId="164" fontId="71" fillId="43" borderId="0" xfId="102" applyNumberFormat="1" applyFont="1" applyFill="1" applyAlignment="1">
      <alignment horizontal="right"/>
    </xf>
    <xf numFmtId="1" fontId="71" fillId="43" borderId="0" xfId="102" applyNumberFormat="1" applyFont="1" applyFill="1" applyAlignment="1">
      <alignment horizontal="center"/>
    </xf>
    <xf numFmtId="0" fontId="71" fillId="43" borderId="0" xfId="102" applyFont="1" applyFill="1" applyAlignment="1">
      <alignment horizontal="center"/>
    </xf>
    <xf numFmtId="0" fontId="71" fillId="43" borderId="0" xfId="102" applyFont="1" applyFill="1" applyAlignment="1">
      <alignment horizontal="right"/>
    </xf>
    <xf numFmtId="0" fontId="71" fillId="43" borderId="0" xfId="102" applyFont="1" applyFill="1" applyAlignment="1"/>
    <xf numFmtId="0" fontId="0" fillId="32" borderId="0" xfId="0" applyFill="1"/>
    <xf numFmtId="0" fontId="66" fillId="43" borderId="0" xfId="86" applyFont="1" applyFill="1" applyAlignment="1"/>
    <xf numFmtId="0" fontId="66" fillId="43" borderId="0" xfId="86" applyFont="1" applyFill="1" applyAlignment="1">
      <alignment horizontal="right" indent="1"/>
    </xf>
    <xf numFmtId="164" fontId="41" fillId="43" borderId="0" xfId="102" applyNumberFormat="1" applyFont="1" applyFill="1" applyAlignment="1">
      <alignment horizontal="right"/>
    </xf>
    <xf numFmtId="0" fontId="41" fillId="43" borderId="0" xfId="102" applyFont="1" applyFill="1" applyAlignment="1">
      <alignment horizontal="center"/>
    </xf>
    <xf numFmtId="1" fontId="41" fillId="43" borderId="0" xfId="102" applyNumberFormat="1" applyFont="1" applyFill="1" applyAlignment="1">
      <alignment horizontal="center"/>
    </xf>
    <xf numFmtId="0" fontId="41" fillId="43" borderId="0" xfId="102" applyFont="1" applyFill="1" applyAlignment="1">
      <alignment horizontal="right"/>
    </xf>
    <xf numFmtId="0" fontId="41" fillId="43" borderId="0" xfId="102" applyFont="1" applyFill="1" applyAlignment="1"/>
    <xf numFmtId="0" fontId="72" fillId="43" borderId="0" xfId="102" applyFont="1" applyFill="1" applyAlignment="1"/>
    <xf numFmtId="0" fontId="72" fillId="43" borderId="0" xfId="102" applyFont="1" applyFill="1" applyAlignment="1">
      <alignment horizontal="right" indent="1"/>
    </xf>
    <xf numFmtId="165" fontId="71" fillId="43" borderId="27" xfId="105" applyFont="1" applyFill="1" applyBorder="1" applyAlignment="1"/>
    <xf numFmtId="165" fontId="71" fillId="43" borderId="27" xfId="105" applyFont="1" applyFill="1" applyBorder="1" applyAlignment="1">
      <alignment horizontal="right" indent="1"/>
    </xf>
    <xf numFmtId="1" fontId="72" fillId="43" borderId="27" xfId="105" applyNumberFormat="1" applyFont="1" applyFill="1" applyBorder="1" applyAlignment="1">
      <alignment horizontal="right"/>
    </xf>
    <xf numFmtId="165" fontId="72" fillId="43" borderId="27" xfId="105" applyFont="1" applyFill="1" applyBorder="1" applyAlignment="1">
      <alignment horizontal="center" vertical="center"/>
    </xf>
    <xf numFmtId="165" fontId="72" fillId="43" borderId="27" xfId="105" applyFont="1" applyFill="1" applyBorder="1" applyAlignment="1">
      <alignment horizontal="right" vertical="center"/>
    </xf>
    <xf numFmtId="164" fontId="72" fillId="43" borderId="28" xfId="105" applyNumberFormat="1" applyFont="1" applyFill="1" applyBorder="1" applyAlignment="1">
      <alignment horizontal="right" vertical="center" wrapText="1"/>
    </xf>
    <xf numFmtId="1" fontId="72" fillId="43" borderId="28" xfId="105" applyNumberFormat="1" applyFont="1" applyFill="1" applyBorder="1" applyAlignment="1">
      <alignment horizontal="right" vertical="center"/>
    </xf>
    <xf numFmtId="0" fontId="72" fillId="43" borderId="28" xfId="105" applyNumberFormat="1" applyFont="1" applyFill="1" applyBorder="1" applyAlignment="1">
      <alignment horizontal="right" vertical="center"/>
    </xf>
    <xf numFmtId="49" fontId="72" fillId="43" borderId="28" xfId="105" applyNumberFormat="1" applyFont="1" applyFill="1" applyBorder="1" applyAlignment="1">
      <alignment horizontal="right" vertical="center"/>
    </xf>
    <xf numFmtId="165" fontId="72" fillId="43" borderId="28" xfId="105" applyFont="1" applyFill="1" applyBorder="1" applyAlignment="1">
      <alignment horizontal="right" vertical="center"/>
    </xf>
    <xf numFmtId="0" fontId="71" fillId="43" borderId="0" xfId="102" applyFont="1" applyFill="1" applyAlignment="1">
      <alignment vertical="center"/>
    </xf>
    <xf numFmtId="0" fontId="0" fillId="43" borderId="0" xfId="0" applyFill="1" applyAlignment="1">
      <alignment vertical="center"/>
    </xf>
    <xf numFmtId="1" fontId="71" fillId="43" borderId="0" xfId="102" applyNumberFormat="1" applyFont="1" applyFill="1" applyAlignment="1">
      <alignment horizontal="right"/>
    </xf>
    <xf numFmtId="1" fontId="71" fillId="43" borderId="0" xfId="116" applyNumberFormat="1" applyFont="1" applyFill="1" applyAlignment="1">
      <alignment horizontal="right"/>
    </xf>
    <xf numFmtId="164" fontId="71" fillId="43" borderId="0" xfId="102" applyNumberFormat="1" applyFont="1" applyFill="1" applyAlignment="1">
      <alignment horizontal="right" indent="2"/>
    </xf>
    <xf numFmtId="1" fontId="71" fillId="43" borderId="0" xfId="102" applyNumberFormat="1" applyFont="1" applyFill="1" applyAlignment="1"/>
    <xf numFmtId="49" fontId="71" fillId="43" borderId="0" xfId="105" applyNumberFormat="1" applyFont="1" applyFill="1" applyAlignment="1">
      <alignment horizontal="right"/>
    </xf>
    <xf numFmtId="49" fontId="71" fillId="43" borderId="0" xfId="102" applyNumberFormat="1" applyFont="1" applyFill="1" applyAlignment="1">
      <alignment horizontal="right" indent="1"/>
    </xf>
    <xf numFmtId="3" fontId="71" fillId="43" borderId="0" xfId="102" applyNumberFormat="1" applyFont="1" applyFill="1" applyAlignment="1">
      <alignment horizontal="right"/>
    </xf>
    <xf numFmtId="1" fontId="71" fillId="43" borderId="0" xfId="109" applyNumberFormat="1" applyFont="1" applyFill="1" applyAlignment="1">
      <alignment horizontal="right"/>
    </xf>
    <xf numFmtId="1" fontId="71" fillId="43" borderId="0" xfId="95" applyNumberFormat="1" applyFont="1" applyFill="1" applyAlignment="1">
      <alignment horizontal="right"/>
    </xf>
    <xf numFmtId="0" fontId="71" fillId="43" borderId="0" xfId="105" applyNumberFormat="1" applyFont="1" applyFill="1" applyAlignment="1">
      <alignment horizontal="right"/>
    </xf>
    <xf numFmtId="1" fontId="71" fillId="43" borderId="0" xfId="86" applyNumberFormat="1" applyFont="1" applyFill="1" applyAlignment="1">
      <alignment horizontal="right"/>
    </xf>
    <xf numFmtId="0" fontId="71" fillId="43" borderId="0" xfId="105" applyNumberFormat="1" applyFont="1" applyFill="1" applyAlignment="1">
      <alignment horizontal="right" indent="1"/>
    </xf>
    <xf numFmtId="3" fontId="71" fillId="43" borderId="0" xfId="100" applyNumberFormat="1" applyFont="1" applyFill="1" applyAlignment="1">
      <alignment horizontal="right"/>
    </xf>
    <xf numFmtId="0" fontId="71" fillId="43" borderId="0" xfId="105" applyNumberFormat="1" applyFont="1" applyFill="1" applyAlignment="1">
      <alignment horizontal="center"/>
    </xf>
    <xf numFmtId="1" fontId="71" fillId="43" borderId="0" xfId="105" applyNumberFormat="1" applyFont="1" applyFill="1" applyAlignment="1">
      <alignment horizontal="right"/>
    </xf>
    <xf numFmtId="3" fontId="71" fillId="43" borderId="0" xfId="86" applyNumberFormat="1" applyFont="1" applyFill="1" applyAlignment="1">
      <alignment horizontal="right"/>
    </xf>
    <xf numFmtId="3" fontId="71" fillId="43" borderId="0" xfId="116" applyNumberFormat="1" applyFont="1" applyFill="1" applyAlignment="1">
      <alignment horizontal="right"/>
    </xf>
    <xf numFmtId="167" fontId="71" fillId="43" borderId="0" xfId="102" applyNumberFormat="1" applyFont="1" applyFill="1" applyAlignment="1">
      <alignment horizontal="right"/>
    </xf>
    <xf numFmtId="49" fontId="71" fillId="43" borderId="0" xfId="105" applyNumberFormat="1" applyFont="1" applyFill="1" applyAlignment="1">
      <alignment horizontal="right" indent="1"/>
    </xf>
    <xf numFmtId="1" fontId="71" fillId="43" borderId="27" xfId="116" applyNumberFormat="1" applyFont="1" applyFill="1" applyBorder="1" applyAlignment="1">
      <alignment horizontal="right"/>
    </xf>
    <xf numFmtId="1" fontId="71" fillId="43" borderId="27" xfId="116" applyNumberFormat="1" applyFont="1" applyFill="1" applyBorder="1" applyAlignment="1">
      <alignment horizontal="center"/>
    </xf>
    <xf numFmtId="1" fontId="71" fillId="43" borderId="27" xfId="102" applyNumberFormat="1" applyFont="1" applyFill="1" applyBorder="1" applyAlignment="1">
      <alignment horizontal="right"/>
    </xf>
    <xf numFmtId="164" fontId="71" fillId="43" borderId="0" xfId="102" applyNumberFormat="1" applyFont="1" applyFill="1" applyAlignment="1">
      <alignment horizontal="center"/>
    </xf>
    <xf numFmtId="0" fontId="71" fillId="43" borderId="0" xfId="102" applyFont="1" applyFill="1" applyAlignment="1">
      <alignment horizontal="left" wrapText="1"/>
    </xf>
    <xf numFmtId="0" fontId="95" fillId="32" borderId="0" xfId="0" applyFont="1" applyFill="1" applyAlignment="1">
      <alignment wrapText="1"/>
    </xf>
    <xf numFmtId="0" fontId="96" fillId="43" borderId="0" xfId="0" applyFont="1" applyFill="1"/>
    <xf numFmtId="0" fontId="92" fillId="32" borderId="0" xfId="0" applyFont="1" applyFill="1" applyAlignment="1">
      <alignment wrapText="1"/>
    </xf>
    <xf numFmtId="0" fontId="41" fillId="43" borderId="0" xfId="86" applyFont="1" applyFill="1" applyAlignment="1"/>
    <xf numFmtId="3" fontId="75" fillId="29" borderId="0" xfId="86" applyNumberFormat="1" applyFont="1" applyFill="1" applyAlignment="1">
      <alignment horizontal="right"/>
    </xf>
    <xf numFmtId="0" fontId="75" fillId="29" borderId="0" xfId="86" applyFont="1" applyFill="1" applyAlignment="1">
      <alignment horizontal="right"/>
    </xf>
    <xf numFmtId="3" fontId="72" fillId="29" borderId="0" xfId="86" applyNumberFormat="1" applyFont="1" applyFill="1" applyAlignment="1">
      <alignment horizontal="right"/>
    </xf>
    <xf numFmtId="0" fontId="72" fillId="29" borderId="0" xfId="86" applyFont="1" applyFill="1" applyAlignment="1">
      <alignment horizontal="right"/>
    </xf>
    <xf numFmtId="3" fontId="71" fillId="29" borderId="0" xfId="106" applyNumberFormat="1" applyFont="1" applyFill="1" applyAlignment="1" applyProtection="1">
      <alignment horizontal="right" wrapText="1"/>
      <protection locked="0"/>
    </xf>
    <xf numFmtId="0" fontId="71" fillId="29" borderId="0" xfId="106" applyFont="1" applyFill="1" applyAlignment="1" applyProtection="1">
      <alignment horizontal="right" wrapText="1"/>
      <protection locked="0"/>
    </xf>
    <xf numFmtId="0" fontId="17" fillId="32" borderId="0" xfId="94" applyFont="1" applyFill="1" applyProtection="1">
      <protection hidden="1"/>
    </xf>
    <xf numFmtId="0" fontId="66" fillId="43" borderId="0" xfId="99" applyFont="1" applyFill="1" applyAlignment="1"/>
    <xf numFmtId="0" fontId="41" fillId="43" borderId="28" xfId="86" applyFont="1" applyFill="1" applyBorder="1" applyAlignment="1"/>
    <xf numFmtId="0" fontId="72" fillId="43" borderId="27" xfId="86" applyFont="1" applyFill="1" applyBorder="1" applyAlignment="1"/>
    <xf numFmtId="0" fontId="71" fillId="43" borderId="28" xfId="86" applyFont="1" applyFill="1" applyBorder="1" applyAlignment="1">
      <alignment horizontal="left"/>
    </xf>
    <xf numFmtId="0" fontId="72" fillId="43" borderId="27" xfId="86" applyFont="1" applyFill="1" applyBorder="1" applyAlignment="1">
      <alignment horizontal="center" vertical="center"/>
    </xf>
    <xf numFmtId="0" fontId="72" fillId="43" borderId="0" xfId="86" applyFont="1" applyFill="1" applyAlignment="1">
      <alignment horizontal="center" vertical="center"/>
    </xf>
    <xf numFmtId="0" fontId="72" fillId="43" borderId="0" xfId="86" applyFont="1" applyFill="1" applyAlignment="1"/>
    <xf numFmtId="0" fontId="71" fillId="43" borderId="0" xfId="86" applyFont="1" applyFill="1" applyAlignment="1"/>
    <xf numFmtId="0" fontId="71" fillId="43" borderId="0" xfId="86" applyFont="1" applyFill="1" applyAlignment="1">
      <alignment horizontal="left" indent="1"/>
    </xf>
    <xf numFmtId="0" fontId="71" fillId="43" borderId="0" xfId="86" applyFont="1" applyFill="1" applyAlignment="1">
      <alignment horizontal="center"/>
    </xf>
    <xf numFmtId="0" fontId="71" fillId="43" borderId="27" xfId="86" applyFont="1" applyFill="1" applyBorder="1" applyAlignment="1"/>
    <xf numFmtId="165" fontId="76" fillId="43" borderId="0" xfId="105" applyFont="1" applyFill="1" applyAlignment="1">
      <alignment horizontal="left"/>
    </xf>
    <xf numFmtId="165" fontId="76" fillId="43" borderId="0" xfId="105" applyFont="1" applyFill="1" applyAlignment="1"/>
    <xf numFmtId="0" fontId="76" fillId="43" borderId="0" xfId="102" applyFont="1" applyFill="1" applyAlignment="1"/>
    <xf numFmtId="0" fontId="71" fillId="43" borderId="0" xfId="97" applyFont="1" applyFill="1" applyAlignment="1"/>
    <xf numFmtId="3" fontId="71" fillId="43" borderId="0" xfId="110" applyNumberFormat="1" applyFont="1" applyFill="1" applyAlignment="1">
      <alignment horizontal="center" vertical="center" wrapText="1"/>
    </xf>
    <xf numFmtId="0" fontId="71" fillId="29" borderId="0" xfId="0" applyFont="1" applyFill="1" applyAlignment="1">
      <alignment horizontal="left" wrapText="1"/>
    </xf>
    <xf numFmtId="0" fontId="71" fillId="29" borderId="0" xfId="96" applyFont="1" applyFill="1" applyAlignment="1">
      <alignment horizontal="left" wrapText="1"/>
    </xf>
    <xf numFmtId="0" fontId="71" fillId="32" borderId="0" xfId="102" applyFont="1" applyFill="1" applyAlignment="1"/>
    <xf numFmtId="0" fontId="71" fillId="32" borderId="0" xfId="102" applyFont="1" applyFill="1" applyAlignment="1">
      <alignment horizontal="left"/>
    </xf>
    <xf numFmtId="0" fontId="71" fillId="29" borderId="0" xfId="86" applyFont="1" applyFill="1" applyAlignment="1">
      <alignment horizontal="left" wrapText="1"/>
    </xf>
    <xf numFmtId="0" fontId="66" fillId="29" borderId="0" xfId="99" applyFont="1" applyFill="1" applyAlignment="1">
      <alignment horizontal="left" wrapText="1"/>
    </xf>
    <xf numFmtId="0" fontId="72" fillId="29" borderId="28" xfId="86" applyFont="1" applyFill="1" applyBorder="1" applyAlignment="1">
      <alignment horizontal="center" vertical="center"/>
    </xf>
    <xf numFmtId="0" fontId="72" fillId="29" borderId="27" xfId="86" applyFont="1" applyFill="1" applyBorder="1" applyAlignment="1">
      <alignment horizontal="center" vertical="center"/>
    </xf>
    <xf numFmtId="0" fontId="72" fillId="29" borderId="28" xfId="86" applyFont="1" applyFill="1" applyBorder="1" applyAlignment="1">
      <alignment horizontal="center" vertical="center" wrapText="1"/>
    </xf>
    <xf numFmtId="0" fontId="66" fillId="29" borderId="0" xfId="98" applyFont="1" applyFill="1" applyAlignment="1">
      <alignment horizontal="left" wrapText="1"/>
    </xf>
    <xf numFmtId="1" fontId="72" fillId="29" borderId="28" xfId="86" applyNumberFormat="1" applyFont="1" applyFill="1" applyBorder="1" applyAlignment="1">
      <alignment horizontal="center" vertical="center" wrapText="1"/>
    </xf>
    <xf numFmtId="0" fontId="71" fillId="29" borderId="0" xfId="102" applyFont="1" applyFill="1" applyAlignment="1">
      <alignment horizontal="left" wrapText="1"/>
    </xf>
    <xf numFmtId="0" fontId="0" fillId="29" borderId="0" xfId="0" applyFill="1"/>
    <xf numFmtId="0" fontId="0" fillId="43" borderId="0" xfId="0" applyFill="1"/>
    <xf numFmtId="0" fontId="0" fillId="29" borderId="0" xfId="0" applyFill="1" applyAlignment="1">
      <alignment vertical="top"/>
    </xf>
    <xf numFmtId="0" fontId="71" fillId="29" borderId="0" xfId="86" applyFont="1" applyFill="1" applyAlignment="1">
      <alignment vertical="top"/>
    </xf>
    <xf numFmtId="1" fontId="71" fillId="29" borderId="0" xfId="86" applyNumberFormat="1" applyFont="1" applyFill="1" applyAlignment="1">
      <alignment horizontal="center" vertical="top"/>
    </xf>
    <xf numFmtId="0" fontId="71" fillId="29" borderId="0" xfId="86" applyFont="1" applyFill="1" applyAlignment="1">
      <alignment vertical="top" wrapText="1"/>
    </xf>
    <xf numFmtId="164" fontId="71" fillId="29" borderId="0" xfId="86" applyNumberFormat="1" applyFont="1" applyFill="1" applyAlignment="1">
      <alignment horizontal="center" vertical="top"/>
    </xf>
    <xf numFmtId="0" fontId="71" fillId="29" borderId="0" xfId="86" applyFont="1" applyFill="1" applyAlignment="1">
      <alignment horizontal="center" vertical="top"/>
    </xf>
    <xf numFmtId="0" fontId="14" fillId="0" borderId="0" xfId="86" applyFont="1"/>
    <xf numFmtId="1" fontId="0" fillId="29" borderId="0" xfId="0" applyNumberFormat="1" applyFill="1" applyAlignment="1">
      <alignment horizontal="right"/>
    </xf>
    <xf numFmtId="1" fontId="71" fillId="29" borderId="0" xfId="86" applyNumberFormat="1" applyFont="1" applyFill="1" applyAlignment="1">
      <alignment horizontal="right" vertical="center" wrapText="1"/>
    </xf>
    <xf numFmtId="1" fontId="71" fillId="29" borderId="0" xfId="102" applyNumberFormat="1" applyFont="1" applyFill="1" applyAlignment="1">
      <alignment horizontal="left" wrapText="1"/>
    </xf>
    <xf numFmtId="1" fontId="75" fillId="29" borderId="29" xfId="107" applyNumberFormat="1" applyFont="1" applyFill="1" applyBorder="1" applyAlignment="1">
      <alignment horizontal="right"/>
    </xf>
    <xf numFmtId="1" fontId="71" fillId="29" borderId="8" xfId="86" applyNumberFormat="1" applyFont="1" applyFill="1" applyBorder="1" applyAlignment="1">
      <alignment horizontal="right"/>
    </xf>
    <xf numFmtId="1" fontId="72" fillId="29" borderId="27" xfId="86" applyNumberFormat="1" applyFont="1" applyFill="1" applyBorder="1" applyAlignment="1">
      <alignment horizontal="right" vertical="center" wrapText="1"/>
    </xf>
    <xf numFmtId="1" fontId="71" fillId="29" borderId="0" xfId="86" applyNumberFormat="1" applyFont="1" applyFill="1" applyBorder="1" applyAlignment="1">
      <alignment horizontal="right"/>
    </xf>
    <xf numFmtId="0" fontId="71" fillId="44" borderId="0" xfId="86" applyFont="1" applyFill="1" applyAlignment="1">
      <alignment horizontal="right"/>
    </xf>
    <xf numFmtId="0" fontId="71" fillId="45" borderId="0" xfId="0" applyFont="1" applyFill="1" applyAlignment="1">
      <alignment horizontal="right"/>
    </xf>
    <xf numFmtId="0" fontId="0" fillId="29" borderId="0" xfId="0" applyFill="1" applyAlignment="1">
      <alignment horizontal="right"/>
    </xf>
    <xf numFmtId="1" fontId="71" fillId="29" borderId="0" xfId="86" applyNumberFormat="1" applyFont="1" applyFill="1" applyBorder="1" applyAlignment="1">
      <alignment horizontal="right" vertical="center" wrapText="1" indent="1"/>
    </xf>
    <xf numFmtId="1" fontId="71" fillId="45" borderId="0" xfId="86" applyNumberFormat="1" applyFont="1" applyFill="1" applyBorder="1" applyAlignment="1">
      <alignment horizontal="right"/>
    </xf>
    <xf numFmtId="1" fontId="71" fillId="46" borderId="0" xfId="86" applyNumberFormat="1" applyFont="1" applyFill="1" applyBorder="1" applyAlignment="1">
      <alignment horizontal="right"/>
    </xf>
    <xf numFmtId="1" fontId="41" fillId="29" borderId="0" xfId="86" applyNumberFormat="1" applyFont="1" applyFill="1" applyAlignment="1">
      <alignment horizontal="right"/>
    </xf>
    <xf numFmtId="0" fontId="72" fillId="29" borderId="0" xfId="86" applyFont="1" applyFill="1" applyAlignment="1">
      <alignment vertical="top"/>
    </xf>
    <xf numFmtId="0" fontId="41" fillId="29" borderId="0" xfId="86" applyFont="1" applyFill="1" applyAlignment="1">
      <alignment vertical="top"/>
    </xf>
    <xf numFmtId="3" fontId="71" fillId="29" borderId="0" xfId="0" applyNumberFormat="1" applyFont="1" applyFill="1" applyBorder="1" applyAlignment="1">
      <alignment vertical="top"/>
    </xf>
    <xf numFmtId="3" fontId="71" fillId="29" borderId="0" xfId="0" applyNumberFormat="1" applyFont="1" applyFill="1" applyAlignment="1">
      <alignment vertical="top"/>
    </xf>
    <xf numFmtId="0" fontId="71" fillId="29" borderId="0" xfId="86" applyFont="1" applyFill="1" applyAlignment="1">
      <alignment horizontal="left" vertical="top" wrapText="1"/>
    </xf>
    <xf numFmtId="0" fontId="71" fillId="29" borderId="29" xfId="86" applyFont="1" applyFill="1" applyBorder="1" applyAlignment="1">
      <alignment vertical="top"/>
    </xf>
    <xf numFmtId="0" fontId="72" fillId="29" borderId="29" xfId="86" applyFont="1" applyFill="1" applyBorder="1" applyAlignment="1">
      <alignment vertical="top"/>
    </xf>
    <xf numFmtId="0" fontId="41" fillId="29" borderId="29" xfId="86" applyFont="1" applyFill="1" applyBorder="1" applyAlignment="1">
      <alignment vertical="top"/>
    </xf>
    <xf numFmtId="0" fontId="71" fillId="29" borderId="0" xfId="86" applyFont="1" applyFill="1" applyAlignment="1">
      <alignment horizontal="center" vertical="top" wrapText="1"/>
    </xf>
    <xf numFmtId="3" fontId="71" fillId="29" borderId="29" xfId="0" applyNumberFormat="1" applyFont="1" applyFill="1" applyBorder="1" applyAlignment="1">
      <alignment vertical="top"/>
    </xf>
    <xf numFmtId="0" fontId="72" fillId="29" borderId="29" xfId="86" applyFont="1" applyFill="1" applyBorder="1" applyAlignment="1">
      <alignment horizontal="left" vertical="top"/>
    </xf>
    <xf numFmtId="3" fontId="13" fillId="4" borderId="1" xfId="94" applyNumberFormat="1" applyFont="1" applyFill="1" applyBorder="1" applyProtection="1">
      <protection locked="0"/>
    </xf>
    <xf numFmtId="3" fontId="13" fillId="4" borderId="6" xfId="94" applyNumberFormat="1" applyFont="1" applyFill="1" applyBorder="1" applyProtection="1">
      <protection locked="0"/>
    </xf>
    <xf numFmtId="0" fontId="66" fillId="43" borderId="0" xfId="86" applyFont="1" applyFill="1" applyBorder="1" applyAlignment="1"/>
    <xf numFmtId="0" fontId="90" fillId="29" borderId="0" xfId="76" applyFont="1" applyFill="1" applyAlignment="1"/>
    <xf numFmtId="0" fontId="87" fillId="0" borderId="0" xfId="90" applyFont="1" applyAlignment="1">
      <alignment horizontal="left"/>
    </xf>
    <xf numFmtId="0" fontId="13" fillId="0" borderId="0" xfId="94" quotePrefix="1" applyNumberFormat="1" applyFont="1" applyFill="1" applyBorder="1"/>
    <xf numFmtId="0" fontId="0" fillId="0" borderId="0" xfId="0" applyFont="1" applyFill="1"/>
    <xf numFmtId="3" fontId="99" fillId="2" borderId="0" xfId="76" applyNumberFormat="1" applyFont="1" applyFill="1" applyAlignment="1" applyProtection="1">
      <alignment horizontal="left"/>
      <protection hidden="1"/>
    </xf>
    <xf numFmtId="3" fontId="16" fillId="2" borderId="0" xfId="0" applyNumberFormat="1" applyFont="1" applyFill="1" applyAlignment="1" applyProtection="1">
      <alignment horizontal="left"/>
      <protection hidden="1"/>
    </xf>
    <xf numFmtId="0" fontId="0" fillId="0" borderId="0" xfId="0" applyAlignment="1"/>
    <xf numFmtId="0" fontId="0" fillId="0" borderId="0" xfId="0" applyAlignment="1">
      <alignment wrapText="1"/>
    </xf>
    <xf numFmtId="3" fontId="16" fillId="32" borderId="0" xfId="94" applyNumberFormat="1" applyFont="1" applyFill="1" applyAlignment="1" applyProtection="1">
      <alignment horizontal="left" vertical="top" wrapText="1"/>
      <protection hidden="1"/>
    </xf>
    <xf numFmtId="0" fontId="52" fillId="2" borderId="0" xfId="76" applyFill="1" applyProtection="1">
      <protection hidden="1"/>
    </xf>
    <xf numFmtId="0" fontId="3" fillId="0" borderId="0" xfId="94" applyNumberFormat="1" applyFont="1" applyFill="1"/>
    <xf numFmtId="0" fontId="100" fillId="0" borderId="0" xfId="123" applyFont="1" applyAlignment="1"/>
    <xf numFmtId="0" fontId="100" fillId="0" borderId="0" xfId="123" applyFont="1" applyAlignment="1">
      <alignment horizontal="right"/>
    </xf>
    <xf numFmtId="0" fontId="21" fillId="0" borderId="0" xfId="124" applyFont="1"/>
    <xf numFmtId="0" fontId="21" fillId="0" borderId="0" xfId="124" applyFont="1" applyAlignment="1">
      <alignment horizontal="right"/>
    </xf>
    <xf numFmtId="0" fontId="16" fillId="0" borderId="0" xfId="123" applyFont="1" applyAlignment="1">
      <alignment horizontal="right"/>
    </xf>
    <xf numFmtId="0" fontId="16" fillId="0" borderId="0" xfId="124" applyFont="1"/>
    <xf numFmtId="0" fontId="16" fillId="0" borderId="0" xfId="124" applyFont="1" applyAlignment="1">
      <alignment horizontal="right"/>
    </xf>
    <xf numFmtId="0" fontId="101" fillId="0" borderId="8" xfId="124" applyFont="1" applyBorder="1" applyAlignment="1">
      <alignment horizontal="right" wrapText="1"/>
    </xf>
    <xf numFmtId="0" fontId="15" fillId="0" borderId="8" xfId="124" applyNumberFormat="1" applyFont="1" applyBorder="1" applyAlignment="1">
      <alignment horizontal="right"/>
    </xf>
    <xf numFmtId="0" fontId="97" fillId="0" borderId="0" xfId="124" applyFont="1"/>
    <xf numFmtId="0" fontId="101" fillId="0" borderId="12" xfId="124" applyFont="1" applyBorder="1" applyAlignment="1">
      <alignment wrapText="1"/>
    </xf>
    <xf numFmtId="0" fontId="101" fillId="0" borderId="12" xfId="124" applyFont="1" applyBorder="1" applyAlignment="1">
      <alignment horizontal="right" wrapText="1"/>
    </xf>
    <xf numFmtId="3" fontId="92" fillId="0" borderId="12" xfId="125" applyNumberFormat="1" applyFont="1" applyBorder="1" applyAlignment="1">
      <alignment horizontal="right"/>
    </xf>
    <xf numFmtId="3" fontId="92" fillId="0" borderId="12" xfId="125" applyNumberFormat="1" applyFont="1" applyBorder="1"/>
    <xf numFmtId="0" fontId="2" fillId="0" borderId="0" xfId="124"/>
    <xf numFmtId="0" fontId="101" fillId="0" borderId="0" xfId="124" applyFont="1" applyBorder="1" applyAlignment="1">
      <alignment vertical="top" wrapText="1"/>
    </xf>
    <xf numFmtId="0" fontId="101" fillId="0" borderId="0" xfId="124" applyFont="1" applyBorder="1" applyAlignment="1">
      <alignment horizontal="right" wrapText="1"/>
    </xf>
    <xf numFmtId="3" fontId="92" fillId="0" borderId="0" xfId="125" applyNumberFormat="1" applyFont="1" applyBorder="1" applyAlignment="1">
      <alignment horizontal="right"/>
    </xf>
    <xf numFmtId="3" fontId="92" fillId="0" borderId="0" xfId="125" applyNumberFormat="1" applyFont="1" applyBorder="1"/>
    <xf numFmtId="0" fontId="101" fillId="0" borderId="8" xfId="124" applyFont="1" applyBorder="1" applyAlignment="1">
      <alignment vertical="top" wrapText="1"/>
    </xf>
    <xf numFmtId="3" fontId="92" fillId="0" borderId="8" xfId="125" applyNumberFormat="1" applyFont="1" applyBorder="1" applyAlignment="1">
      <alignment horizontal="right"/>
    </xf>
    <xf numFmtId="3" fontId="92" fillId="0" borderId="8" xfId="125" applyNumberFormat="1" applyFont="1" applyBorder="1"/>
    <xf numFmtId="0" fontId="101" fillId="0" borderId="0" xfId="124" applyFont="1" applyBorder="1" applyAlignment="1">
      <alignment horizontal="right" vertical="top" wrapText="1"/>
    </xf>
    <xf numFmtId="0" fontId="92" fillId="0" borderId="0" xfId="124" applyFont="1" applyBorder="1" applyAlignment="1">
      <alignment horizontal="right"/>
    </xf>
    <xf numFmtId="0" fontId="92" fillId="0" borderId="0" xfId="124" applyFont="1" applyBorder="1"/>
    <xf numFmtId="2" fontId="101" fillId="0" borderId="9" xfId="124" applyNumberFormat="1" applyFont="1" applyBorder="1" applyAlignment="1">
      <alignment horizontal="right"/>
    </xf>
    <xf numFmtId="2" fontId="101" fillId="0" borderId="9" xfId="124" applyNumberFormat="1" applyFont="1" applyBorder="1"/>
    <xf numFmtId="172" fontId="92" fillId="0" borderId="0" xfId="126" applyNumberFormat="1" applyFont="1" applyBorder="1" applyAlignment="1">
      <alignment horizontal="right"/>
    </xf>
    <xf numFmtId="172" fontId="92" fillId="0" borderId="0" xfId="126" applyNumberFormat="1" applyFont="1" applyBorder="1"/>
    <xf numFmtId="172" fontId="92" fillId="0" borderId="8" xfId="126" applyNumberFormat="1" applyFont="1" applyBorder="1" applyAlignment="1">
      <alignment horizontal="right"/>
    </xf>
    <xf numFmtId="0" fontId="2" fillId="0" borderId="0" xfId="124" applyAlignment="1">
      <alignment horizontal="right"/>
    </xf>
    <xf numFmtId="0" fontId="25" fillId="2" borderId="0" xfId="124" applyFont="1" applyFill="1" applyAlignment="1" applyProtection="1">
      <alignment horizontal="right" vertical="top"/>
      <protection hidden="1"/>
    </xf>
    <xf numFmtId="0" fontId="16" fillId="0" borderId="0" xfId="94" applyFont="1" applyAlignment="1">
      <alignment vertical="top" wrapText="1"/>
    </xf>
    <xf numFmtId="0" fontId="103" fillId="0" borderId="0" xfId="124" applyFont="1"/>
    <xf numFmtId="0" fontId="92" fillId="0" borderId="0" xfId="124" applyFont="1"/>
    <xf numFmtId="0" fontId="16" fillId="0" borderId="0" xfId="94" applyFont="1" applyAlignment="1">
      <alignment horizontal="center" vertical="top" wrapText="1"/>
    </xf>
    <xf numFmtId="0" fontId="104" fillId="0" borderId="0" xfId="124" applyFont="1"/>
    <xf numFmtId="0" fontId="92" fillId="0" borderId="0" xfId="124" applyFont="1" applyAlignment="1">
      <alignment horizontal="left" wrapText="1"/>
    </xf>
    <xf numFmtId="3" fontId="16" fillId="2" borderId="0" xfId="124" applyNumberFormat="1" applyFont="1" applyFill="1" applyAlignment="1" applyProtection="1">
      <protection hidden="1"/>
    </xf>
    <xf numFmtId="44" fontId="16" fillId="32" borderId="0" xfId="127" applyFont="1" applyFill="1" applyBorder="1" applyAlignment="1" applyProtection="1">
      <protection hidden="1"/>
    </xf>
    <xf numFmtId="0" fontId="2" fillId="0" borderId="0" xfId="124" applyFill="1"/>
    <xf numFmtId="3" fontId="92" fillId="0" borderId="8" xfId="126" applyNumberFormat="1" applyFont="1" applyBorder="1"/>
    <xf numFmtId="173" fontId="105" fillId="0" borderId="8" xfId="125" applyNumberFormat="1" applyFont="1" applyFill="1" applyBorder="1" applyAlignment="1">
      <alignment horizontal="left" indent="2"/>
    </xf>
    <xf numFmtId="3" fontId="92" fillId="0" borderId="0" xfId="126" applyNumberFormat="1" applyFont="1" applyBorder="1"/>
    <xf numFmtId="173" fontId="105" fillId="0" borderId="0" xfId="125" applyNumberFormat="1" applyFont="1" applyFill="1" applyBorder="1" applyAlignment="1">
      <alignment horizontal="left" indent="2"/>
    </xf>
    <xf numFmtId="173" fontId="105" fillId="0" borderId="0" xfId="125" applyNumberFormat="1" applyFont="1" applyBorder="1" applyAlignment="1">
      <alignment horizontal="left" indent="2"/>
    </xf>
    <xf numFmtId="173" fontId="105" fillId="0" borderId="0" xfId="125" applyNumberFormat="1" applyFont="1" applyBorder="1" applyAlignment="1"/>
    <xf numFmtId="0" fontId="106" fillId="0" borderId="0" xfId="124" applyFont="1" applyAlignment="1">
      <alignment horizontal="center" wrapText="1"/>
    </xf>
    <xf numFmtId="0" fontId="106" fillId="0" borderId="0" xfId="124" applyFont="1" applyBorder="1" applyAlignment="1">
      <alignment horizontal="right" wrapText="1"/>
    </xf>
    <xf numFmtId="0" fontId="106" fillId="0" borderId="12" xfId="124" applyFont="1" applyBorder="1" applyAlignment="1">
      <alignment horizontal="right" wrapText="1"/>
    </xf>
    <xf numFmtId="1" fontId="92" fillId="0" borderId="8" xfId="126" applyNumberFormat="1" applyFont="1" applyBorder="1"/>
    <xf numFmtId="1" fontId="92" fillId="0" borderId="0" xfId="126" applyNumberFormat="1" applyFont="1" applyBorder="1"/>
    <xf numFmtId="0" fontId="105" fillId="0" borderId="0" xfId="123" applyFont="1" applyAlignment="1">
      <alignment horizontal="right"/>
    </xf>
    <xf numFmtId="0" fontId="14" fillId="0" borderId="0" xfId="123" applyFont="1" applyAlignment="1">
      <alignment horizontal="left"/>
    </xf>
    <xf numFmtId="0" fontId="13" fillId="0" borderId="0" xfId="124" applyFont="1"/>
    <xf numFmtId="0" fontId="14" fillId="0" borderId="0" xfId="123" applyFont="1" applyAlignment="1"/>
    <xf numFmtId="0" fontId="13" fillId="0" borderId="0" xfId="123" applyFont="1" applyAlignment="1">
      <alignment horizontal="left"/>
    </xf>
    <xf numFmtId="3" fontId="71" fillId="29" borderId="0" xfId="101" applyNumberFormat="1" applyFont="1" applyFill="1" applyBorder="1" applyAlignment="1">
      <alignment horizontal="right" vertical="center"/>
    </xf>
    <xf numFmtId="3" fontId="71" fillId="29" borderId="9" xfId="101" applyNumberFormat="1" applyFont="1" applyFill="1" applyBorder="1" applyAlignment="1">
      <alignment horizontal="right" vertical="center"/>
    </xf>
    <xf numFmtId="1" fontId="72" fillId="29" borderId="28" xfId="86" applyNumberFormat="1" applyFont="1" applyFill="1" applyBorder="1" applyAlignment="1">
      <alignment horizontal="center" vertical="center" wrapText="1"/>
    </xf>
    <xf numFmtId="0" fontId="16" fillId="32" borderId="0" xfId="94" applyFont="1" applyFill="1" applyAlignment="1">
      <alignment vertical="top" wrapText="1"/>
    </xf>
    <xf numFmtId="3" fontId="13" fillId="0" borderId="0" xfId="124" applyNumberFormat="1" applyFont="1"/>
    <xf numFmtId="3" fontId="21" fillId="0" borderId="0" xfId="124" applyNumberFormat="1" applyFont="1"/>
    <xf numFmtId="3" fontId="16" fillId="0" borderId="0" xfId="124" applyNumberFormat="1" applyFont="1"/>
    <xf numFmtId="3" fontId="2" fillId="0" borderId="0" xfId="124" applyNumberFormat="1"/>
    <xf numFmtId="3" fontId="16" fillId="2" borderId="0" xfId="124" applyNumberFormat="1" applyFont="1" applyFill="1" applyAlignment="1">
      <alignment horizontal="left" vertical="center"/>
    </xf>
    <xf numFmtId="3" fontId="16" fillId="0" borderId="0" xfId="94" applyNumberFormat="1" applyFont="1" applyAlignment="1">
      <alignment horizontal="left" vertical="top" wrapText="1"/>
    </xf>
    <xf numFmtId="0" fontId="0" fillId="29" borderId="0" xfId="0" applyFill="1" applyAlignment="1">
      <alignment horizontal="center"/>
    </xf>
    <xf numFmtId="0" fontId="0" fillId="29" borderId="8" xfId="0" applyFill="1" applyBorder="1"/>
    <xf numFmtId="0" fontId="0" fillId="29" borderId="0" xfId="0" applyFill="1"/>
    <xf numFmtId="0" fontId="0" fillId="0" borderId="31" xfId="0" applyBorder="1"/>
    <xf numFmtId="0" fontId="0" fillId="0" borderId="33" xfId="0" applyBorder="1"/>
    <xf numFmtId="0" fontId="0" fillId="0" borderId="34" xfId="0" applyBorder="1"/>
    <xf numFmtId="3" fontId="71" fillId="29" borderId="8" xfId="101" applyNumberFormat="1" applyFont="1" applyFill="1" applyBorder="1" applyAlignment="1" applyProtection="1">
      <alignment horizontal="right" vertical="center"/>
      <protection hidden="1"/>
    </xf>
    <xf numFmtId="0" fontId="0" fillId="0" borderId="38" xfId="0" applyBorder="1"/>
    <xf numFmtId="3" fontId="16" fillId="2" borderId="0" xfId="94" applyNumberFormat="1" applyFont="1" applyFill="1" applyAlignment="1" applyProtection="1">
      <alignment vertical="center"/>
      <protection hidden="1"/>
    </xf>
    <xf numFmtId="0" fontId="71" fillId="0" borderId="31" xfId="0" applyFont="1" applyBorder="1"/>
    <xf numFmtId="0" fontId="72" fillId="0" borderId="32" xfId="0" applyFont="1" applyBorder="1"/>
    <xf numFmtId="0" fontId="72" fillId="0" borderId="32" xfId="0" applyFont="1" applyBorder="1" applyAlignment="1">
      <alignment horizontal="center" vertical="center"/>
    </xf>
    <xf numFmtId="0" fontId="72" fillId="0" borderId="32" xfId="0" applyFont="1" applyBorder="1" applyAlignment="1">
      <alignment horizontal="center" vertical="center" wrapText="1"/>
    </xf>
    <xf numFmtId="0" fontId="66" fillId="0" borderId="42" xfId="0" applyFont="1" applyBorder="1" applyAlignment="1"/>
    <xf numFmtId="0" fontId="66" fillId="0" borderId="38" xfId="0" applyFont="1" applyBorder="1" applyAlignment="1"/>
    <xf numFmtId="3" fontId="72" fillId="29" borderId="44" xfId="110" applyNumberFormat="1" applyFont="1" applyFill="1" applyBorder="1" applyAlignment="1">
      <alignment horizontal="right" wrapText="1"/>
    </xf>
    <xf numFmtId="0" fontId="72" fillId="29" borderId="44" xfId="0" applyFont="1" applyFill="1" applyBorder="1" applyAlignment="1">
      <alignment horizontal="right" wrapText="1"/>
    </xf>
    <xf numFmtId="0" fontId="16" fillId="32" borderId="0" xfId="94" applyFont="1" applyFill="1" applyProtection="1">
      <protection hidden="1"/>
    </xf>
    <xf numFmtId="3" fontId="101" fillId="0" borderId="9" xfId="124" applyNumberFormat="1" applyFont="1" applyBorder="1" applyAlignment="1">
      <alignment horizontal="center" wrapText="1"/>
    </xf>
    <xf numFmtId="0" fontId="71" fillId="0" borderId="34" xfId="0" applyFont="1" applyBorder="1" applyAlignment="1">
      <alignment horizontal="center"/>
    </xf>
    <xf numFmtId="0" fontId="71" fillId="0" borderId="37" xfId="0" applyFont="1" applyBorder="1" applyAlignment="1">
      <alignment horizontal="center"/>
    </xf>
    <xf numFmtId="0" fontId="52" fillId="29" borderId="0" xfId="76" applyFill="1" applyAlignment="1">
      <alignment horizontal="left"/>
    </xf>
    <xf numFmtId="0" fontId="52" fillId="29" borderId="0" xfId="76" applyFont="1" applyFill="1" applyAlignment="1">
      <alignment horizontal="left"/>
    </xf>
    <xf numFmtId="0" fontId="52" fillId="29" borderId="0" xfId="76" applyFill="1" applyAlignment="1" applyProtection="1">
      <alignment horizontal="left"/>
    </xf>
    <xf numFmtId="0" fontId="52" fillId="29" borderId="0" xfId="76" applyFont="1" applyFill="1" applyAlignment="1">
      <alignment horizontal="center"/>
    </xf>
    <xf numFmtId="0" fontId="52" fillId="29" borderId="0" xfId="76" applyFill="1" applyAlignment="1"/>
    <xf numFmtId="0" fontId="65" fillId="29" borderId="0" xfId="86" applyFont="1" applyFill="1" applyAlignment="1"/>
    <xf numFmtId="0" fontId="67" fillId="29" borderId="0" xfId="0" applyFont="1" applyFill="1" applyAlignment="1"/>
    <xf numFmtId="0" fontId="66" fillId="29" borderId="0" xfId="0" applyFont="1" applyFill="1" applyAlignment="1"/>
    <xf numFmtId="0" fontId="69" fillId="29" borderId="0" xfId="0" applyFont="1" applyFill="1" applyAlignment="1"/>
    <xf numFmtId="0" fontId="52" fillId="0" borderId="0" xfId="76" applyAlignment="1"/>
    <xf numFmtId="0" fontId="52" fillId="0" borderId="42" xfId="76" applyBorder="1" applyAlignment="1"/>
    <xf numFmtId="0" fontId="90" fillId="32" borderId="0" xfId="0" applyFont="1" applyFill="1" applyAlignment="1">
      <alignment horizontal="left"/>
    </xf>
    <xf numFmtId="0" fontId="90" fillId="32" borderId="0" xfId="0" applyFont="1" applyFill="1" applyAlignment="1"/>
    <xf numFmtId="0" fontId="52" fillId="32" borderId="0" xfId="76" applyFill="1" applyAlignment="1" applyProtection="1">
      <alignment horizontal="left"/>
    </xf>
    <xf numFmtId="0" fontId="71" fillId="0" borderId="31" xfId="0" quotePrefix="1" applyFont="1" applyBorder="1" applyAlignment="1">
      <alignment horizontal="center"/>
    </xf>
    <xf numFmtId="0" fontId="52" fillId="29" borderId="45" xfId="76" applyFill="1" applyBorder="1" applyAlignment="1">
      <alignment horizontal="left"/>
    </xf>
    <xf numFmtId="0" fontId="52" fillId="29" borderId="46" xfId="76" applyFill="1" applyBorder="1" applyAlignment="1">
      <alignment horizontal="left"/>
    </xf>
    <xf numFmtId="0" fontId="71" fillId="0" borderId="37" xfId="0" quotePrefix="1" applyFont="1" applyBorder="1" applyAlignment="1">
      <alignment horizontal="center"/>
    </xf>
    <xf numFmtId="174" fontId="71" fillId="0" borderId="34" xfId="57" applyNumberFormat="1" applyFont="1" applyBorder="1" applyAlignment="1">
      <alignment horizontal="center"/>
    </xf>
    <xf numFmtId="3" fontId="71" fillId="0" borderId="34" xfId="0" applyNumberFormat="1" applyFont="1" applyBorder="1" applyAlignment="1">
      <alignment horizontal="center"/>
    </xf>
    <xf numFmtId="3" fontId="71" fillId="0" borderId="37" xfId="0" applyNumberFormat="1" applyFont="1" applyBorder="1" applyAlignment="1">
      <alignment horizontal="center"/>
    </xf>
    <xf numFmtId="0" fontId="71" fillId="0" borderId="31" xfId="0" applyFont="1" applyBorder="1" applyAlignment="1">
      <alignment horizontal="center"/>
    </xf>
    <xf numFmtId="0" fontId="16" fillId="0" borderId="0" xfId="94" applyFont="1"/>
    <xf numFmtId="0" fontId="16" fillId="2" borderId="0" xfId="87" applyNumberFormat="1" applyFont="1" applyFill="1" applyBorder="1" applyAlignment="1" applyProtection="1">
      <alignment horizontal="left" vertical="top"/>
      <protection hidden="1"/>
    </xf>
    <xf numFmtId="0" fontId="2" fillId="0" borderId="0" xfId="93" quotePrefix="1" applyFont="1"/>
    <xf numFmtId="0" fontId="16" fillId="0" borderId="0" xfId="94" applyFont="1" applyAlignment="1">
      <alignment horizontal="left" vertical="top" wrapText="1"/>
    </xf>
    <xf numFmtId="0" fontId="14" fillId="0" borderId="0" xfId="123" applyFont="1" applyAlignment="1">
      <alignment horizontal="left"/>
    </xf>
    <xf numFmtId="3" fontId="101" fillId="0" borderId="0" xfId="124" applyNumberFormat="1" applyFont="1" applyBorder="1" applyAlignment="1">
      <alignment horizontal="center" wrapText="1"/>
    </xf>
    <xf numFmtId="3" fontId="101" fillId="0" borderId="0" xfId="124" applyNumberFormat="1" applyFont="1" applyFill="1" applyBorder="1" applyAlignment="1">
      <alignment horizontal="center" wrapText="1"/>
    </xf>
    <xf numFmtId="0" fontId="92" fillId="0" borderId="0" xfId="124" applyFont="1" applyBorder="1" applyAlignment="1">
      <alignment horizontal="center" wrapText="1"/>
    </xf>
    <xf numFmtId="0" fontId="92" fillId="0" borderId="0" xfId="124" applyFont="1" applyFill="1" applyBorder="1" applyAlignment="1">
      <alignment horizontal="center" wrapText="1"/>
    </xf>
    <xf numFmtId="0" fontId="0" fillId="0" borderId="0" xfId="0" applyFont="1" applyBorder="1"/>
    <xf numFmtId="0" fontId="21" fillId="0" borderId="0" xfId="124" applyFont="1" applyBorder="1"/>
    <xf numFmtId="173" fontId="25" fillId="0" borderId="0" xfId="125" applyNumberFormat="1" applyFont="1" applyBorder="1" applyAlignment="1"/>
    <xf numFmtId="1" fontId="0" fillId="0" borderId="0" xfId="0" applyNumberFormat="1" applyFont="1" applyBorder="1"/>
    <xf numFmtId="173" fontId="25" fillId="0" borderId="0" xfId="125" applyNumberFormat="1" applyFont="1" applyBorder="1" applyAlignment="1">
      <alignment horizontal="left" indent="2"/>
    </xf>
    <xf numFmtId="173" fontId="25" fillId="0" borderId="0" xfId="125" applyNumberFormat="1" applyFont="1" applyFill="1" applyBorder="1" applyAlignment="1">
      <alignment horizontal="left" indent="2"/>
    </xf>
    <xf numFmtId="1" fontId="92" fillId="0" borderId="0" xfId="126" applyNumberFormat="1" applyFont="1" applyBorder="1" applyAlignment="1">
      <alignment horizontal="right"/>
    </xf>
    <xf numFmtId="0" fontId="85" fillId="0" borderId="0" xfId="124" applyFont="1" applyBorder="1"/>
    <xf numFmtId="0" fontId="1" fillId="0" borderId="0" xfId="124" applyFont="1" applyBorder="1"/>
    <xf numFmtId="0" fontId="85" fillId="0" borderId="0" xfId="124" applyFont="1" applyBorder="1" applyAlignment="1">
      <alignment horizontal="right"/>
    </xf>
    <xf numFmtId="3" fontId="92" fillId="0" borderId="0" xfId="126" applyNumberFormat="1" applyFont="1" applyBorder="1" applyAlignment="1">
      <alignment horizontal="right"/>
    </xf>
    <xf numFmtId="3" fontId="13" fillId="0" borderId="0" xfId="0" applyNumberFormat="1" applyFont="1" applyFill="1" applyBorder="1" applyAlignment="1" applyProtection="1">
      <alignment wrapText="1"/>
      <protection locked="0"/>
    </xf>
    <xf numFmtId="3" fontId="0" fillId="0" borderId="0" xfId="0" applyNumberFormat="1" applyFill="1" applyBorder="1" applyAlignment="1">
      <alignment wrapText="1"/>
    </xf>
    <xf numFmtId="3" fontId="13" fillId="0" borderId="0" xfId="0" applyNumberFormat="1" applyFont="1" applyFill="1" applyBorder="1" applyAlignment="1" applyProtection="1">
      <alignment horizontal="center" wrapText="1"/>
      <protection locked="0" hidden="1"/>
    </xf>
    <xf numFmtId="3" fontId="0" fillId="0" borderId="0" xfId="0" applyNumberFormat="1" applyBorder="1" applyAlignment="1">
      <alignment wrapText="1"/>
    </xf>
    <xf numFmtId="0" fontId="110" fillId="0" borderId="12" xfId="124" applyFont="1" applyBorder="1" applyAlignment="1">
      <alignment horizontal="center" wrapText="1"/>
    </xf>
    <xf numFmtId="0" fontId="110" fillId="0" borderId="0" xfId="124" applyFont="1" applyBorder="1" applyAlignment="1">
      <alignment horizontal="center" wrapText="1"/>
    </xf>
    <xf numFmtId="3" fontId="92" fillId="0" borderId="8" xfId="126" applyNumberFormat="1" applyFont="1" applyBorder="1" applyAlignment="1">
      <alignment horizontal="right"/>
    </xf>
    <xf numFmtId="3" fontId="25" fillId="2" borderId="0" xfId="94" applyNumberFormat="1" applyFont="1" applyFill="1" applyBorder="1" applyAlignment="1" applyProtection="1">
      <alignment horizontal="right"/>
      <protection hidden="1"/>
    </xf>
    <xf numFmtId="0" fontId="92" fillId="0" borderId="0" xfId="124" applyFont="1" applyBorder="1" applyAlignment="1">
      <alignment horizontal="center" wrapText="1"/>
    </xf>
    <xf numFmtId="0" fontId="92" fillId="0" borderId="0" xfId="124" applyFont="1" applyFill="1" applyBorder="1" applyAlignment="1">
      <alignment horizontal="center" wrapText="1"/>
    </xf>
    <xf numFmtId="1" fontId="101" fillId="0" borderId="12" xfId="124" applyNumberFormat="1" applyFont="1" applyBorder="1" applyAlignment="1">
      <alignment horizontal="center" wrapText="1"/>
    </xf>
    <xf numFmtId="1" fontId="101" fillId="0" borderId="12" xfId="124" applyNumberFormat="1" applyFont="1" applyFill="1" applyBorder="1" applyAlignment="1">
      <alignment horizontal="center" wrapText="1"/>
    </xf>
    <xf numFmtId="3" fontId="16" fillId="32" borderId="0" xfId="86" applyNumberFormat="1" applyFont="1" applyFill="1" applyAlignment="1">
      <alignment horizontal="left" vertical="top" wrapText="1"/>
    </xf>
    <xf numFmtId="0" fontId="71" fillId="29" borderId="0" xfId="0" applyFont="1" applyFill="1" applyAlignment="1">
      <alignment horizontal="left" wrapText="1"/>
    </xf>
    <xf numFmtId="0" fontId="16" fillId="2" borderId="0" xfId="87" applyFont="1" applyFill="1" applyBorder="1" applyAlignment="1" applyProtection="1">
      <alignment horizontal="right" vertical="top"/>
      <protection hidden="1"/>
    </xf>
    <xf numFmtId="0" fontId="16" fillId="2" borderId="0" xfId="87" applyFont="1" applyFill="1" applyBorder="1" applyAlignment="1" applyProtection="1">
      <alignment vertical="top"/>
      <protection hidden="1"/>
    </xf>
    <xf numFmtId="0" fontId="29" fillId="2" borderId="0" xfId="87" applyFont="1" applyFill="1" applyBorder="1" applyAlignment="1" applyProtection="1">
      <alignment vertical="top"/>
      <protection hidden="1"/>
    </xf>
    <xf numFmtId="0" fontId="26" fillId="2" borderId="0" xfId="87" applyFont="1" applyFill="1" applyBorder="1" applyAlignment="1" applyProtection="1">
      <alignment vertical="top"/>
      <protection hidden="1"/>
    </xf>
    <xf numFmtId="3" fontId="16" fillId="2" borderId="0" xfId="87" applyNumberFormat="1" applyFont="1" applyFill="1" applyAlignment="1" applyProtection="1">
      <alignment vertical="top"/>
      <protection hidden="1"/>
    </xf>
    <xf numFmtId="0" fontId="16" fillId="2" borderId="0" xfId="87" applyFont="1" applyFill="1" applyAlignment="1" applyProtection="1">
      <alignment vertical="top"/>
      <protection hidden="1"/>
    </xf>
    <xf numFmtId="0" fontId="26" fillId="2" borderId="0" xfId="87" applyFont="1" applyFill="1" applyAlignment="1" applyProtection="1">
      <alignment vertical="top"/>
      <protection hidden="1"/>
    </xf>
    <xf numFmtId="0" fontId="71" fillId="29" borderId="0" xfId="0" applyFont="1" applyFill="1" applyAlignment="1">
      <alignment wrapText="1"/>
    </xf>
    <xf numFmtId="1" fontId="71" fillId="29" borderId="47" xfId="86" applyNumberFormat="1" applyFont="1" applyFill="1" applyBorder="1" applyAlignment="1">
      <alignment horizontal="right"/>
    </xf>
    <xf numFmtId="1" fontId="71" fillId="29" borderId="48" xfId="86" applyNumberFormat="1" applyFont="1" applyFill="1" applyBorder="1" applyAlignment="1">
      <alignment horizontal="right"/>
    </xf>
    <xf numFmtId="3" fontId="71" fillId="29" borderId="29" xfId="0" applyNumberFormat="1" applyFont="1" applyFill="1" applyBorder="1" applyAlignment="1">
      <alignment vertical="top"/>
    </xf>
    <xf numFmtId="3" fontId="16" fillId="2" borderId="0" xfId="0" applyNumberFormat="1" applyFont="1" applyFill="1" applyAlignment="1" applyProtection="1">
      <alignment horizontal="left" wrapText="1"/>
      <protection hidden="1"/>
    </xf>
    <xf numFmtId="0" fontId="71" fillId="29" borderId="0" xfId="0" applyFont="1" applyFill="1" applyAlignment="1">
      <alignment horizontal="left" wrapText="1"/>
    </xf>
    <xf numFmtId="3" fontId="66" fillId="29" borderId="0" xfId="0" applyNumberFormat="1" applyFont="1" applyFill="1" applyAlignment="1" applyProtection="1">
      <alignment wrapText="1"/>
      <protection hidden="1"/>
    </xf>
    <xf numFmtId="3" fontId="72" fillId="29" borderId="0" xfId="0" applyNumberFormat="1" applyFont="1" applyFill="1" applyAlignment="1" applyProtection="1">
      <protection hidden="1"/>
    </xf>
    <xf numFmtId="0" fontId="71" fillId="29" borderId="0" xfId="96" applyFont="1" applyFill="1" applyAlignment="1">
      <alignment horizontal="left" wrapText="1"/>
    </xf>
    <xf numFmtId="0" fontId="66" fillId="43" borderId="0" xfId="99" applyFont="1" applyFill="1" applyAlignment="1">
      <alignment horizontal="left" wrapText="1"/>
    </xf>
    <xf numFmtId="1" fontId="72" fillId="43" borderId="27" xfId="105" applyNumberFormat="1" applyFont="1" applyFill="1" applyBorder="1" applyAlignment="1">
      <alignment horizontal="center"/>
    </xf>
    <xf numFmtId="165" fontId="72" fillId="43" borderId="0" xfId="105" applyFont="1" applyFill="1" applyAlignment="1"/>
    <xf numFmtId="0" fontId="71" fillId="32" borderId="0" xfId="102" applyFont="1" applyFill="1" applyAlignment="1">
      <alignment horizontal="left" wrapText="1"/>
    </xf>
    <xf numFmtId="0" fontId="92" fillId="32" borderId="0" xfId="0" applyFont="1" applyFill="1" applyAlignment="1">
      <alignment horizontal="left" wrapText="1"/>
    </xf>
    <xf numFmtId="0" fontId="71" fillId="32" borderId="0" xfId="102" applyFont="1" applyFill="1" applyAlignment="1"/>
    <xf numFmtId="0" fontId="71" fillId="32" borderId="0" xfId="102" applyFont="1" applyFill="1" applyAlignment="1">
      <alignment horizontal="left"/>
    </xf>
    <xf numFmtId="0" fontId="71" fillId="32" borderId="0" xfId="86" applyFont="1" applyFill="1" applyAlignment="1">
      <alignment horizontal="left" wrapText="1"/>
    </xf>
    <xf numFmtId="0" fontId="71" fillId="29" borderId="0" xfId="86" applyFont="1" applyFill="1" applyAlignment="1">
      <alignment horizontal="left" wrapText="1"/>
    </xf>
    <xf numFmtId="0" fontId="66" fillId="29" borderId="0" xfId="99" applyFont="1" applyFill="1" applyAlignment="1">
      <alignment horizontal="left" wrapText="1"/>
    </xf>
    <xf numFmtId="0" fontId="72" fillId="29" borderId="28" xfId="86" applyFont="1" applyFill="1" applyBorder="1" applyAlignment="1">
      <alignment horizontal="center" vertical="center"/>
    </xf>
    <xf numFmtId="0" fontId="16" fillId="0" borderId="0" xfId="0" applyFont="1" applyAlignment="1">
      <alignment horizontal="left" vertical="center" wrapText="1"/>
    </xf>
    <xf numFmtId="0" fontId="72" fillId="29" borderId="28" xfId="86" applyFont="1" applyFill="1" applyBorder="1" applyAlignment="1">
      <alignment horizontal="center" wrapText="1"/>
    </xf>
    <xf numFmtId="164" fontId="13" fillId="6" borderId="13" xfId="101" applyNumberFormat="1" applyFont="1" applyFill="1" applyBorder="1" applyAlignment="1" applyProtection="1">
      <alignment horizontal="center" wrapText="1"/>
      <protection locked="0"/>
    </xf>
    <xf numFmtId="0" fontId="0" fillId="0" borderId="14" xfId="0" applyBorder="1" applyAlignment="1">
      <alignment wrapText="1"/>
    </xf>
    <xf numFmtId="0" fontId="0" fillId="0" borderId="5" xfId="0" applyBorder="1" applyAlignment="1">
      <alignment wrapText="1"/>
    </xf>
    <xf numFmtId="164" fontId="19" fillId="6" borderId="13" xfId="101" applyNumberFormat="1" applyFont="1" applyFill="1" applyBorder="1" applyAlignment="1" applyProtection="1">
      <alignment horizontal="center" wrapText="1"/>
      <protection locked="0"/>
    </xf>
    <xf numFmtId="0" fontId="66" fillId="0" borderId="31" xfId="0" applyFont="1" applyBorder="1" applyAlignment="1">
      <alignment horizontal="left"/>
    </xf>
    <xf numFmtId="0" fontId="71" fillId="0" borderId="42" xfId="0" applyFont="1" applyBorder="1" applyAlignment="1">
      <alignment horizontal="left"/>
    </xf>
    <xf numFmtId="0" fontId="71" fillId="0" borderId="43" xfId="0" applyFont="1" applyBorder="1" applyAlignment="1">
      <alignment horizontal="left"/>
    </xf>
    <xf numFmtId="0" fontId="71" fillId="0" borderId="38" xfId="0" applyFont="1" applyBorder="1" applyAlignment="1">
      <alignment horizontal="left"/>
    </xf>
    <xf numFmtId="0" fontId="72" fillId="0" borderId="35" xfId="0" applyFont="1" applyBorder="1" applyAlignment="1">
      <alignment horizontal="center"/>
    </xf>
    <xf numFmtId="0" fontId="72" fillId="0" borderId="9" xfId="0" applyFont="1" applyBorder="1" applyAlignment="1">
      <alignment horizontal="center"/>
    </xf>
    <xf numFmtId="0" fontId="72" fillId="0" borderId="36" xfId="0" applyFont="1" applyBorder="1" applyAlignment="1">
      <alignment horizontal="center"/>
    </xf>
    <xf numFmtId="0" fontId="71" fillId="0" borderId="42" xfId="0" applyFont="1" applyBorder="1" applyAlignment="1">
      <alignment wrapText="1"/>
    </xf>
    <xf numFmtId="0" fontId="71" fillId="0" borderId="43" xfId="0" applyFont="1" applyBorder="1" applyAlignment="1">
      <alignment wrapText="1"/>
    </xf>
    <xf numFmtId="0" fontId="71" fillId="0" borderId="38" xfId="0" applyFont="1" applyBorder="1" applyAlignment="1">
      <alignment wrapText="1"/>
    </xf>
    <xf numFmtId="0" fontId="75" fillId="0" borderId="39" xfId="0" applyFont="1" applyBorder="1" applyAlignment="1">
      <alignment horizontal="right"/>
    </xf>
    <xf numFmtId="0" fontId="75" fillId="0" borderId="41" xfId="0" applyFont="1" applyBorder="1" applyAlignment="1">
      <alignment horizontal="right"/>
    </xf>
    <xf numFmtId="0" fontId="75" fillId="0" borderId="40" xfId="0" applyFont="1" applyBorder="1" applyAlignment="1">
      <alignment horizontal="right"/>
    </xf>
    <xf numFmtId="0" fontId="71" fillId="29" borderId="0" xfId="86" applyFont="1" applyFill="1" applyAlignment="1">
      <alignment horizontal="left" vertical="top" wrapText="1"/>
    </xf>
    <xf numFmtId="1" fontId="66" fillId="29" borderId="0" xfId="86" applyNumberFormat="1" applyFont="1" applyFill="1" applyAlignment="1">
      <alignment horizontal="left" wrapText="1"/>
    </xf>
    <xf numFmtId="0" fontId="72" fillId="29" borderId="28" xfId="86" applyFont="1" applyFill="1" applyBorder="1" applyAlignment="1">
      <alignment horizontal="center" vertical="center" wrapText="1"/>
    </xf>
    <xf numFmtId="0" fontId="72" fillId="29" borderId="27" xfId="86" applyFont="1" applyFill="1" applyBorder="1" applyAlignment="1">
      <alignment horizontal="center" vertical="center"/>
    </xf>
    <xf numFmtId="0" fontId="72" fillId="29" borderId="9" xfId="86" applyFont="1" applyFill="1" applyBorder="1" applyAlignment="1">
      <alignment horizontal="center" vertical="center" wrapText="1"/>
    </xf>
    <xf numFmtId="0" fontId="66" fillId="29" borderId="0" xfId="98" applyFont="1" applyFill="1" applyAlignment="1">
      <alignment horizontal="left" wrapText="1"/>
    </xf>
    <xf numFmtId="0" fontId="72" fillId="29" borderId="28" xfId="86" applyFont="1" applyFill="1" applyBorder="1" applyAlignment="1">
      <alignment horizontal="right" vertical="center" wrapText="1"/>
    </xf>
    <xf numFmtId="1" fontId="72" fillId="29" borderId="28" xfId="86" applyNumberFormat="1" applyFont="1" applyFill="1" applyBorder="1" applyAlignment="1">
      <alignment horizontal="center" vertical="center" wrapText="1"/>
    </xf>
    <xf numFmtId="0" fontId="72" fillId="29" borderId="28" xfId="98" applyFont="1" applyFill="1" applyBorder="1" applyAlignment="1">
      <alignment horizontal="center" vertical="center" wrapText="1"/>
    </xf>
    <xf numFmtId="0" fontId="72" fillId="29" borderId="12" xfId="86" applyFont="1" applyFill="1" applyBorder="1" applyAlignment="1">
      <alignment horizontal="left" vertical="center"/>
    </xf>
    <xf numFmtId="0" fontId="72" fillId="29" borderId="27" xfId="86" applyFont="1" applyFill="1" applyBorder="1" applyAlignment="1">
      <alignment horizontal="left" vertical="center"/>
    </xf>
    <xf numFmtId="0" fontId="71" fillId="29" borderId="0" xfId="102" applyFont="1" applyFill="1" applyAlignment="1">
      <alignment horizontal="left" wrapText="1"/>
    </xf>
    <xf numFmtId="0" fontId="66" fillId="29" borderId="0" xfId="86" applyFont="1" applyFill="1" applyAlignment="1">
      <alignment horizontal="left" wrapText="1"/>
    </xf>
    <xf numFmtId="0" fontId="71" fillId="29" borderId="0" xfId="102" applyFont="1" applyFill="1" applyAlignment="1">
      <alignment horizontal="left"/>
    </xf>
    <xf numFmtId="0" fontId="71" fillId="29" borderId="0" xfId="86" applyFont="1" applyFill="1" applyAlignment="1">
      <alignment horizontal="left" vertical="center"/>
    </xf>
    <xf numFmtId="0" fontId="72" fillId="29" borderId="12" xfId="86" applyFont="1" applyFill="1" applyBorder="1" applyAlignment="1">
      <alignment horizontal="center" vertical="center"/>
    </xf>
    <xf numFmtId="0" fontId="0" fillId="29" borderId="0" xfId="0" applyFill="1"/>
    <xf numFmtId="165" fontId="72" fillId="29" borderId="27" xfId="110" applyFont="1" applyFill="1" applyBorder="1" applyAlignment="1"/>
    <xf numFmtId="165" fontId="72" fillId="29" borderId="28" xfId="110" applyFont="1" applyFill="1" applyBorder="1" applyAlignment="1">
      <alignment wrapText="1"/>
    </xf>
    <xf numFmtId="167" fontId="72" fillId="29" borderId="28" xfId="110" applyNumberFormat="1" applyFont="1" applyFill="1" applyBorder="1" applyAlignment="1">
      <alignment horizontal="center"/>
    </xf>
    <xf numFmtId="1" fontId="66" fillId="29" borderId="0" xfId="0" applyNumberFormat="1" applyFont="1" applyFill="1" applyAlignment="1">
      <alignment horizontal="left" wrapText="1"/>
    </xf>
    <xf numFmtId="0" fontId="14" fillId="3" borderId="13" xfId="0" applyFont="1" applyFill="1" applyBorder="1" applyAlignment="1" applyProtection="1">
      <alignment horizontal="left" wrapText="1"/>
      <protection locked="0"/>
    </xf>
    <xf numFmtId="0" fontId="0" fillId="0" borderId="14" xfId="0" applyBorder="1" applyAlignment="1">
      <alignment horizontal="left" wrapText="1"/>
    </xf>
    <xf numFmtId="0" fontId="0" fillId="0" borderId="5" xfId="0" applyBorder="1" applyAlignment="1">
      <alignment horizontal="left" wrapText="1"/>
    </xf>
    <xf numFmtId="0" fontId="13" fillId="4" borderId="13" xfId="0" applyFont="1" applyFill="1" applyBorder="1" applyAlignment="1" applyProtection="1">
      <alignment wrapText="1"/>
      <protection locked="0"/>
    </xf>
    <xf numFmtId="0" fontId="13" fillId="4" borderId="13" xfId="0" applyFont="1" applyFill="1" applyBorder="1" applyAlignment="1" applyProtection="1">
      <alignment horizontal="center" wrapText="1"/>
      <protection locked="0" hidden="1"/>
    </xf>
    <xf numFmtId="165" fontId="72" fillId="0" borderId="27" xfId="110" applyFont="1" applyFill="1" applyBorder="1" applyAlignment="1"/>
    <xf numFmtId="165" fontId="72" fillId="0" borderId="28" xfId="110" applyFont="1" applyFill="1" applyBorder="1" applyAlignment="1">
      <alignment wrapText="1"/>
    </xf>
    <xf numFmtId="167" fontId="72" fillId="0" borderId="28" xfId="110" applyNumberFormat="1" applyFont="1" applyFill="1" applyBorder="1" applyAlignment="1">
      <alignment horizontal="center"/>
    </xf>
    <xf numFmtId="1" fontId="66" fillId="0" borderId="0" xfId="0" applyNumberFormat="1" applyFont="1" applyFill="1" applyAlignment="1">
      <alignment horizontal="left" wrapText="1"/>
    </xf>
    <xf numFmtId="0" fontId="0" fillId="43" borderId="0" xfId="0" applyFill="1"/>
    <xf numFmtId="0" fontId="66" fillId="43" borderId="0" xfId="106" applyFont="1" applyFill="1" applyAlignment="1" applyProtection="1">
      <alignment horizontal="left"/>
      <protection locked="0"/>
    </xf>
    <xf numFmtId="0" fontId="72" fillId="43" borderId="28" xfId="86" applyFont="1" applyFill="1" applyBorder="1" applyAlignment="1">
      <alignment horizontal="center"/>
    </xf>
    <xf numFmtId="0" fontId="71" fillId="43" borderId="0" xfId="106" applyFont="1" applyFill="1" applyAlignment="1" applyProtection="1">
      <protection locked="0"/>
    </xf>
    <xf numFmtId="3" fontId="16" fillId="2" borderId="0" xfId="94" applyNumberFormat="1" applyFont="1" applyFill="1" applyAlignment="1" applyProtection="1">
      <alignment horizontal="left" vertical="top"/>
      <protection hidden="1"/>
    </xf>
    <xf numFmtId="3" fontId="16" fillId="2" borderId="0" xfId="86" applyNumberFormat="1" applyFont="1" applyFill="1" applyAlignment="1" applyProtection="1">
      <alignment horizontal="left" vertical="top" wrapText="1"/>
      <protection hidden="1"/>
    </xf>
    <xf numFmtId="3" fontId="15" fillId="2" borderId="0" xfId="94" applyNumberFormat="1" applyFont="1" applyFill="1" applyAlignment="1" applyProtection="1">
      <protection hidden="1"/>
    </xf>
    <xf numFmtId="0" fontId="16" fillId="32" borderId="0" xfId="94" applyFont="1" applyFill="1" applyProtection="1">
      <protection hidden="1"/>
    </xf>
    <xf numFmtId="0" fontId="15" fillId="2" borderId="10" xfId="94" applyFont="1" applyFill="1" applyBorder="1" applyAlignment="1" applyProtection="1">
      <alignment horizontal="center" wrapText="1"/>
      <protection hidden="1"/>
    </xf>
    <xf numFmtId="0" fontId="15" fillId="2" borderId="10" xfId="94" applyFont="1" applyFill="1" applyBorder="1" applyAlignment="1" applyProtection="1">
      <alignment horizontal="center"/>
      <protection hidden="1"/>
    </xf>
    <xf numFmtId="3" fontId="16" fillId="32" borderId="0" xfId="86" applyNumberFormat="1" applyFont="1" applyFill="1" applyAlignment="1">
      <alignment horizontal="left" vertical="top" wrapText="1"/>
    </xf>
    <xf numFmtId="3" fontId="15" fillId="2" borderId="0" xfId="94" applyNumberFormat="1" applyFont="1" applyFill="1" applyBorder="1" applyAlignment="1" applyProtection="1">
      <alignment horizontal="right" vertical="center" wrapText="1"/>
      <protection hidden="1"/>
    </xf>
    <xf numFmtId="0" fontId="23" fillId="2" borderId="0" xfId="94" applyFont="1" applyFill="1" applyBorder="1" applyAlignment="1" applyProtection="1">
      <alignment horizontal="left"/>
      <protection hidden="1"/>
    </xf>
    <xf numFmtId="3" fontId="15" fillId="2" borderId="12" xfId="94" applyNumberFormat="1" applyFont="1" applyFill="1" applyBorder="1" applyAlignment="1" applyProtection="1">
      <alignment horizontal="center" vertical="center" wrapText="1"/>
      <protection hidden="1"/>
    </xf>
    <xf numFmtId="3" fontId="15" fillId="2" borderId="0" xfId="94" applyNumberFormat="1" applyFont="1" applyFill="1" applyBorder="1" applyAlignment="1" applyProtection="1">
      <alignment horizontal="center" vertical="center" wrapText="1"/>
      <protection hidden="1"/>
    </xf>
    <xf numFmtId="3" fontId="15" fillId="2" borderId="8" xfId="94" applyNumberFormat="1" applyFont="1" applyFill="1" applyBorder="1" applyAlignment="1" applyProtection="1">
      <alignment horizontal="center" vertical="center" wrapText="1"/>
      <protection hidden="1"/>
    </xf>
    <xf numFmtId="3" fontId="15" fillId="2" borderId="9" xfId="94" applyNumberFormat="1" applyFont="1" applyFill="1" applyBorder="1" applyAlignment="1" applyProtection="1">
      <alignment horizontal="center"/>
      <protection hidden="1"/>
    </xf>
    <xf numFmtId="3" fontId="15" fillId="2" borderId="9" xfId="94" quotePrefix="1" applyNumberFormat="1" applyFont="1" applyFill="1" applyBorder="1" applyAlignment="1" applyProtection="1">
      <alignment horizontal="center"/>
      <protection hidden="1"/>
    </xf>
    <xf numFmtId="3" fontId="83" fillId="2" borderId="0" xfId="94" applyNumberFormat="1" applyFont="1" applyFill="1" applyBorder="1" applyAlignment="1" applyProtection="1">
      <alignment horizontal="center" vertical="center" wrapText="1"/>
      <protection hidden="1"/>
    </xf>
    <xf numFmtId="3" fontId="83" fillId="2" borderId="8" xfId="94" applyNumberFormat="1" applyFont="1" applyFill="1" applyBorder="1" applyAlignment="1" applyProtection="1">
      <alignment horizontal="center" vertical="center" wrapText="1"/>
      <protection hidden="1"/>
    </xf>
    <xf numFmtId="3" fontId="22" fillId="2" borderId="12" xfId="94" applyNumberFormat="1" applyFont="1" applyFill="1" applyBorder="1" applyAlignment="1" applyProtection="1">
      <alignment horizontal="center" vertical="center" wrapText="1"/>
      <protection hidden="1"/>
    </xf>
    <xf numFmtId="3" fontId="22" fillId="2" borderId="8" xfId="94" applyNumberFormat="1" applyFont="1" applyFill="1" applyBorder="1" applyAlignment="1" applyProtection="1">
      <alignment horizontal="center" vertical="center" wrapText="1"/>
      <protection hidden="1"/>
    </xf>
    <xf numFmtId="0" fontId="23" fillId="2" borderId="12" xfId="94" applyFont="1" applyFill="1" applyBorder="1" applyAlignment="1" applyProtection="1">
      <alignment horizontal="left"/>
      <protection hidden="1"/>
    </xf>
    <xf numFmtId="0" fontId="23" fillId="2" borderId="8" xfId="94" applyFont="1" applyFill="1" applyBorder="1" applyAlignment="1" applyProtection="1">
      <alignment horizontal="left"/>
      <protection hidden="1"/>
    </xf>
    <xf numFmtId="3" fontId="15" fillId="2" borderId="12" xfId="94" applyNumberFormat="1" applyFont="1" applyFill="1" applyBorder="1" applyAlignment="1" applyProtection="1">
      <alignment horizontal="right" vertical="center" wrapText="1"/>
      <protection hidden="1"/>
    </xf>
    <xf numFmtId="3" fontId="15" fillId="2" borderId="8" xfId="94" applyNumberFormat="1" applyFont="1" applyFill="1" applyBorder="1" applyAlignment="1" applyProtection="1">
      <alignment horizontal="right" vertical="center" wrapText="1"/>
      <protection hidden="1"/>
    </xf>
    <xf numFmtId="3" fontId="14" fillId="2" borderId="0" xfId="94" applyNumberFormat="1" applyFont="1" applyFill="1" applyBorder="1" applyAlignment="1" applyProtection="1">
      <alignment wrapText="1"/>
      <protection hidden="1"/>
    </xf>
    <xf numFmtId="3" fontId="14" fillId="3" borderId="13" xfId="94" applyNumberFormat="1" applyFont="1" applyFill="1" applyBorder="1" applyAlignment="1" applyProtection="1">
      <alignment horizontal="left"/>
      <protection locked="0"/>
    </xf>
    <xf numFmtId="3" fontId="14" fillId="3" borderId="14" xfId="94" applyNumberFormat="1" applyFont="1" applyFill="1" applyBorder="1" applyAlignment="1" applyProtection="1">
      <alignment horizontal="left"/>
      <protection locked="0"/>
    </xf>
    <xf numFmtId="3" fontId="19" fillId="4" borderId="0" xfId="94" applyNumberFormat="1" applyFont="1" applyFill="1" applyBorder="1" applyAlignment="1" applyProtection="1">
      <alignment horizontal="center"/>
      <protection locked="0"/>
    </xf>
    <xf numFmtId="0" fontId="19" fillId="4" borderId="0" xfId="94" applyFont="1" applyFill="1" applyBorder="1" applyAlignment="1" applyProtection="1">
      <alignment horizontal="center"/>
      <protection locked="0"/>
    </xf>
    <xf numFmtId="0" fontId="19" fillId="4" borderId="16" xfId="94" applyFont="1" applyFill="1" applyBorder="1" applyAlignment="1" applyProtection="1">
      <alignment horizontal="center"/>
      <protection locked="0"/>
    </xf>
    <xf numFmtId="3" fontId="16" fillId="2" borderId="0" xfId="94" applyNumberFormat="1" applyFont="1" applyFill="1" applyAlignment="1" applyProtection="1">
      <alignment vertical="top" wrapText="1"/>
      <protection hidden="1"/>
    </xf>
    <xf numFmtId="3" fontId="16" fillId="2" borderId="0" xfId="86" applyNumberFormat="1" applyFont="1" applyFill="1" applyAlignment="1" applyProtection="1">
      <alignment horizontal="left" wrapText="1"/>
      <protection hidden="1"/>
    </xf>
    <xf numFmtId="0" fontId="13" fillId="0" borderId="0" xfId="94" applyAlignment="1">
      <alignment wrapText="1"/>
    </xf>
    <xf numFmtId="3" fontId="14" fillId="3" borderId="1" xfId="94" applyNumberFormat="1" applyFont="1" applyFill="1" applyBorder="1" applyAlignment="1" applyProtection="1">
      <alignment horizontal="left"/>
      <protection locked="0"/>
    </xf>
    <xf numFmtId="3" fontId="14" fillId="3" borderId="17" xfId="94" applyNumberFormat="1" applyFont="1" applyFill="1" applyBorder="1" applyAlignment="1" applyProtection="1">
      <alignment horizontal="left"/>
      <protection locked="0"/>
    </xf>
    <xf numFmtId="3" fontId="14" fillId="3" borderId="2" xfId="94" applyNumberFormat="1" applyFont="1" applyFill="1" applyBorder="1" applyAlignment="1" applyProtection="1">
      <alignment horizontal="left"/>
      <protection locked="0"/>
    </xf>
    <xf numFmtId="0" fontId="13" fillId="31" borderId="17" xfId="94" applyFont="1" applyFill="1" applyBorder="1" applyAlignment="1" applyProtection="1">
      <alignment horizontal="center"/>
      <protection locked="0"/>
    </xf>
    <xf numFmtId="0" fontId="19" fillId="31" borderId="17" xfId="94" applyFont="1" applyFill="1" applyBorder="1" applyAlignment="1" applyProtection="1">
      <alignment horizontal="center"/>
      <protection locked="0"/>
    </xf>
    <xf numFmtId="0" fontId="19" fillId="31" borderId="2" xfId="94" applyFont="1" applyFill="1" applyBorder="1" applyAlignment="1" applyProtection="1">
      <alignment horizontal="center"/>
      <protection locked="0"/>
    </xf>
    <xf numFmtId="0" fontId="19" fillId="31" borderId="7" xfId="94" applyFont="1" applyFill="1" applyBorder="1" applyAlignment="1" applyProtection="1">
      <alignment horizontal="center"/>
      <protection locked="0"/>
    </xf>
    <xf numFmtId="0" fontId="15" fillId="2" borderId="9" xfId="94" applyFont="1" applyFill="1" applyBorder="1" applyAlignment="1" applyProtection="1">
      <alignment horizontal="center" vertical="center" wrapText="1"/>
      <protection hidden="1"/>
    </xf>
    <xf numFmtId="0" fontId="15" fillId="2" borderId="9" xfId="94" applyFont="1" applyFill="1" applyBorder="1" applyAlignment="1" applyProtection="1">
      <alignment horizontal="center" vertical="center"/>
      <protection hidden="1"/>
    </xf>
    <xf numFmtId="0" fontId="16" fillId="0" borderId="0" xfId="94" applyFont="1" applyAlignment="1">
      <alignment horizontal="left" vertical="top" wrapText="1"/>
    </xf>
    <xf numFmtId="3" fontId="16" fillId="2" borderId="12" xfId="94" applyNumberFormat="1" applyFont="1" applyFill="1" applyBorder="1" applyAlignment="1" applyProtection="1">
      <alignment horizontal="center" vertical="center" wrapText="1"/>
      <protection hidden="1"/>
    </xf>
    <xf numFmtId="3" fontId="16" fillId="2" borderId="8" xfId="94" applyNumberFormat="1" applyFont="1" applyFill="1" applyBorder="1" applyAlignment="1" applyProtection="1">
      <alignment horizontal="center" vertical="center" wrapText="1"/>
      <protection hidden="1"/>
    </xf>
    <xf numFmtId="3" fontId="16" fillId="2" borderId="0" xfId="94" applyNumberFormat="1" applyFont="1" applyFill="1" applyBorder="1" applyAlignment="1" applyProtection="1">
      <alignment horizontal="center" vertical="center" wrapText="1"/>
      <protection hidden="1"/>
    </xf>
    <xf numFmtId="0" fontId="15" fillId="2" borderId="0" xfId="94" applyNumberFormat="1" applyFont="1" applyFill="1" applyAlignment="1" applyProtection="1">
      <protection hidden="1"/>
    </xf>
    <xf numFmtId="0" fontId="16" fillId="32" borderId="0" xfId="94" applyNumberFormat="1" applyFont="1" applyFill="1" applyProtection="1">
      <protection hidden="1"/>
    </xf>
    <xf numFmtId="3" fontId="16" fillId="32" borderId="0" xfId="94" applyNumberFormat="1" applyFont="1" applyFill="1" applyAlignment="1" applyProtection="1">
      <alignment horizontal="left" vertical="top" wrapText="1"/>
      <protection hidden="1"/>
    </xf>
    <xf numFmtId="1" fontId="16" fillId="2" borderId="9" xfId="87" applyNumberFormat="1" applyFont="1" applyFill="1" applyBorder="1" applyAlignment="1" applyProtection="1">
      <alignment horizontal="center" vertical="center" wrapText="1"/>
      <protection hidden="1"/>
    </xf>
    <xf numFmtId="0" fontId="83" fillId="2" borderId="0" xfId="87" applyFont="1" applyFill="1" applyBorder="1" applyAlignment="1" applyProtection="1">
      <alignment horizontal="center" vertical="center" wrapText="1"/>
      <protection hidden="1"/>
    </xf>
    <xf numFmtId="0" fontId="83" fillId="2" borderId="8" xfId="87" applyFont="1" applyFill="1" applyBorder="1" applyAlignment="1" applyProtection="1">
      <alignment horizontal="center" vertical="center" wrapText="1"/>
      <protection hidden="1"/>
    </xf>
    <xf numFmtId="0" fontId="16" fillId="2" borderId="9" xfId="87" applyFont="1" applyFill="1" applyBorder="1" applyAlignment="1" applyProtection="1">
      <alignment horizontal="center" vertical="center"/>
      <protection hidden="1"/>
    </xf>
    <xf numFmtId="0" fontId="14" fillId="2" borderId="0" xfId="87" applyFont="1" applyFill="1" applyAlignment="1" applyProtection="1">
      <protection hidden="1"/>
    </xf>
    <xf numFmtId="0" fontId="19" fillId="0" borderId="0" xfId="87" applyAlignment="1"/>
    <xf numFmtId="0" fontId="14" fillId="30" borderId="13" xfId="87" applyFont="1" applyFill="1" applyBorder="1" applyAlignment="1" applyProtection="1">
      <alignment horizontal="left"/>
      <protection locked="0"/>
    </xf>
    <xf numFmtId="0" fontId="14" fillId="30" borderId="14" xfId="87" applyFont="1" applyFill="1" applyBorder="1" applyAlignment="1" applyProtection="1">
      <alignment horizontal="left"/>
      <protection locked="0"/>
    </xf>
    <xf numFmtId="0" fontId="14" fillId="30" borderId="5" xfId="87" applyFont="1" applyFill="1" applyBorder="1" applyAlignment="1" applyProtection="1">
      <alignment horizontal="left"/>
      <protection locked="0"/>
    </xf>
    <xf numFmtId="0" fontId="19" fillId="31" borderId="17" xfId="87" applyFont="1" applyFill="1" applyBorder="1" applyAlignment="1" applyProtection="1">
      <alignment horizontal="center"/>
      <protection locked="0"/>
    </xf>
    <xf numFmtId="0" fontId="19" fillId="31" borderId="2" xfId="87" applyFont="1" applyFill="1" applyBorder="1" applyAlignment="1" applyProtection="1">
      <alignment horizontal="center"/>
      <protection locked="0"/>
    </xf>
    <xf numFmtId="0" fontId="19" fillId="31" borderId="16" xfId="87" applyFont="1" applyFill="1" applyBorder="1" applyAlignment="1" applyProtection="1">
      <alignment horizontal="center"/>
      <protection locked="0"/>
    </xf>
    <xf numFmtId="0" fontId="19" fillId="31" borderId="7" xfId="87" applyFont="1" applyFill="1" applyBorder="1" applyAlignment="1" applyProtection="1">
      <alignment horizontal="center"/>
      <protection locked="0"/>
    </xf>
    <xf numFmtId="0" fontId="15" fillId="2" borderId="9" xfId="87" applyFont="1" applyFill="1" applyBorder="1" applyAlignment="1" applyProtection="1">
      <alignment horizontal="center" vertical="center"/>
      <protection hidden="1"/>
    </xf>
    <xf numFmtId="3" fontId="16" fillId="2" borderId="0" xfId="0" applyNumberFormat="1" applyFont="1" applyFill="1" applyAlignment="1" applyProtection="1">
      <alignment horizontal="left" vertical="top" wrapText="1"/>
      <protection hidden="1"/>
    </xf>
    <xf numFmtId="0" fontId="15" fillId="2" borderId="12" xfId="87" applyFont="1" applyFill="1" applyBorder="1" applyAlignment="1" applyProtection="1">
      <alignment horizontal="center" vertical="center" wrapText="1"/>
      <protection hidden="1"/>
    </xf>
    <xf numFmtId="0" fontId="14" fillId="30" borderId="1" xfId="87" applyFont="1" applyFill="1" applyBorder="1" applyAlignment="1" applyProtection="1">
      <alignment horizontal="left"/>
      <protection locked="0"/>
    </xf>
    <xf numFmtId="0" fontId="14" fillId="30" borderId="17" xfId="87" applyFont="1" applyFill="1" applyBorder="1" applyAlignment="1" applyProtection="1">
      <alignment horizontal="left"/>
      <protection locked="0"/>
    </xf>
    <xf numFmtId="0" fontId="14" fillId="30" borderId="2" xfId="87" applyFont="1" applyFill="1" applyBorder="1" applyAlignment="1" applyProtection="1">
      <alignment horizontal="left"/>
      <protection locked="0"/>
    </xf>
    <xf numFmtId="0" fontId="19" fillId="31" borderId="17" xfId="87" applyFont="1" applyFill="1" applyBorder="1" applyAlignment="1" applyProtection="1">
      <alignment horizontal="center" wrapText="1"/>
      <protection locked="0"/>
    </xf>
    <xf numFmtId="0" fontId="19" fillId="31" borderId="2" xfId="87" applyFont="1" applyFill="1" applyBorder="1" applyAlignment="1" applyProtection="1">
      <alignment horizontal="center" wrapText="1"/>
      <protection locked="0"/>
    </xf>
    <xf numFmtId="0" fontId="19" fillId="31" borderId="16" xfId="87" applyFont="1" applyFill="1" applyBorder="1" applyAlignment="1" applyProtection="1">
      <alignment horizontal="center" wrapText="1"/>
      <protection locked="0"/>
    </xf>
    <xf numFmtId="0" fontId="19" fillId="31" borderId="7" xfId="87" applyFont="1" applyFill="1" applyBorder="1" applyAlignment="1" applyProtection="1">
      <alignment horizontal="center" wrapText="1"/>
      <protection locked="0"/>
    </xf>
    <xf numFmtId="0" fontId="16" fillId="2" borderId="9" xfId="87" applyFont="1" applyFill="1" applyBorder="1" applyAlignment="1" applyProtection="1">
      <alignment horizontal="center" vertical="center" wrapText="1"/>
      <protection hidden="1"/>
    </xf>
    <xf numFmtId="0" fontId="16" fillId="2" borderId="0" xfId="94" applyFont="1" applyFill="1" applyBorder="1" applyAlignment="1" applyProtection="1">
      <alignment horizontal="left"/>
      <protection hidden="1"/>
    </xf>
    <xf numFmtId="0" fontId="14" fillId="2" borderId="0" xfId="94" applyFont="1" applyFill="1" applyAlignment="1" applyProtection="1">
      <alignment horizontal="left"/>
      <protection hidden="1"/>
    </xf>
    <xf numFmtId="0" fontId="13" fillId="0" borderId="0" xfId="94" applyAlignment="1"/>
    <xf numFmtId="0" fontId="13" fillId="31" borderId="0" xfId="94" applyFont="1" applyFill="1" applyBorder="1" applyAlignment="1" applyProtection="1">
      <alignment horizontal="center"/>
      <protection locked="0"/>
    </xf>
    <xf numFmtId="0" fontId="19" fillId="31" borderId="0" xfId="94" applyFont="1" applyFill="1" applyBorder="1" applyAlignment="1" applyProtection="1">
      <alignment horizontal="center"/>
      <protection locked="0"/>
    </xf>
    <xf numFmtId="0" fontId="19" fillId="31" borderId="4" xfId="94" applyFont="1" applyFill="1" applyBorder="1" applyAlignment="1" applyProtection="1">
      <alignment horizontal="center"/>
      <protection locked="0"/>
    </xf>
    <xf numFmtId="0" fontId="19" fillId="31" borderId="16" xfId="94" applyFont="1" applyFill="1" applyBorder="1" applyAlignment="1" applyProtection="1">
      <alignment horizontal="center"/>
      <protection locked="0"/>
    </xf>
    <xf numFmtId="1" fontId="15" fillId="2" borderId="12" xfId="94" applyNumberFormat="1" applyFont="1" applyFill="1" applyBorder="1" applyAlignment="1" applyProtection="1">
      <alignment horizontal="center" vertical="center" wrapText="1"/>
      <protection hidden="1"/>
    </xf>
    <xf numFmtId="1" fontId="15" fillId="2" borderId="9" xfId="94" applyNumberFormat="1" applyFont="1" applyFill="1" applyBorder="1" applyAlignment="1" applyProtection="1">
      <alignment horizontal="center" vertical="center"/>
      <protection hidden="1"/>
    </xf>
    <xf numFmtId="1" fontId="83" fillId="2" borderId="8" xfId="94" applyNumberFormat="1" applyFont="1" applyFill="1" applyBorder="1" applyAlignment="1" applyProtection="1">
      <alignment horizontal="center" vertical="center" wrapText="1"/>
      <protection hidden="1"/>
    </xf>
    <xf numFmtId="0" fontId="16" fillId="32" borderId="0" xfId="87" applyFont="1" applyFill="1" applyBorder="1" applyAlignment="1">
      <alignment horizontal="left" wrapText="1"/>
    </xf>
    <xf numFmtId="0" fontId="14" fillId="2" borderId="0" xfId="94" applyFont="1" applyFill="1" applyAlignment="1">
      <alignment horizontal="left"/>
    </xf>
    <xf numFmtId="0" fontId="16" fillId="32" borderId="0" xfId="94" applyFont="1" applyFill="1" applyAlignment="1">
      <alignment horizontal="left" vertical="top" wrapText="1"/>
    </xf>
    <xf numFmtId="0" fontId="15" fillId="2" borderId="9" xfId="94" applyFont="1" applyFill="1" applyBorder="1" applyAlignment="1">
      <alignment horizontal="center" vertical="center"/>
    </xf>
    <xf numFmtId="0" fontId="16" fillId="2" borderId="0" xfId="94" applyFont="1" applyFill="1" applyAlignment="1">
      <alignment horizontal="left" vertical="top"/>
    </xf>
    <xf numFmtId="0" fontId="16" fillId="2" borderId="0" xfId="94" applyFont="1" applyFill="1" applyAlignment="1">
      <alignment horizontal="left" wrapText="1"/>
    </xf>
    <xf numFmtId="0" fontId="87" fillId="0" borderId="0" xfId="89" applyFont="1" applyAlignment="1">
      <alignment horizontal="left"/>
    </xf>
    <xf numFmtId="0" fontId="14" fillId="0" borderId="0" xfId="123" applyFont="1" applyAlignment="1">
      <alignment horizontal="left"/>
    </xf>
    <xf numFmtId="0" fontId="101" fillId="0" borderId="9" xfId="124" applyFont="1" applyBorder="1" applyAlignment="1">
      <alignment horizontal="right" wrapText="1"/>
    </xf>
    <xf numFmtId="0" fontId="101" fillId="0" borderId="0" xfId="124" applyFont="1" applyBorder="1" applyAlignment="1">
      <alignment horizontal="right" vertical="top" wrapText="1"/>
    </xf>
    <xf numFmtId="0" fontId="101" fillId="0" borderId="8" xfId="124" applyFont="1" applyBorder="1" applyAlignment="1">
      <alignment horizontal="right" vertical="top" wrapText="1"/>
    </xf>
    <xf numFmtId="1" fontId="101" fillId="0" borderId="9" xfId="124" applyNumberFormat="1" applyFont="1" applyBorder="1" applyAlignment="1">
      <alignment horizontal="center" wrapText="1"/>
    </xf>
    <xf numFmtId="0" fontId="16" fillId="2" borderId="0" xfId="124" applyFont="1" applyFill="1" applyAlignment="1">
      <alignment horizontal="left" vertical="center"/>
    </xf>
    <xf numFmtId="3" fontId="14" fillId="3" borderId="13" xfId="0" applyNumberFormat="1" applyFont="1" applyFill="1" applyBorder="1" applyAlignment="1" applyProtection="1">
      <alignment horizontal="left" wrapText="1"/>
      <protection locked="0"/>
    </xf>
    <xf numFmtId="3" fontId="0" fillId="0" borderId="14" xfId="0" applyNumberFormat="1" applyBorder="1" applyAlignment="1">
      <alignment horizontal="left" wrapText="1"/>
    </xf>
    <xf numFmtId="3" fontId="0" fillId="0" borderId="5" xfId="0" applyNumberFormat="1" applyBorder="1" applyAlignment="1">
      <alignment horizontal="left" wrapText="1"/>
    </xf>
    <xf numFmtId="3" fontId="13" fillId="4" borderId="13" xfId="0" applyNumberFormat="1" applyFont="1" applyFill="1" applyBorder="1" applyAlignment="1" applyProtection="1">
      <alignment wrapText="1"/>
      <protection locked="0"/>
    </xf>
    <xf numFmtId="3" fontId="0" fillId="0" borderId="14" xfId="0" applyNumberFormat="1" applyBorder="1" applyAlignment="1">
      <alignment wrapText="1"/>
    </xf>
    <xf numFmtId="3" fontId="0" fillId="0" borderId="5" xfId="0" applyNumberFormat="1" applyBorder="1" applyAlignment="1">
      <alignment wrapText="1"/>
    </xf>
    <xf numFmtId="3" fontId="13" fillId="4" borderId="13" xfId="0" applyNumberFormat="1" applyFont="1" applyFill="1" applyBorder="1" applyAlignment="1" applyProtection="1">
      <alignment horizontal="center" wrapText="1"/>
      <protection locked="0" hidden="1"/>
    </xf>
    <xf numFmtId="3" fontId="101" fillId="0" borderId="0" xfId="124" applyNumberFormat="1" applyFont="1" applyBorder="1" applyAlignment="1">
      <alignment horizontal="center" wrapText="1"/>
    </xf>
    <xf numFmtId="0" fontId="87" fillId="0" borderId="0" xfId="90" applyFont="1" applyAlignment="1">
      <alignment horizontal="left"/>
    </xf>
    <xf numFmtId="0" fontId="97" fillId="0" borderId="0" xfId="91" applyFont="1" applyFill="1" applyAlignment="1">
      <alignment horizontal="center" vertical="center" wrapText="1"/>
    </xf>
    <xf numFmtId="0" fontId="92" fillId="0" borderId="0" xfId="124" applyFont="1" applyBorder="1" applyAlignment="1">
      <alignment horizontal="center" wrapText="1"/>
    </xf>
    <xf numFmtId="0" fontId="92" fillId="0" borderId="0" xfId="124" applyFont="1" applyFill="1" applyBorder="1" applyAlignment="1">
      <alignment horizontal="center" wrapText="1"/>
    </xf>
  </cellXfs>
  <cellStyles count="128">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f1" xfId="53"/>
    <cellStyle name="cf2" xfId="54"/>
    <cellStyle name="Check Cell" xfId="55" builtinId="23" customBuiltin="1"/>
    <cellStyle name="Check Cell 2" xfId="56"/>
    <cellStyle name="Comma" xfId="57" builtinId="3" customBuiltin="1"/>
    <cellStyle name="Comma 2" xfId="58"/>
    <cellStyle name="Comma 3" xfId="59"/>
    <cellStyle name="Comma 4" xfId="125"/>
    <cellStyle name="Currency" xfId="60" builtinId="4" customBuiltin="1"/>
    <cellStyle name="Currency 2" xfId="61"/>
    <cellStyle name="Currency 3" xfId="62"/>
    <cellStyle name="Currency 3 2" xfId="63"/>
    <cellStyle name="Currency 3 3" xfId="127"/>
    <cellStyle name="Explanatory Text" xfId="64" builtinId="53" customBuiltin="1"/>
    <cellStyle name="Explanatory Text 2" xfId="65"/>
    <cellStyle name="Good" xfId="66" builtinId="26" customBuiltin="1"/>
    <cellStyle name="Good 2" xfId="67"/>
    <cellStyle name="Heading 1" xfId="68" builtinId="16" customBuiltin="1"/>
    <cellStyle name="Heading 1 2" xfId="69"/>
    <cellStyle name="Heading 2" xfId="70" builtinId="17" customBuiltin="1"/>
    <cellStyle name="Heading 2 2" xfId="71"/>
    <cellStyle name="Heading 3" xfId="72" builtinId="18" customBuiltin="1"/>
    <cellStyle name="Heading 3 2" xfId="73"/>
    <cellStyle name="Heading 4" xfId="74" builtinId="19" customBuiltin="1"/>
    <cellStyle name="Heading 4 2" xfId="75"/>
    <cellStyle name="Hyperlink" xfId="76" builtinId="8"/>
    <cellStyle name="Hyperlink 2" xfId="77"/>
    <cellStyle name="Hyperlink_SFR34_2009Final" xfId="78"/>
    <cellStyle name="Input" xfId="79" builtinId="20" customBuiltin="1"/>
    <cellStyle name="Input 2" xfId="80"/>
    <cellStyle name="Linked Cell" xfId="81" builtinId="24" customBuiltin="1"/>
    <cellStyle name="Linked Cell 2" xfId="82"/>
    <cellStyle name="Neutral" xfId="83" builtinId="28" customBuiltin="1"/>
    <cellStyle name="Neutral 2" xfId="84"/>
    <cellStyle name="Normal" xfId="0" builtinId="0" customBuiltin="1"/>
    <cellStyle name="Normal 2" xfId="85"/>
    <cellStyle name="Normal 2 2" xfId="86"/>
    <cellStyle name="Normal 2 2 2" xfId="87"/>
    <cellStyle name="Normal 2 2 3" xfId="123"/>
    <cellStyle name="Normal 2 3" xfId="88"/>
    <cellStyle name="Normal 3" xfId="89"/>
    <cellStyle name="Normal 3 2" xfId="90"/>
    <cellStyle name="Normal 4" xfId="91"/>
    <cellStyle name="Normal 4 2" xfId="92"/>
    <cellStyle name="Normal 5" xfId="93"/>
    <cellStyle name="Normal 6" xfId="94"/>
    <cellStyle name="Normal 7" xfId="124"/>
    <cellStyle name="Normal_Addition1 2" xfId="95"/>
    <cellStyle name="Normal_AnnexA_tablesv5" xfId="96"/>
    <cellStyle name="Normal_AnnexA_tablesv5 2" xfId="97"/>
    <cellStyle name="Normal_final2000bulletin" xfId="98"/>
    <cellStyle name="Normal_final2000bulletin 2" xfId="99"/>
    <cellStyle name="Normal_sfr32-2009v2 2" xfId="100"/>
    <cellStyle name="Normal_tab1_tab10" xfId="101"/>
    <cellStyle name="Normal_tab1_tab10 2" xfId="102"/>
    <cellStyle name="Normal_tab3 2" xfId="103"/>
    <cellStyle name="Normal_table" xfId="104"/>
    <cellStyle name="Normal_table 2" xfId="105"/>
    <cellStyle name="Normal_Table02a_jv" xfId="106"/>
    <cellStyle name="Normal_table1_MN" xfId="107"/>
    <cellStyle name="Normal_TABLE23" xfId="108"/>
    <cellStyle name="Normal_Table2a&amp;b 2" xfId="109"/>
    <cellStyle name="Normal_TABLE4F" xfId="110"/>
    <cellStyle name="Note" xfId="111" builtinId="10" customBuiltin="1"/>
    <cellStyle name="Note 2" xfId="112"/>
    <cellStyle name="Output" xfId="113" builtinId="21" customBuiltin="1"/>
    <cellStyle name="Output 2" xfId="114"/>
    <cellStyle name="Percent 2" xfId="115"/>
    <cellStyle name="Percent 3" xfId="116"/>
    <cellStyle name="Percent 4" xfId="126"/>
    <cellStyle name="Title" xfId="117" builtinId="15" customBuiltin="1"/>
    <cellStyle name="Title 2" xfId="118"/>
    <cellStyle name="Total" xfId="119" builtinId="25" customBuiltin="1"/>
    <cellStyle name="Total 2" xfId="120"/>
    <cellStyle name="Warning Text" xfId="121" builtinId="11" customBuiltin="1"/>
    <cellStyle name="Warning Text 2" xfId="122"/>
  </cellStyles>
  <dxfs count="243">
    <dxf>
      <font>
        <b/>
        <i val="0"/>
        <condense val="0"/>
        <extend val="0"/>
        <color indexed="10"/>
      </font>
      <fill>
        <patternFill>
          <bgColor indexed="45"/>
        </patternFill>
      </fill>
    </dxf>
    <dxf>
      <font>
        <b/>
        <i val="0"/>
        <condense val="0"/>
        <extend val="0"/>
        <color indexed="10"/>
      </font>
      <fill>
        <patternFill>
          <bgColor indexed="45"/>
        </patternFill>
      </fill>
    </dxf>
    <dxf>
      <font>
        <b/>
        <i val="0"/>
        <condense val="0"/>
        <extend val="0"/>
        <color indexed="10"/>
      </font>
      <fill>
        <patternFill>
          <bgColor indexed="45"/>
        </patternFill>
      </fill>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219153/sfr33-2012l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219154/sfr33-2012p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_12"/>
      <sheetName val="Table_13"/>
      <sheetName val="Table_14"/>
      <sheetName val="Table_15"/>
      <sheetName val="Table_16"/>
      <sheetName val="Table_17"/>
      <sheetName val="Table_18"/>
      <sheetName val="Table_19"/>
      <sheetName val="Table_20"/>
      <sheetName val="Table_21"/>
      <sheetName val="Table22_2008"/>
      <sheetName val="Table22_2009"/>
      <sheetName val="Table22_2010"/>
      <sheetName val="Table22_2011"/>
      <sheetName val="Table22_2012"/>
      <sheetName val="Table_22"/>
      <sheetName val="Table23_2008"/>
      <sheetName val="Table23_2009"/>
      <sheetName val="Table23_2010"/>
      <sheetName val="Table23_2011"/>
      <sheetName val="Table23_2012"/>
      <sheetName val="Table_23"/>
      <sheetName val="Table24_2010"/>
      <sheetName val="Table24_2011"/>
      <sheetName val="Table24_2012"/>
      <sheetName val="Table_24"/>
      <sheetName val="Table25_2008"/>
      <sheetName val="Table25_2009"/>
      <sheetName val="Table25_2010"/>
      <sheetName val="Table25_2011"/>
      <sheetName val="Table25_2012"/>
      <sheetName val="Table_25"/>
      <sheetName val="Number_of_schools_per_LA"/>
      <sheetName val="Table 12"/>
      <sheetName val="Table 13"/>
      <sheetName val="Table 14"/>
      <sheetName val="Table 15"/>
      <sheetName val="Table 16"/>
      <sheetName val="Table 17"/>
      <sheetName val="Table 18"/>
      <sheetName val="Table 19"/>
      <sheetName val="Table 20"/>
      <sheetName val="Table 21"/>
      <sheetName val="Table 22"/>
      <sheetName val="Table 23"/>
      <sheetName val="Table 24"/>
      <sheetName val="Table 25"/>
      <sheetName val="Number of schools per L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3">
          <cell r="A3" t="str">
            <v>North East</v>
          </cell>
          <cell r="B3">
            <v>797</v>
          </cell>
          <cell r="C3">
            <v>452</v>
          </cell>
        </row>
        <row r="4">
          <cell r="A4" t="str">
            <v>Darlington</v>
          </cell>
          <cell r="B4">
            <v>28</v>
          </cell>
          <cell r="C4">
            <v>14</v>
          </cell>
        </row>
        <row r="5">
          <cell r="A5" t="str">
            <v>County Durham</v>
          </cell>
          <cell r="B5">
            <v>211</v>
          </cell>
          <cell r="C5">
            <v>163</v>
          </cell>
        </row>
        <row r="6">
          <cell r="A6" t="str">
            <v>Gateshead</v>
          </cell>
          <cell r="B6">
            <v>70</v>
          </cell>
          <cell r="C6">
            <v>40</v>
          </cell>
        </row>
        <row r="7">
          <cell r="A7" t="str">
            <v>Hartlepool</v>
          </cell>
          <cell r="B7">
            <v>31</v>
          </cell>
          <cell r="C7">
            <v>0</v>
          </cell>
        </row>
        <row r="8">
          <cell r="A8" t="str">
            <v>Middlesbrough</v>
          </cell>
          <cell r="B8">
            <v>45</v>
          </cell>
          <cell r="C8">
            <v>11</v>
          </cell>
        </row>
        <row r="9">
          <cell r="A9" t="str">
            <v>Newcastle upon Tyne</v>
          </cell>
          <cell r="B9">
            <v>69</v>
          </cell>
          <cell r="C9">
            <v>32</v>
          </cell>
        </row>
        <row r="10">
          <cell r="A10" t="str">
            <v>North Tyneside</v>
          </cell>
          <cell r="B10">
            <v>56</v>
          </cell>
          <cell r="C10">
            <v>9</v>
          </cell>
        </row>
        <row r="11">
          <cell r="A11" t="str">
            <v>Northumberland</v>
          </cell>
          <cell r="B11">
            <v>52</v>
          </cell>
          <cell r="C11">
            <v>49</v>
          </cell>
        </row>
        <row r="12">
          <cell r="A12" t="str">
            <v>Redcar and Cleveland</v>
          </cell>
          <cell r="B12">
            <v>47</v>
          </cell>
          <cell r="C12">
            <v>12</v>
          </cell>
        </row>
        <row r="13">
          <cell r="A13" t="str">
            <v>South Tyneside</v>
          </cell>
          <cell r="B13">
            <v>48</v>
          </cell>
          <cell r="C13">
            <v>38</v>
          </cell>
        </row>
        <row r="14">
          <cell r="A14" t="str">
            <v>Stockton-on-Tees</v>
          </cell>
          <cell r="B14">
            <v>61</v>
          </cell>
          <cell r="C14">
            <v>35</v>
          </cell>
        </row>
        <row r="15">
          <cell r="A15" t="str">
            <v>Sunderland</v>
          </cell>
          <cell r="B15">
            <v>79</v>
          </cell>
          <cell r="C15">
            <v>49</v>
          </cell>
        </row>
        <row r="16">
          <cell r="A16">
            <v>0</v>
          </cell>
          <cell r="B16">
            <v>0</v>
          </cell>
          <cell r="C16">
            <v>0</v>
          </cell>
        </row>
        <row r="17">
          <cell r="A17" t="str">
            <v>North West</v>
          </cell>
          <cell r="B17">
            <v>2475</v>
          </cell>
          <cell r="C17">
            <v>1715</v>
          </cell>
        </row>
        <row r="18">
          <cell r="A18" t="str">
            <v>Blackburn with Darwen</v>
          </cell>
          <cell r="B18">
            <v>51</v>
          </cell>
          <cell r="C18">
            <v>27</v>
          </cell>
        </row>
        <row r="19">
          <cell r="A19" t="str">
            <v>Blackpool</v>
          </cell>
          <cell r="B19">
            <v>32</v>
          </cell>
          <cell r="C19">
            <v>16</v>
          </cell>
        </row>
        <row r="20">
          <cell r="A20" t="str">
            <v>Bolton</v>
          </cell>
          <cell r="B20">
            <v>97</v>
          </cell>
          <cell r="C20">
            <v>86</v>
          </cell>
        </row>
        <row r="21">
          <cell r="A21" t="str">
            <v>Bury</v>
          </cell>
          <cell r="B21">
            <v>64</v>
          </cell>
          <cell r="C21">
            <v>50</v>
          </cell>
        </row>
        <row r="22">
          <cell r="A22" t="str">
            <v>Cheshire East</v>
          </cell>
          <cell r="B22">
            <v>126</v>
          </cell>
          <cell r="C22">
            <v>92</v>
          </cell>
        </row>
        <row r="23">
          <cell r="A23" t="str">
            <v>Cheshire West and Chester</v>
          </cell>
          <cell r="B23">
            <v>134</v>
          </cell>
          <cell r="C23">
            <v>103</v>
          </cell>
        </row>
        <row r="24">
          <cell r="A24" t="str">
            <v>Cumbria</v>
          </cell>
          <cell r="B24">
            <v>250</v>
          </cell>
          <cell r="C24">
            <v>167</v>
          </cell>
        </row>
        <row r="25">
          <cell r="A25" t="str">
            <v>Halton</v>
          </cell>
          <cell r="B25">
            <v>52</v>
          </cell>
          <cell r="C25">
            <v>52</v>
          </cell>
        </row>
        <row r="26">
          <cell r="A26" t="str">
            <v>Knowsley</v>
          </cell>
          <cell r="B26">
            <v>55</v>
          </cell>
          <cell r="C26">
            <v>55</v>
          </cell>
        </row>
        <row r="27">
          <cell r="A27" t="str">
            <v>Lancashire</v>
          </cell>
          <cell r="B27">
            <v>498</v>
          </cell>
          <cell r="C27">
            <v>298</v>
          </cell>
        </row>
        <row r="28">
          <cell r="A28" t="str">
            <v>Liverpool</v>
          </cell>
          <cell r="B28">
            <v>118</v>
          </cell>
          <cell r="C28">
            <v>83</v>
          </cell>
        </row>
        <row r="29">
          <cell r="A29" t="str">
            <v>Manchester</v>
          </cell>
          <cell r="B29">
            <v>136</v>
          </cell>
          <cell r="C29">
            <v>72</v>
          </cell>
        </row>
        <row r="30">
          <cell r="A30" t="str">
            <v>Oldham</v>
          </cell>
          <cell r="B30">
            <v>86</v>
          </cell>
          <cell r="C30">
            <v>43</v>
          </cell>
        </row>
        <row r="31">
          <cell r="A31" t="str">
            <v>Rochdale</v>
          </cell>
          <cell r="B31">
            <v>72</v>
          </cell>
          <cell r="C31">
            <v>58</v>
          </cell>
        </row>
        <row r="32">
          <cell r="A32" t="str">
            <v>Salford</v>
          </cell>
          <cell r="B32">
            <v>80</v>
          </cell>
          <cell r="C32">
            <v>45</v>
          </cell>
        </row>
        <row r="33">
          <cell r="A33" t="str">
            <v>Sefton</v>
          </cell>
          <cell r="B33">
            <v>76</v>
          </cell>
          <cell r="C33">
            <v>14</v>
          </cell>
        </row>
        <row r="34">
          <cell r="A34" t="str">
            <v>St. Helens</v>
          </cell>
          <cell r="B34">
            <v>56</v>
          </cell>
          <cell r="C34">
            <v>56</v>
          </cell>
        </row>
        <row r="35">
          <cell r="A35" t="str">
            <v>Stockport</v>
          </cell>
          <cell r="B35">
            <v>84</v>
          </cell>
          <cell r="C35">
            <v>61</v>
          </cell>
        </row>
        <row r="36">
          <cell r="A36" t="str">
            <v>Tameside</v>
          </cell>
          <cell r="B36">
            <v>76</v>
          </cell>
          <cell r="C36">
            <v>63</v>
          </cell>
        </row>
        <row r="37">
          <cell r="A37" t="str">
            <v>Trafford</v>
          </cell>
          <cell r="B37">
            <v>63</v>
          </cell>
          <cell r="C37">
            <v>56</v>
          </cell>
        </row>
        <row r="38">
          <cell r="A38" t="str">
            <v>Warrington</v>
          </cell>
          <cell r="B38">
            <v>70</v>
          </cell>
          <cell r="C38">
            <v>63</v>
          </cell>
        </row>
        <row r="39">
          <cell r="A39" t="str">
            <v>Wigan</v>
          </cell>
          <cell r="B39">
            <v>106</v>
          </cell>
          <cell r="C39">
            <v>62</v>
          </cell>
        </row>
        <row r="40">
          <cell r="A40" t="str">
            <v>Wirral</v>
          </cell>
          <cell r="B40">
            <v>93</v>
          </cell>
          <cell r="C40">
            <v>93</v>
          </cell>
        </row>
        <row r="41">
          <cell r="A41">
            <v>0</v>
          </cell>
          <cell r="B41">
            <v>0</v>
          </cell>
          <cell r="C41">
            <v>0</v>
          </cell>
        </row>
        <row r="42">
          <cell r="A42" t="str">
            <v>Yorkshire and the Humber</v>
          </cell>
          <cell r="B42">
            <v>1729</v>
          </cell>
          <cell r="C42">
            <v>1085</v>
          </cell>
        </row>
        <row r="43">
          <cell r="A43" t="str">
            <v>Barnsley</v>
          </cell>
          <cell r="B43">
            <v>81</v>
          </cell>
          <cell r="C43">
            <v>42</v>
          </cell>
        </row>
        <row r="44">
          <cell r="A44" t="str">
            <v>Bradford4</v>
          </cell>
          <cell r="B44">
            <v>163</v>
          </cell>
          <cell r="C44">
            <v>79</v>
          </cell>
        </row>
        <row r="45">
          <cell r="A45" t="str">
            <v>Calderdale</v>
          </cell>
          <cell r="B45">
            <v>81</v>
          </cell>
          <cell r="C45">
            <v>25</v>
          </cell>
        </row>
        <row r="46">
          <cell r="A46" t="str">
            <v>Doncaster</v>
          </cell>
          <cell r="B46">
            <v>95</v>
          </cell>
          <cell r="C46">
            <v>76</v>
          </cell>
        </row>
        <row r="47">
          <cell r="A47" t="str">
            <v>East Riding of Yorkshire</v>
          </cell>
          <cell r="B47">
            <v>121</v>
          </cell>
          <cell r="C47">
            <v>72</v>
          </cell>
        </row>
        <row r="48">
          <cell r="A48" t="str">
            <v>Kingston Upon Hull, City of</v>
          </cell>
          <cell r="B48">
            <v>77</v>
          </cell>
          <cell r="C48">
            <v>51</v>
          </cell>
        </row>
        <row r="49">
          <cell r="A49" t="str">
            <v>Kirklees</v>
          </cell>
          <cell r="B49">
            <v>113</v>
          </cell>
          <cell r="C49">
            <v>60</v>
          </cell>
        </row>
        <row r="50">
          <cell r="A50" t="str">
            <v>Leeds</v>
          </cell>
          <cell r="B50">
            <v>219</v>
          </cell>
          <cell r="C50">
            <v>125</v>
          </cell>
        </row>
        <row r="51">
          <cell r="A51" t="str">
            <v>North East Lincolnshire</v>
          </cell>
          <cell r="B51">
            <v>46</v>
          </cell>
          <cell r="C51">
            <v>26</v>
          </cell>
        </row>
        <row r="52">
          <cell r="A52" t="str">
            <v>North Lincolnshire</v>
          </cell>
          <cell r="B52">
            <v>57</v>
          </cell>
          <cell r="C52">
            <v>40</v>
          </cell>
        </row>
        <row r="53">
          <cell r="A53" t="str">
            <v>North Yorkshire</v>
          </cell>
          <cell r="B53">
            <v>309</v>
          </cell>
          <cell r="C53">
            <v>221</v>
          </cell>
        </row>
        <row r="54">
          <cell r="A54" t="str">
            <v>Rotherham</v>
          </cell>
          <cell r="B54">
            <v>90</v>
          </cell>
          <cell r="C54">
            <v>87</v>
          </cell>
        </row>
        <row r="55">
          <cell r="A55" t="str">
            <v>Sheffield</v>
          </cell>
          <cell r="B55">
            <v>121</v>
          </cell>
          <cell r="C55">
            <v>95</v>
          </cell>
        </row>
        <row r="56">
          <cell r="A56" t="str">
            <v>Wakefield</v>
          </cell>
          <cell r="B56">
            <v>105</v>
          </cell>
          <cell r="C56">
            <v>41</v>
          </cell>
        </row>
        <row r="57">
          <cell r="A57" t="str">
            <v>York</v>
          </cell>
          <cell r="B57">
            <v>51</v>
          </cell>
          <cell r="C57">
            <v>45</v>
          </cell>
        </row>
        <row r="58">
          <cell r="A58">
            <v>0</v>
          </cell>
          <cell r="B58">
            <v>0</v>
          </cell>
          <cell r="C58">
            <v>0</v>
          </cell>
        </row>
        <row r="59">
          <cell r="A59" t="str">
            <v>East Midlands</v>
          </cell>
          <cell r="B59">
            <v>1492</v>
          </cell>
          <cell r="C59">
            <v>1199</v>
          </cell>
        </row>
        <row r="60">
          <cell r="A60" t="str">
            <v>Derby</v>
          </cell>
          <cell r="B60">
            <v>58</v>
          </cell>
          <cell r="C60">
            <v>36</v>
          </cell>
        </row>
        <row r="61">
          <cell r="A61" t="str">
            <v>Derbyshire</v>
          </cell>
          <cell r="B61">
            <v>296</v>
          </cell>
          <cell r="C61">
            <v>247</v>
          </cell>
        </row>
        <row r="62">
          <cell r="A62" t="str">
            <v>Leicester</v>
          </cell>
          <cell r="B62">
            <v>76</v>
          </cell>
          <cell r="C62">
            <v>58</v>
          </cell>
        </row>
        <row r="63">
          <cell r="A63" t="str">
            <v>Leicestershire</v>
          </cell>
          <cell r="B63">
            <v>198</v>
          </cell>
          <cell r="C63">
            <v>164</v>
          </cell>
        </row>
        <row r="64">
          <cell r="A64" t="str">
            <v>Lincolnshire</v>
          </cell>
          <cell r="B64">
            <v>278</v>
          </cell>
          <cell r="C64">
            <v>255</v>
          </cell>
        </row>
        <row r="65">
          <cell r="A65" t="str">
            <v>Northamptonshire</v>
          </cell>
          <cell r="B65">
            <v>233</v>
          </cell>
          <cell r="C65">
            <v>181</v>
          </cell>
        </row>
        <row r="66">
          <cell r="A66" t="str">
            <v>Nottingham</v>
          </cell>
          <cell r="B66">
            <v>77</v>
          </cell>
          <cell r="C66">
            <v>55</v>
          </cell>
        </row>
        <row r="67">
          <cell r="A67" t="str">
            <v>Nottinghamshire</v>
          </cell>
          <cell r="B67">
            <v>259</v>
          </cell>
          <cell r="C67">
            <v>201</v>
          </cell>
        </row>
        <row r="68">
          <cell r="A68" t="str">
            <v>Rutland</v>
          </cell>
          <cell r="B68">
            <v>17</v>
          </cell>
          <cell r="C68">
            <v>2</v>
          </cell>
        </row>
        <row r="69">
          <cell r="A69">
            <v>0</v>
          </cell>
          <cell r="B69">
            <v>0</v>
          </cell>
          <cell r="C69">
            <v>0</v>
          </cell>
        </row>
        <row r="70">
          <cell r="A70" t="str">
            <v>West Midlands</v>
          </cell>
          <cell r="B70">
            <v>1654</v>
          </cell>
          <cell r="C70">
            <v>1193</v>
          </cell>
        </row>
        <row r="71">
          <cell r="A71" t="str">
            <v>Birmingham</v>
          </cell>
          <cell r="B71">
            <v>294</v>
          </cell>
          <cell r="C71">
            <v>142</v>
          </cell>
        </row>
        <row r="72">
          <cell r="A72" t="str">
            <v>Coventry</v>
          </cell>
          <cell r="B72">
            <v>88</v>
          </cell>
          <cell r="C72">
            <v>77</v>
          </cell>
        </row>
        <row r="73">
          <cell r="A73" t="str">
            <v>Dudley</v>
          </cell>
          <cell r="B73">
            <v>83</v>
          </cell>
          <cell r="C73">
            <v>32</v>
          </cell>
        </row>
        <row r="74">
          <cell r="A74" t="str">
            <v>Herefordshire, County of</v>
          </cell>
          <cell r="B74">
            <v>84</v>
          </cell>
          <cell r="C74">
            <v>76</v>
          </cell>
        </row>
        <row r="75">
          <cell r="A75" t="str">
            <v>Sandwell</v>
          </cell>
          <cell r="B75">
            <v>87</v>
          </cell>
          <cell r="C75">
            <v>51</v>
          </cell>
        </row>
        <row r="76">
          <cell r="A76" t="str">
            <v>Shropshire</v>
          </cell>
          <cell r="B76">
            <v>127</v>
          </cell>
          <cell r="C76">
            <v>118</v>
          </cell>
        </row>
        <row r="77">
          <cell r="A77" t="str">
            <v>Solihull</v>
          </cell>
          <cell r="B77">
            <v>56</v>
          </cell>
          <cell r="C77">
            <v>52</v>
          </cell>
        </row>
        <row r="78">
          <cell r="A78" t="str">
            <v>Staffordshire</v>
          </cell>
          <cell r="B78">
            <v>255</v>
          </cell>
          <cell r="C78">
            <v>204</v>
          </cell>
        </row>
        <row r="79">
          <cell r="A79" t="str">
            <v>Stoke-on-Trent</v>
          </cell>
          <cell r="B79">
            <v>71</v>
          </cell>
          <cell r="C79">
            <v>21</v>
          </cell>
        </row>
        <row r="80">
          <cell r="A80" t="str">
            <v>Telford and Wrekin</v>
          </cell>
          <cell r="B80">
            <v>51</v>
          </cell>
          <cell r="C80">
            <v>28</v>
          </cell>
        </row>
        <row r="81">
          <cell r="A81" t="str">
            <v>Walsall4</v>
          </cell>
          <cell r="B81">
            <v>82</v>
          </cell>
          <cell r="C81">
            <v>62</v>
          </cell>
        </row>
        <row r="82">
          <cell r="A82" t="str">
            <v>Warwickshire</v>
          </cell>
          <cell r="B82">
            <v>171</v>
          </cell>
          <cell r="C82">
            <v>154</v>
          </cell>
        </row>
        <row r="83">
          <cell r="A83" t="str">
            <v>Wolverhampton</v>
          </cell>
          <cell r="B83">
            <v>75</v>
          </cell>
          <cell r="C83">
            <v>52</v>
          </cell>
        </row>
        <row r="84">
          <cell r="A84" t="str">
            <v>Worcestershire</v>
          </cell>
          <cell r="B84">
            <v>130</v>
          </cell>
          <cell r="C84">
            <v>124</v>
          </cell>
        </row>
        <row r="85">
          <cell r="A85">
            <v>0</v>
          </cell>
          <cell r="B85">
            <v>0</v>
          </cell>
          <cell r="C85">
            <v>0</v>
          </cell>
        </row>
        <row r="86">
          <cell r="A86" t="str">
            <v>East of England</v>
          </cell>
          <cell r="B86">
            <v>1636</v>
          </cell>
          <cell r="C86">
            <v>1393</v>
          </cell>
        </row>
        <row r="87">
          <cell r="A87" t="str">
            <v>Bedford</v>
          </cell>
          <cell r="B87">
            <v>19</v>
          </cell>
          <cell r="C87">
            <v>18</v>
          </cell>
        </row>
        <row r="88">
          <cell r="A88" t="str">
            <v>Central Bedfordshire</v>
          </cell>
          <cell r="B88">
            <v>30</v>
          </cell>
          <cell r="C88">
            <v>29</v>
          </cell>
        </row>
        <row r="89">
          <cell r="A89" t="str">
            <v>Cambridgeshire</v>
          </cell>
          <cell r="B89">
            <v>191</v>
          </cell>
          <cell r="C89">
            <v>181</v>
          </cell>
        </row>
        <row r="90">
          <cell r="A90" t="str">
            <v>Essex</v>
          </cell>
          <cell r="B90">
            <v>412</v>
          </cell>
          <cell r="C90">
            <v>363</v>
          </cell>
        </row>
        <row r="91">
          <cell r="A91" t="str">
            <v>Hertfordshire</v>
          </cell>
          <cell r="B91">
            <v>361</v>
          </cell>
          <cell r="C91">
            <v>283</v>
          </cell>
        </row>
        <row r="92">
          <cell r="A92" t="str">
            <v>Luton</v>
          </cell>
          <cell r="B92">
            <v>39</v>
          </cell>
          <cell r="C92">
            <v>34</v>
          </cell>
        </row>
        <row r="93">
          <cell r="A93" t="str">
            <v>Norfolk</v>
          </cell>
          <cell r="B93">
            <v>299</v>
          </cell>
          <cell r="C93">
            <v>226</v>
          </cell>
        </row>
        <row r="94">
          <cell r="A94" t="str">
            <v>Peterborough</v>
          </cell>
          <cell r="B94">
            <v>55</v>
          </cell>
          <cell r="C94">
            <v>52</v>
          </cell>
        </row>
        <row r="95">
          <cell r="A95" t="str">
            <v>Southend-on-Sea</v>
          </cell>
          <cell r="B95">
            <v>30</v>
          </cell>
          <cell r="C95">
            <v>17</v>
          </cell>
        </row>
        <row r="96">
          <cell r="A96" t="str">
            <v>Suffolk</v>
          </cell>
          <cell r="B96">
            <v>161</v>
          </cell>
          <cell r="C96">
            <v>151</v>
          </cell>
        </row>
        <row r="97">
          <cell r="A97" t="str">
            <v>Thurrock</v>
          </cell>
          <cell r="B97">
            <v>39</v>
          </cell>
          <cell r="C97">
            <v>39</v>
          </cell>
        </row>
        <row r="98">
          <cell r="A98">
            <v>0</v>
          </cell>
          <cell r="B98">
            <v>0</v>
          </cell>
          <cell r="C98">
            <v>0</v>
          </cell>
        </row>
        <row r="99">
          <cell r="A99" t="str">
            <v>London</v>
          </cell>
          <cell r="B99">
            <v>1703</v>
          </cell>
          <cell r="C99">
            <v>1209</v>
          </cell>
        </row>
        <row r="100">
          <cell r="A100">
            <v>0</v>
          </cell>
          <cell r="B100">
            <v>0</v>
          </cell>
          <cell r="C100">
            <v>0</v>
          </cell>
        </row>
        <row r="101">
          <cell r="A101" t="str">
            <v>Inner London</v>
          </cell>
          <cell r="B101">
            <v>700</v>
          </cell>
          <cell r="C101">
            <v>511</v>
          </cell>
        </row>
        <row r="102">
          <cell r="A102" t="str">
            <v>Camden</v>
          </cell>
          <cell r="B102">
            <v>41</v>
          </cell>
          <cell r="C102">
            <v>36</v>
          </cell>
        </row>
        <row r="103">
          <cell r="A103" t="str">
            <v>Hackney</v>
          </cell>
          <cell r="B103">
            <v>55</v>
          </cell>
          <cell r="C103">
            <v>48</v>
          </cell>
        </row>
        <row r="104">
          <cell r="A104" t="str">
            <v>Hammersmith and Fulham</v>
          </cell>
          <cell r="B104">
            <v>37</v>
          </cell>
          <cell r="C104">
            <v>26</v>
          </cell>
        </row>
        <row r="105">
          <cell r="A105" t="str">
            <v>Haringey</v>
          </cell>
          <cell r="B105">
            <v>57</v>
          </cell>
          <cell r="C105">
            <v>20</v>
          </cell>
        </row>
        <row r="106">
          <cell r="A106" t="str">
            <v>Islington</v>
          </cell>
          <cell r="B106">
            <v>48</v>
          </cell>
          <cell r="C106">
            <v>48</v>
          </cell>
        </row>
        <row r="107">
          <cell r="A107" t="str">
            <v>Kensington and Chelsea</v>
          </cell>
          <cell r="B107">
            <v>27</v>
          </cell>
          <cell r="C107">
            <v>11</v>
          </cell>
        </row>
        <row r="108">
          <cell r="A108" t="str">
            <v>Lambeth</v>
          </cell>
          <cell r="B108">
            <v>62</v>
          </cell>
          <cell r="C108">
            <v>47</v>
          </cell>
        </row>
        <row r="109">
          <cell r="A109" t="str">
            <v>Lewisham</v>
          </cell>
          <cell r="B109">
            <v>69</v>
          </cell>
          <cell r="C109">
            <v>45</v>
          </cell>
        </row>
        <row r="110">
          <cell r="A110" t="str">
            <v>City of London</v>
          </cell>
          <cell r="B110">
            <v>1</v>
          </cell>
          <cell r="C110">
            <v>0</v>
          </cell>
        </row>
        <row r="111">
          <cell r="A111" t="str">
            <v>Newham</v>
          </cell>
          <cell r="B111">
            <v>64</v>
          </cell>
          <cell r="C111">
            <v>41</v>
          </cell>
        </row>
        <row r="112">
          <cell r="A112" t="str">
            <v>Southwark4</v>
          </cell>
          <cell r="B112">
            <v>72</v>
          </cell>
          <cell r="C112">
            <v>66</v>
          </cell>
        </row>
        <row r="113">
          <cell r="A113" t="str">
            <v>Tower Hamlets</v>
          </cell>
          <cell r="B113">
            <v>68</v>
          </cell>
          <cell r="C113">
            <v>33</v>
          </cell>
        </row>
        <row r="114">
          <cell r="A114" t="str">
            <v>Wandsworth</v>
          </cell>
          <cell r="B114">
            <v>60</v>
          </cell>
          <cell r="C114">
            <v>58</v>
          </cell>
        </row>
        <row r="115">
          <cell r="A115" t="str">
            <v>Westminster</v>
          </cell>
          <cell r="B115">
            <v>39</v>
          </cell>
          <cell r="C115">
            <v>32</v>
          </cell>
        </row>
        <row r="116">
          <cell r="A116">
            <v>0</v>
          </cell>
          <cell r="B116">
            <v>0</v>
          </cell>
          <cell r="C116">
            <v>0</v>
          </cell>
        </row>
        <row r="117">
          <cell r="A117" t="str">
            <v>Outer London</v>
          </cell>
          <cell r="B117">
            <v>1003</v>
          </cell>
          <cell r="C117">
            <v>698</v>
          </cell>
        </row>
        <row r="118">
          <cell r="A118" t="str">
            <v>Barking and Dagenham</v>
          </cell>
          <cell r="B118">
            <v>36</v>
          </cell>
          <cell r="C118">
            <v>19</v>
          </cell>
        </row>
        <row r="119">
          <cell r="A119" t="str">
            <v>Barnet</v>
          </cell>
          <cell r="B119">
            <v>77</v>
          </cell>
          <cell r="C119">
            <v>43</v>
          </cell>
        </row>
        <row r="120">
          <cell r="A120" t="str">
            <v>Bexley</v>
          </cell>
          <cell r="B120">
            <v>56</v>
          </cell>
          <cell r="C120">
            <v>42</v>
          </cell>
        </row>
        <row r="121">
          <cell r="A121" t="str">
            <v>Brent</v>
          </cell>
          <cell r="B121">
            <v>55</v>
          </cell>
          <cell r="C121">
            <v>53</v>
          </cell>
        </row>
        <row r="122">
          <cell r="A122" t="str">
            <v>Bromley4</v>
          </cell>
          <cell r="B122">
            <v>68</v>
          </cell>
          <cell r="C122">
            <v>61</v>
          </cell>
        </row>
        <row r="123">
          <cell r="A123" t="str">
            <v>Croydon</v>
          </cell>
          <cell r="B123">
            <v>75</v>
          </cell>
          <cell r="C123">
            <v>48</v>
          </cell>
        </row>
        <row r="124">
          <cell r="A124" t="str">
            <v>Ealing</v>
          </cell>
          <cell r="B124">
            <v>65</v>
          </cell>
          <cell r="C124">
            <v>48</v>
          </cell>
        </row>
        <row r="125">
          <cell r="A125" t="str">
            <v>Enfield</v>
          </cell>
          <cell r="B125">
            <v>65</v>
          </cell>
          <cell r="C125">
            <v>45</v>
          </cell>
        </row>
        <row r="126">
          <cell r="A126" t="str">
            <v>Greenwich</v>
          </cell>
          <cell r="B126">
            <v>65</v>
          </cell>
          <cell r="C126">
            <v>30</v>
          </cell>
        </row>
        <row r="127">
          <cell r="A127" t="str">
            <v>Harrow</v>
          </cell>
          <cell r="B127">
            <v>39</v>
          </cell>
          <cell r="C127">
            <v>38</v>
          </cell>
        </row>
        <row r="128">
          <cell r="A128" t="str">
            <v>Havering</v>
          </cell>
          <cell r="B128">
            <v>50</v>
          </cell>
          <cell r="C128">
            <v>28</v>
          </cell>
        </row>
        <row r="129">
          <cell r="A129" t="str">
            <v>Hillingdon</v>
          </cell>
          <cell r="B129">
            <v>55</v>
          </cell>
          <cell r="C129">
            <v>49</v>
          </cell>
        </row>
        <row r="130">
          <cell r="A130" t="str">
            <v>Hounslow</v>
          </cell>
          <cell r="B130">
            <v>48</v>
          </cell>
          <cell r="C130">
            <v>25</v>
          </cell>
        </row>
        <row r="131">
          <cell r="A131" t="str">
            <v>Kingston upon Thames</v>
          </cell>
          <cell r="B131">
            <v>31</v>
          </cell>
          <cell r="C131">
            <v>31</v>
          </cell>
        </row>
        <row r="132">
          <cell r="A132" t="str">
            <v>Merton</v>
          </cell>
          <cell r="B132">
            <v>45</v>
          </cell>
          <cell r="C132">
            <v>36</v>
          </cell>
        </row>
        <row r="133">
          <cell r="A133" t="str">
            <v>Redbridge</v>
          </cell>
          <cell r="B133">
            <v>48</v>
          </cell>
          <cell r="C133">
            <v>18</v>
          </cell>
        </row>
        <row r="134">
          <cell r="A134" t="str">
            <v>Richmond upon Thames</v>
          </cell>
          <cell r="B134">
            <v>36</v>
          </cell>
          <cell r="C134">
            <v>24</v>
          </cell>
        </row>
        <row r="135">
          <cell r="A135" t="str">
            <v>Sutton</v>
          </cell>
          <cell r="B135">
            <v>36</v>
          </cell>
          <cell r="C135">
            <v>34</v>
          </cell>
        </row>
        <row r="136">
          <cell r="A136" t="str">
            <v>Waltham Forest</v>
          </cell>
          <cell r="B136">
            <v>53</v>
          </cell>
          <cell r="C136">
            <v>26</v>
          </cell>
        </row>
        <row r="137">
          <cell r="A137">
            <v>0</v>
          </cell>
          <cell r="B137">
            <v>0</v>
          </cell>
          <cell r="C137">
            <v>0</v>
          </cell>
        </row>
        <row r="138">
          <cell r="A138" t="str">
            <v>South East</v>
          </cell>
          <cell r="B138">
            <v>2171</v>
          </cell>
          <cell r="C138">
            <v>1784</v>
          </cell>
        </row>
        <row r="139">
          <cell r="A139" t="str">
            <v>Bracknell Forest</v>
          </cell>
          <cell r="B139">
            <v>28</v>
          </cell>
          <cell r="C139">
            <v>28</v>
          </cell>
        </row>
        <row r="140">
          <cell r="A140" t="str">
            <v>Brighton and Hove</v>
          </cell>
          <cell r="B140">
            <v>49</v>
          </cell>
          <cell r="C140">
            <v>17</v>
          </cell>
        </row>
        <row r="141">
          <cell r="A141" t="str">
            <v>Buckinghamshire</v>
          </cell>
          <cell r="B141">
            <v>135</v>
          </cell>
          <cell r="C141">
            <v>112</v>
          </cell>
        </row>
        <row r="142">
          <cell r="A142" t="str">
            <v>East Sussex</v>
          </cell>
          <cell r="B142">
            <v>149</v>
          </cell>
          <cell r="C142">
            <v>107</v>
          </cell>
        </row>
        <row r="143">
          <cell r="A143" t="str">
            <v>Hampshire</v>
          </cell>
          <cell r="B143">
            <v>321</v>
          </cell>
          <cell r="C143">
            <v>286</v>
          </cell>
        </row>
        <row r="144">
          <cell r="A144" t="str">
            <v>Isle of Wight</v>
          </cell>
          <cell r="B144">
            <v>15</v>
          </cell>
          <cell r="C144">
            <v>15</v>
          </cell>
        </row>
        <row r="145">
          <cell r="A145" t="str">
            <v>Kent</v>
          </cell>
          <cell r="B145">
            <v>433</v>
          </cell>
          <cell r="C145">
            <v>409</v>
          </cell>
        </row>
        <row r="146">
          <cell r="A146" t="str">
            <v>Medway</v>
          </cell>
          <cell r="B146">
            <v>65</v>
          </cell>
          <cell r="C146">
            <v>63</v>
          </cell>
        </row>
        <row r="147">
          <cell r="A147" t="str">
            <v>Milton Keynes</v>
          </cell>
          <cell r="B147">
            <v>61</v>
          </cell>
          <cell r="C147">
            <v>42</v>
          </cell>
        </row>
        <row r="148">
          <cell r="A148" t="str">
            <v>Oxfordshire</v>
          </cell>
          <cell r="B148">
            <v>238</v>
          </cell>
          <cell r="C148">
            <v>193</v>
          </cell>
        </row>
        <row r="149">
          <cell r="A149" t="str">
            <v>Portsmouth</v>
          </cell>
          <cell r="B149">
            <v>34</v>
          </cell>
          <cell r="C149">
            <v>24</v>
          </cell>
        </row>
        <row r="150">
          <cell r="A150" t="str">
            <v>Reading</v>
          </cell>
          <cell r="B150">
            <v>36</v>
          </cell>
          <cell r="C150">
            <v>29</v>
          </cell>
        </row>
        <row r="151">
          <cell r="A151" t="str">
            <v>Slough</v>
          </cell>
          <cell r="B151">
            <v>26</v>
          </cell>
          <cell r="C151">
            <v>24</v>
          </cell>
        </row>
        <row r="152">
          <cell r="A152" t="str">
            <v>Southampton</v>
          </cell>
          <cell r="B152">
            <v>43</v>
          </cell>
          <cell r="C152">
            <v>40</v>
          </cell>
        </row>
        <row r="153">
          <cell r="A153" t="str">
            <v>Surrey</v>
          </cell>
          <cell r="B153">
            <v>209</v>
          </cell>
          <cell r="C153">
            <v>159</v>
          </cell>
        </row>
        <row r="154">
          <cell r="A154" t="str">
            <v>West Berkshire</v>
          </cell>
          <cell r="B154">
            <v>60</v>
          </cell>
          <cell r="C154">
            <v>41</v>
          </cell>
        </row>
        <row r="155">
          <cell r="A155" t="str">
            <v>West Sussex</v>
          </cell>
          <cell r="B155">
            <v>196</v>
          </cell>
          <cell r="C155">
            <v>135</v>
          </cell>
        </row>
        <row r="156">
          <cell r="A156" t="str">
            <v>Windsor and Maidenhead</v>
          </cell>
          <cell r="B156">
            <v>32</v>
          </cell>
          <cell r="C156">
            <v>31</v>
          </cell>
        </row>
        <row r="157">
          <cell r="A157" t="str">
            <v>Wokingham</v>
          </cell>
          <cell r="B157">
            <v>41</v>
          </cell>
          <cell r="C157">
            <v>29</v>
          </cell>
        </row>
        <row r="158">
          <cell r="A158">
            <v>0</v>
          </cell>
          <cell r="B158">
            <v>0</v>
          </cell>
          <cell r="C158">
            <v>0</v>
          </cell>
        </row>
        <row r="159">
          <cell r="A159" t="str">
            <v>South West</v>
          </cell>
          <cell r="B159">
            <v>1754</v>
          </cell>
          <cell r="C159">
            <v>1381</v>
          </cell>
        </row>
        <row r="160">
          <cell r="A160" t="str">
            <v>Bath and North East Somerset</v>
          </cell>
          <cell r="B160">
            <v>57</v>
          </cell>
          <cell r="C160">
            <v>33</v>
          </cell>
        </row>
        <row r="161">
          <cell r="A161" t="str">
            <v>Bournemouth</v>
          </cell>
          <cell r="B161">
            <v>25</v>
          </cell>
          <cell r="C161">
            <v>25</v>
          </cell>
        </row>
        <row r="162">
          <cell r="A162" t="str">
            <v>Bristol, City of</v>
          </cell>
          <cell r="B162">
            <v>101</v>
          </cell>
          <cell r="C162">
            <v>80</v>
          </cell>
        </row>
        <row r="163">
          <cell r="A163" t="str">
            <v>Cornwall</v>
          </cell>
          <cell r="B163">
            <v>230</v>
          </cell>
          <cell r="C163">
            <v>119</v>
          </cell>
        </row>
        <row r="164">
          <cell r="A164" t="str">
            <v>Devon</v>
          </cell>
          <cell r="B164">
            <v>312</v>
          </cell>
          <cell r="C164">
            <v>288</v>
          </cell>
        </row>
        <row r="165">
          <cell r="A165" t="str">
            <v>Dorset</v>
          </cell>
          <cell r="B165">
            <v>96</v>
          </cell>
          <cell r="C165">
            <v>76</v>
          </cell>
        </row>
        <row r="166">
          <cell r="A166" t="str">
            <v>Gloucestershire</v>
          </cell>
          <cell r="B166">
            <v>234</v>
          </cell>
          <cell r="C166">
            <v>189</v>
          </cell>
        </row>
        <row r="167">
          <cell r="A167" t="str">
            <v>Isles of Scilly</v>
          </cell>
          <cell r="B167">
            <v>1</v>
          </cell>
          <cell r="C167">
            <v>1</v>
          </cell>
        </row>
        <row r="168">
          <cell r="A168" t="str">
            <v>North Somerset4</v>
          </cell>
          <cell r="B168">
            <v>57</v>
          </cell>
          <cell r="C168">
            <v>50</v>
          </cell>
        </row>
        <row r="169">
          <cell r="A169" t="str">
            <v>Plymouth</v>
          </cell>
          <cell r="B169">
            <v>70</v>
          </cell>
          <cell r="C169">
            <v>51</v>
          </cell>
        </row>
        <row r="170">
          <cell r="A170" t="str">
            <v>Poole</v>
          </cell>
          <cell r="B170">
            <v>19</v>
          </cell>
          <cell r="C170">
            <v>18</v>
          </cell>
        </row>
        <row r="171">
          <cell r="A171" t="str">
            <v>Somerset</v>
          </cell>
          <cell r="B171">
            <v>180</v>
          </cell>
          <cell r="C171">
            <v>162</v>
          </cell>
        </row>
        <row r="172">
          <cell r="A172" t="str">
            <v>South Gloucestershire</v>
          </cell>
          <cell r="B172">
            <v>88</v>
          </cell>
          <cell r="C172">
            <v>36</v>
          </cell>
        </row>
        <row r="173">
          <cell r="A173" t="str">
            <v>Swindon</v>
          </cell>
          <cell r="B173">
            <v>56</v>
          </cell>
          <cell r="C173">
            <v>54</v>
          </cell>
        </row>
        <row r="174">
          <cell r="A174" t="str">
            <v>Torbay</v>
          </cell>
          <cell r="B174">
            <v>34</v>
          </cell>
          <cell r="C174">
            <v>13</v>
          </cell>
        </row>
        <row r="175">
          <cell r="A175" t="str">
            <v>Wiltshire</v>
          </cell>
          <cell r="B175">
            <v>194</v>
          </cell>
          <cell r="C175">
            <v>186</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3">
          <cell r="A3" t="str">
            <v>North East</v>
          </cell>
          <cell r="B3">
            <v>797</v>
          </cell>
          <cell r="C3">
            <v>452</v>
          </cell>
        </row>
        <row r="4">
          <cell r="A4" t="str">
            <v>Darlington</v>
          </cell>
          <cell r="B4">
            <v>28</v>
          </cell>
          <cell r="C4">
            <v>14</v>
          </cell>
        </row>
        <row r="5">
          <cell r="A5" t="str">
            <v>County Durham</v>
          </cell>
          <cell r="B5">
            <v>211</v>
          </cell>
          <cell r="C5">
            <v>163</v>
          </cell>
        </row>
        <row r="6">
          <cell r="A6" t="str">
            <v>Gateshead</v>
          </cell>
          <cell r="B6">
            <v>70</v>
          </cell>
          <cell r="C6">
            <v>40</v>
          </cell>
        </row>
        <row r="7">
          <cell r="A7" t="str">
            <v>Hartlepool</v>
          </cell>
          <cell r="B7">
            <v>31</v>
          </cell>
          <cell r="C7">
            <v>0</v>
          </cell>
        </row>
        <row r="8">
          <cell r="A8" t="str">
            <v>Middlesbrough</v>
          </cell>
          <cell r="B8">
            <v>45</v>
          </cell>
          <cell r="C8">
            <v>11</v>
          </cell>
        </row>
        <row r="9">
          <cell r="A9" t="str">
            <v>Newcastle upon Tyne</v>
          </cell>
          <cell r="B9">
            <v>69</v>
          </cell>
          <cell r="C9">
            <v>32</v>
          </cell>
        </row>
        <row r="10">
          <cell r="A10" t="str">
            <v>North Tyneside</v>
          </cell>
          <cell r="B10">
            <v>56</v>
          </cell>
          <cell r="C10">
            <v>9</v>
          </cell>
        </row>
        <row r="11">
          <cell r="A11" t="str">
            <v>Northumberland</v>
          </cell>
          <cell r="B11">
            <v>52</v>
          </cell>
          <cell r="C11">
            <v>49</v>
          </cell>
        </row>
        <row r="12">
          <cell r="A12" t="str">
            <v>Redcar and Cleveland</v>
          </cell>
          <cell r="B12">
            <v>47</v>
          </cell>
          <cell r="C12">
            <v>12</v>
          </cell>
        </row>
        <row r="13">
          <cell r="A13" t="str">
            <v>South Tyneside</v>
          </cell>
          <cell r="B13">
            <v>48</v>
          </cell>
          <cell r="C13">
            <v>38</v>
          </cell>
        </row>
        <row r="14">
          <cell r="A14" t="str">
            <v>Stockton-on-Tees</v>
          </cell>
          <cell r="B14">
            <v>61</v>
          </cell>
          <cell r="C14">
            <v>35</v>
          </cell>
        </row>
        <row r="15">
          <cell r="A15" t="str">
            <v>Sunderland</v>
          </cell>
          <cell r="B15">
            <v>79</v>
          </cell>
          <cell r="C15">
            <v>49</v>
          </cell>
        </row>
        <row r="16">
          <cell r="A16">
            <v>0</v>
          </cell>
          <cell r="B16">
            <v>0</v>
          </cell>
          <cell r="C16">
            <v>0</v>
          </cell>
        </row>
        <row r="17">
          <cell r="A17" t="str">
            <v>North West</v>
          </cell>
          <cell r="B17">
            <v>2475</v>
          </cell>
          <cell r="C17">
            <v>1715</v>
          </cell>
        </row>
        <row r="18">
          <cell r="A18" t="str">
            <v>Blackburn with Darwen</v>
          </cell>
          <cell r="B18">
            <v>51</v>
          </cell>
          <cell r="C18">
            <v>27</v>
          </cell>
        </row>
        <row r="19">
          <cell r="A19" t="str">
            <v>Blackpool</v>
          </cell>
          <cell r="B19">
            <v>32</v>
          </cell>
          <cell r="C19">
            <v>16</v>
          </cell>
        </row>
        <row r="20">
          <cell r="A20" t="str">
            <v>Bolton</v>
          </cell>
          <cell r="B20">
            <v>97</v>
          </cell>
          <cell r="C20">
            <v>86</v>
          </cell>
        </row>
        <row r="21">
          <cell r="A21" t="str">
            <v>Bury</v>
          </cell>
          <cell r="B21">
            <v>64</v>
          </cell>
          <cell r="C21">
            <v>50</v>
          </cell>
        </row>
        <row r="22">
          <cell r="A22" t="str">
            <v>Cheshire East</v>
          </cell>
          <cell r="B22">
            <v>126</v>
          </cell>
          <cell r="C22">
            <v>92</v>
          </cell>
        </row>
        <row r="23">
          <cell r="A23" t="str">
            <v>Cheshire West and Chester</v>
          </cell>
          <cell r="B23">
            <v>134</v>
          </cell>
          <cell r="C23">
            <v>103</v>
          </cell>
        </row>
        <row r="24">
          <cell r="A24" t="str">
            <v>Cumbria</v>
          </cell>
          <cell r="B24">
            <v>250</v>
          </cell>
          <cell r="C24">
            <v>167</v>
          </cell>
        </row>
        <row r="25">
          <cell r="A25" t="str">
            <v>Halton</v>
          </cell>
          <cell r="B25">
            <v>52</v>
          </cell>
          <cell r="C25">
            <v>52</v>
          </cell>
        </row>
        <row r="26">
          <cell r="A26" t="str">
            <v>Knowsley</v>
          </cell>
          <cell r="B26">
            <v>55</v>
          </cell>
          <cell r="C26">
            <v>55</v>
          </cell>
        </row>
        <row r="27">
          <cell r="A27" t="str">
            <v>Lancashire</v>
          </cell>
          <cell r="B27">
            <v>498</v>
          </cell>
          <cell r="C27">
            <v>298</v>
          </cell>
        </row>
        <row r="28">
          <cell r="A28" t="str">
            <v>Liverpool</v>
          </cell>
          <cell r="B28">
            <v>118</v>
          </cell>
          <cell r="C28">
            <v>83</v>
          </cell>
        </row>
        <row r="29">
          <cell r="A29" t="str">
            <v>Manchester</v>
          </cell>
          <cell r="B29">
            <v>136</v>
          </cell>
          <cell r="C29">
            <v>72</v>
          </cell>
        </row>
        <row r="30">
          <cell r="A30" t="str">
            <v>Oldham</v>
          </cell>
          <cell r="B30">
            <v>86</v>
          </cell>
          <cell r="C30">
            <v>43</v>
          </cell>
        </row>
        <row r="31">
          <cell r="A31" t="str">
            <v>Rochdale</v>
          </cell>
          <cell r="B31">
            <v>72</v>
          </cell>
          <cell r="C31">
            <v>58</v>
          </cell>
        </row>
        <row r="32">
          <cell r="A32" t="str">
            <v>Salford</v>
          </cell>
          <cell r="B32">
            <v>80</v>
          </cell>
          <cell r="C32">
            <v>45</v>
          </cell>
        </row>
        <row r="33">
          <cell r="A33" t="str">
            <v>Sefton</v>
          </cell>
          <cell r="B33">
            <v>76</v>
          </cell>
          <cell r="C33">
            <v>14</v>
          </cell>
        </row>
        <row r="34">
          <cell r="A34" t="str">
            <v>St. Helens</v>
          </cell>
          <cell r="B34">
            <v>56</v>
          </cell>
          <cell r="C34">
            <v>56</v>
          </cell>
        </row>
        <row r="35">
          <cell r="A35" t="str">
            <v>Stockport</v>
          </cell>
          <cell r="B35">
            <v>84</v>
          </cell>
          <cell r="C35">
            <v>61</v>
          </cell>
        </row>
        <row r="36">
          <cell r="A36" t="str">
            <v>Tameside</v>
          </cell>
          <cell r="B36">
            <v>76</v>
          </cell>
          <cell r="C36">
            <v>63</v>
          </cell>
        </row>
        <row r="37">
          <cell r="A37" t="str">
            <v>Trafford</v>
          </cell>
          <cell r="B37">
            <v>63</v>
          </cell>
          <cell r="C37">
            <v>56</v>
          </cell>
        </row>
        <row r="38">
          <cell r="A38" t="str">
            <v>Warrington</v>
          </cell>
          <cell r="B38">
            <v>70</v>
          </cell>
          <cell r="C38">
            <v>63</v>
          </cell>
        </row>
        <row r="39">
          <cell r="A39" t="str">
            <v>Wigan</v>
          </cell>
          <cell r="B39">
            <v>106</v>
          </cell>
          <cell r="C39">
            <v>62</v>
          </cell>
        </row>
        <row r="40">
          <cell r="A40" t="str">
            <v>Wirral</v>
          </cell>
          <cell r="B40">
            <v>93</v>
          </cell>
          <cell r="C40">
            <v>93</v>
          </cell>
        </row>
        <row r="41">
          <cell r="A41">
            <v>0</v>
          </cell>
          <cell r="B41">
            <v>0</v>
          </cell>
          <cell r="C41">
            <v>0</v>
          </cell>
        </row>
        <row r="42">
          <cell r="A42" t="str">
            <v>Yorkshire and the Humber</v>
          </cell>
          <cell r="B42">
            <v>1729</v>
          </cell>
          <cell r="C42">
            <v>1085</v>
          </cell>
        </row>
        <row r="43">
          <cell r="A43" t="str">
            <v>Barnsley</v>
          </cell>
          <cell r="B43">
            <v>81</v>
          </cell>
          <cell r="C43">
            <v>42</v>
          </cell>
        </row>
        <row r="44">
          <cell r="A44" t="str">
            <v>Bradford4</v>
          </cell>
          <cell r="B44">
            <v>163</v>
          </cell>
          <cell r="C44">
            <v>79</v>
          </cell>
        </row>
        <row r="45">
          <cell r="A45" t="str">
            <v>Calderdale</v>
          </cell>
          <cell r="B45">
            <v>81</v>
          </cell>
          <cell r="C45">
            <v>25</v>
          </cell>
        </row>
        <row r="46">
          <cell r="A46" t="str">
            <v>Doncaster</v>
          </cell>
          <cell r="B46">
            <v>95</v>
          </cell>
          <cell r="C46">
            <v>76</v>
          </cell>
        </row>
        <row r="47">
          <cell r="A47" t="str">
            <v>East Riding of Yorkshire</v>
          </cell>
          <cell r="B47">
            <v>121</v>
          </cell>
          <cell r="C47">
            <v>72</v>
          </cell>
        </row>
        <row r="48">
          <cell r="A48" t="str">
            <v>Kingston Upon Hull, City of</v>
          </cell>
          <cell r="B48">
            <v>77</v>
          </cell>
          <cell r="C48">
            <v>51</v>
          </cell>
        </row>
        <row r="49">
          <cell r="A49" t="str">
            <v>Kirklees</v>
          </cell>
          <cell r="B49">
            <v>113</v>
          </cell>
          <cell r="C49">
            <v>60</v>
          </cell>
        </row>
        <row r="50">
          <cell r="A50" t="str">
            <v>Leeds</v>
          </cell>
          <cell r="B50">
            <v>219</v>
          </cell>
          <cell r="C50">
            <v>125</v>
          </cell>
        </row>
        <row r="51">
          <cell r="A51" t="str">
            <v>North East Lincolnshire</v>
          </cell>
          <cell r="B51">
            <v>46</v>
          </cell>
          <cell r="C51">
            <v>26</v>
          </cell>
        </row>
        <row r="52">
          <cell r="A52" t="str">
            <v>North Lincolnshire</v>
          </cell>
          <cell r="B52">
            <v>57</v>
          </cell>
          <cell r="C52">
            <v>40</v>
          </cell>
        </row>
        <row r="53">
          <cell r="A53" t="str">
            <v>North Yorkshire</v>
          </cell>
          <cell r="B53">
            <v>309</v>
          </cell>
          <cell r="C53">
            <v>221</v>
          </cell>
        </row>
        <row r="54">
          <cell r="A54" t="str">
            <v>Rotherham</v>
          </cell>
          <cell r="B54">
            <v>90</v>
          </cell>
          <cell r="C54">
            <v>87</v>
          </cell>
        </row>
        <row r="55">
          <cell r="A55" t="str">
            <v>Sheffield</v>
          </cell>
          <cell r="B55">
            <v>121</v>
          </cell>
          <cell r="C55">
            <v>95</v>
          </cell>
        </row>
        <row r="56">
          <cell r="A56" t="str">
            <v>Wakefield</v>
          </cell>
          <cell r="B56">
            <v>105</v>
          </cell>
          <cell r="C56">
            <v>41</v>
          </cell>
        </row>
        <row r="57">
          <cell r="A57" t="str">
            <v>York</v>
          </cell>
          <cell r="B57">
            <v>51</v>
          </cell>
          <cell r="C57">
            <v>45</v>
          </cell>
        </row>
        <row r="58">
          <cell r="A58">
            <v>0</v>
          </cell>
          <cell r="B58">
            <v>0</v>
          </cell>
          <cell r="C58">
            <v>0</v>
          </cell>
        </row>
        <row r="59">
          <cell r="A59" t="str">
            <v>East Midlands</v>
          </cell>
          <cell r="B59">
            <v>1492</v>
          </cell>
          <cell r="C59">
            <v>1199</v>
          </cell>
        </row>
        <row r="60">
          <cell r="A60" t="str">
            <v>Derby</v>
          </cell>
          <cell r="B60">
            <v>58</v>
          </cell>
          <cell r="C60">
            <v>36</v>
          </cell>
        </row>
        <row r="61">
          <cell r="A61" t="str">
            <v>Derbyshire</v>
          </cell>
          <cell r="B61">
            <v>296</v>
          </cell>
          <cell r="C61">
            <v>247</v>
          </cell>
        </row>
        <row r="62">
          <cell r="A62" t="str">
            <v>Leicester</v>
          </cell>
          <cell r="B62">
            <v>76</v>
          </cell>
          <cell r="C62">
            <v>58</v>
          </cell>
        </row>
        <row r="63">
          <cell r="A63" t="str">
            <v>Leicestershire</v>
          </cell>
          <cell r="B63">
            <v>198</v>
          </cell>
          <cell r="C63">
            <v>164</v>
          </cell>
        </row>
        <row r="64">
          <cell r="A64" t="str">
            <v>Lincolnshire</v>
          </cell>
          <cell r="B64">
            <v>278</v>
          </cell>
          <cell r="C64">
            <v>255</v>
          </cell>
        </row>
        <row r="65">
          <cell r="A65" t="str">
            <v>Northamptonshire</v>
          </cell>
          <cell r="B65">
            <v>233</v>
          </cell>
          <cell r="C65">
            <v>181</v>
          </cell>
        </row>
        <row r="66">
          <cell r="A66" t="str">
            <v>Nottingham</v>
          </cell>
          <cell r="B66">
            <v>77</v>
          </cell>
          <cell r="C66">
            <v>55</v>
          </cell>
        </row>
        <row r="67">
          <cell r="A67" t="str">
            <v>Nottinghamshire</v>
          </cell>
          <cell r="B67">
            <v>259</v>
          </cell>
          <cell r="C67">
            <v>201</v>
          </cell>
        </row>
        <row r="68">
          <cell r="A68" t="str">
            <v>Rutland</v>
          </cell>
          <cell r="B68">
            <v>17</v>
          </cell>
          <cell r="C68">
            <v>2</v>
          </cell>
        </row>
        <row r="69">
          <cell r="A69">
            <v>0</v>
          </cell>
          <cell r="B69">
            <v>0</v>
          </cell>
          <cell r="C69">
            <v>0</v>
          </cell>
        </row>
        <row r="70">
          <cell r="A70" t="str">
            <v>West Midlands</v>
          </cell>
          <cell r="B70">
            <v>1654</v>
          </cell>
          <cell r="C70">
            <v>1193</v>
          </cell>
        </row>
        <row r="71">
          <cell r="A71" t="str">
            <v>Birmingham</v>
          </cell>
          <cell r="B71">
            <v>294</v>
          </cell>
          <cell r="C71">
            <v>142</v>
          </cell>
        </row>
        <row r="72">
          <cell r="A72" t="str">
            <v>Coventry</v>
          </cell>
          <cell r="B72">
            <v>88</v>
          </cell>
          <cell r="C72">
            <v>77</v>
          </cell>
        </row>
        <row r="73">
          <cell r="A73" t="str">
            <v>Dudley</v>
          </cell>
          <cell r="B73">
            <v>83</v>
          </cell>
          <cell r="C73">
            <v>32</v>
          </cell>
        </row>
        <row r="74">
          <cell r="A74" t="str">
            <v>Herefordshire, County of</v>
          </cell>
          <cell r="B74">
            <v>84</v>
          </cell>
          <cell r="C74">
            <v>76</v>
          </cell>
        </row>
        <row r="75">
          <cell r="A75" t="str">
            <v>Sandwell</v>
          </cell>
          <cell r="B75">
            <v>87</v>
          </cell>
          <cell r="C75">
            <v>51</v>
          </cell>
        </row>
        <row r="76">
          <cell r="A76" t="str">
            <v>Shropshire</v>
          </cell>
          <cell r="B76">
            <v>127</v>
          </cell>
          <cell r="C76">
            <v>118</v>
          </cell>
        </row>
        <row r="77">
          <cell r="A77" t="str">
            <v>Solihull</v>
          </cell>
          <cell r="B77">
            <v>56</v>
          </cell>
          <cell r="C77">
            <v>52</v>
          </cell>
        </row>
        <row r="78">
          <cell r="A78" t="str">
            <v>Staffordshire</v>
          </cell>
          <cell r="B78">
            <v>255</v>
          </cell>
          <cell r="C78">
            <v>204</v>
          </cell>
        </row>
        <row r="79">
          <cell r="A79" t="str">
            <v>Stoke-on-Trent</v>
          </cell>
          <cell r="B79">
            <v>71</v>
          </cell>
          <cell r="C79">
            <v>21</v>
          </cell>
        </row>
        <row r="80">
          <cell r="A80" t="str">
            <v>Telford and Wrekin</v>
          </cell>
          <cell r="B80">
            <v>51</v>
          </cell>
          <cell r="C80">
            <v>28</v>
          </cell>
        </row>
        <row r="81">
          <cell r="A81" t="str">
            <v>Walsall4</v>
          </cell>
          <cell r="B81">
            <v>82</v>
          </cell>
          <cell r="C81">
            <v>62</v>
          </cell>
        </row>
        <row r="82">
          <cell r="A82" t="str">
            <v>Warwickshire</v>
          </cell>
          <cell r="B82">
            <v>171</v>
          </cell>
          <cell r="C82">
            <v>154</v>
          </cell>
        </row>
        <row r="83">
          <cell r="A83" t="str">
            <v>Wolverhampton</v>
          </cell>
          <cell r="B83">
            <v>75</v>
          </cell>
          <cell r="C83">
            <v>52</v>
          </cell>
        </row>
        <row r="84">
          <cell r="A84" t="str">
            <v>Worcestershire</v>
          </cell>
          <cell r="B84">
            <v>130</v>
          </cell>
          <cell r="C84">
            <v>124</v>
          </cell>
        </row>
        <row r="85">
          <cell r="A85">
            <v>0</v>
          </cell>
          <cell r="B85">
            <v>0</v>
          </cell>
          <cell r="C85">
            <v>0</v>
          </cell>
        </row>
        <row r="86">
          <cell r="A86" t="str">
            <v>East of England</v>
          </cell>
          <cell r="B86">
            <v>1636</v>
          </cell>
          <cell r="C86">
            <v>1393</v>
          </cell>
        </row>
        <row r="87">
          <cell r="A87" t="str">
            <v>Bedford</v>
          </cell>
          <cell r="B87">
            <v>19</v>
          </cell>
          <cell r="C87">
            <v>18</v>
          </cell>
        </row>
        <row r="88">
          <cell r="A88" t="str">
            <v>Central Bedfordshire</v>
          </cell>
          <cell r="B88">
            <v>30</v>
          </cell>
          <cell r="C88">
            <v>29</v>
          </cell>
        </row>
        <row r="89">
          <cell r="A89" t="str">
            <v>Cambridgeshire</v>
          </cell>
          <cell r="B89">
            <v>191</v>
          </cell>
          <cell r="C89">
            <v>181</v>
          </cell>
        </row>
        <row r="90">
          <cell r="A90" t="str">
            <v>Essex</v>
          </cell>
          <cell r="B90">
            <v>412</v>
          </cell>
          <cell r="C90">
            <v>363</v>
          </cell>
        </row>
        <row r="91">
          <cell r="A91" t="str">
            <v>Hertfordshire</v>
          </cell>
          <cell r="B91">
            <v>361</v>
          </cell>
          <cell r="C91">
            <v>283</v>
          </cell>
        </row>
        <row r="92">
          <cell r="A92" t="str">
            <v>Luton</v>
          </cell>
          <cell r="B92">
            <v>39</v>
          </cell>
          <cell r="C92">
            <v>34</v>
          </cell>
        </row>
        <row r="93">
          <cell r="A93" t="str">
            <v>Norfolk</v>
          </cell>
          <cell r="B93">
            <v>299</v>
          </cell>
          <cell r="C93">
            <v>226</v>
          </cell>
        </row>
        <row r="94">
          <cell r="A94" t="str">
            <v>Peterborough</v>
          </cell>
          <cell r="B94">
            <v>55</v>
          </cell>
          <cell r="C94">
            <v>52</v>
          </cell>
        </row>
        <row r="95">
          <cell r="A95" t="str">
            <v>Southend-on-Sea</v>
          </cell>
          <cell r="B95">
            <v>30</v>
          </cell>
          <cell r="C95">
            <v>17</v>
          </cell>
        </row>
        <row r="96">
          <cell r="A96" t="str">
            <v>Suffolk</v>
          </cell>
          <cell r="B96">
            <v>161</v>
          </cell>
          <cell r="C96">
            <v>151</v>
          </cell>
        </row>
        <row r="97">
          <cell r="A97" t="str">
            <v>Thurrock</v>
          </cell>
          <cell r="B97">
            <v>39</v>
          </cell>
          <cell r="C97">
            <v>39</v>
          </cell>
        </row>
        <row r="98">
          <cell r="A98">
            <v>0</v>
          </cell>
          <cell r="B98">
            <v>0</v>
          </cell>
          <cell r="C98">
            <v>0</v>
          </cell>
        </row>
        <row r="99">
          <cell r="A99" t="str">
            <v>London</v>
          </cell>
          <cell r="B99">
            <v>1703</v>
          </cell>
          <cell r="C99">
            <v>1209</v>
          </cell>
        </row>
        <row r="100">
          <cell r="A100">
            <v>0</v>
          </cell>
          <cell r="B100">
            <v>0</v>
          </cell>
          <cell r="C100">
            <v>0</v>
          </cell>
        </row>
        <row r="101">
          <cell r="A101" t="str">
            <v>Inner London</v>
          </cell>
          <cell r="B101">
            <v>700</v>
          </cell>
          <cell r="C101">
            <v>511</v>
          </cell>
        </row>
        <row r="102">
          <cell r="A102" t="str">
            <v>Camden</v>
          </cell>
          <cell r="B102">
            <v>41</v>
          </cell>
          <cell r="C102">
            <v>36</v>
          </cell>
        </row>
        <row r="103">
          <cell r="A103" t="str">
            <v>Hackney</v>
          </cell>
          <cell r="B103">
            <v>55</v>
          </cell>
          <cell r="C103">
            <v>48</v>
          </cell>
        </row>
        <row r="104">
          <cell r="A104" t="str">
            <v>Hammersmith and Fulham</v>
          </cell>
          <cell r="B104">
            <v>37</v>
          </cell>
          <cell r="C104">
            <v>26</v>
          </cell>
        </row>
        <row r="105">
          <cell r="A105" t="str">
            <v>Haringey</v>
          </cell>
          <cell r="B105">
            <v>57</v>
          </cell>
          <cell r="C105">
            <v>20</v>
          </cell>
        </row>
        <row r="106">
          <cell r="A106" t="str">
            <v>Islington</v>
          </cell>
          <cell r="B106">
            <v>48</v>
          </cell>
          <cell r="C106">
            <v>48</v>
          </cell>
        </row>
        <row r="107">
          <cell r="A107" t="str">
            <v>Kensington and Chelsea</v>
          </cell>
          <cell r="B107">
            <v>27</v>
          </cell>
          <cell r="C107">
            <v>11</v>
          </cell>
        </row>
        <row r="108">
          <cell r="A108" t="str">
            <v>Lambeth</v>
          </cell>
          <cell r="B108">
            <v>62</v>
          </cell>
          <cell r="C108">
            <v>47</v>
          </cell>
        </row>
        <row r="109">
          <cell r="A109" t="str">
            <v>Lewisham</v>
          </cell>
          <cell r="B109">
            <v>69</v>
          </cell>
          <cell r="C109">
            <v>45</v>
          </cell>
        </row>
        <row r="110">
          <cell r="A110" t="str">
            <v>City of London</v>
          </cell>
          <cell r="B110">
            <v>1</v>
          </cell>
          <cell r="C110">
            <v>0</v>
          </cell>
        </row>
        <row r="111">
          <cell r="A111" t="str">
            <v>Newham</v>
          </cell>
          <cell r="B111">
            <v>64</v>
          </cell>
          <cell r="C111">
            <v>41</v>
          </cell>
        </row>
        <row r="112">
          <cell r="A112" t="str">
            <v>Southwark4</v>
          </cell>
          <cell r="B112">
            <v>72</v>
          </cell>
          <cell r="C112">
            <v>66</v>
          </cell>
        </row>
        <row r="113">
          <cell r="A113" t="str">
            <v>Tower Hamlets</v>
          </cell>
          <cell r="B113">
            <v>68</v>
          </cell>
          <cell r="C113">
            <v>33</v>
          </cell>
        </row>
        <row r="114">
          <cell r="A114" t="str">
            <v>Wandsworth</v>
          </cell>
          <cell r="B114">
            <v>60</v>
          </cell>
          <cell r="C114">
            <v>58</v>
          </cell>
        </row>
        <row r="115">
          <cell r="A115" t="str">
            <v>Westminster</v>
          </cell>
          <cell r="B115">
            <v>39</v>
          </cell>
          <cell r="C115">
            <v>32</v>
          </cell>
        </row>
        <row r="116">
          <cell r="A116">
            <v>0</v>
          </cell>
          <cell r="B116">
            <v>0</v>
          </cell>
          <cell r="C116">
            <v>0</v>
          </cell>
        </row>
        <row r="117">
          <cell r="A117" t="str">
            <v>Outer London</v>
          </cell>
          <cell r="B117">
            <v>1003</v>
          </cell>
          <cell r="C117">
            <v>698</v>
          </cell>
        </row>
        <row r="118">
          <cell r="A118" t="str">
            <v>Barking and Dagenham</v>
          </cell>
          <cell r="B118">
            <v>36</v>
          </cell>
          <cell r="C118">
            <v>19</v>
          </cell>
        </row>
        <row r="119">
          <cell r="A119" t="str">
            <v>Barnet</v>
          </cell>
          <cell r="B119">
            <v>77</v>
          </cell>
          <cell r="C119">
            <v>43</v>
          </cell>
        </row>
        <row r="120">
          <cell r="A120" t="str">
            <v>Bexley</v>
          </cell>
          <cell r="B120">
            <v>56</v>
          </cell>
          <cell r="C120">
            <v>42</v>
          </cell>
        </row>
        <row r="121">
          <cell r="A121" t="str">
            <v>Brent</v>
          </cell>
          <cell r="B121">
            <v>55</v>
          </cell>
          <cell r="C121">
            <v>53</v>
          </cell>
        </row>
        <row r="122">
          <cell r="A122" t="str">
            <v>Bromley4</v>
          </cell>
          <cell r="B122">
            <v>68</v>
          </cell>
          <cell r="C122">
            <v>61</v>
          </cell>
        </row>
        <row r="123">
          <cell r="A123" t="str">
            <v>Croydon</v>
          </cell>
          <cell r="B123">
            <v>75</v>
          </cell>
          <cell r="C123">
            <v>48</v>
          </cell>
        </row>
        <row r="124">
          <cell r="A124" t="str">
            <v>Ealing</v>
          </cell>
          <cell r="B124">
            <v>65</v>
          </cell>
          <cell r="C124">
            <v>48</v>
          </cell>
        </row>
        <row r="125">
          <cell r="A125" t="str">
            <v>Enfield</v>
          </cell>
          <cell r="B125">
            <v>65</v>
          </cell>
          <cell r="C125">
            <v>45</v>
          </cell>
        </row>
        <row r="126">
          <cell r="A126" t="str">
            <v>Greenwich</v>
          </cell>
          <cell r="B126">
            <v>65</v>
          </cell>
          <cell r="C126">
            <v>30</v>
          </cell>
        </row>
        <row r="127">
          <cell r="A127" t="str">
            <v>Harrow</v>
          </cell>
          <cell r="B127">
            <v>39</v>
          </cell>
          <cell r="C127">
            <v>38</v>
          </cell>
        </row>
        <row r="128">
          <cell r="A128" t="str">
            <v>Havering</v>
          </cell>
          <cell r="B128">
            <v>50</v>
          </cell>
          <cell r="C128">
            <v>28</v>
          </cell>
        </row>
        <row r="129">
          <cell r="A129" t="str">
            <v>Hillingdon</v>
          </cell>
          <cell r="B129">
            <v>55</v>
          </cell>
          <cell r="C129">
            <v>49</v>
          </cell>
        </row>
        <row r="130">
          <cell r="A130" t="str">
            <v>Hounslow</v>
          </cell>
          <cell r="B130">
            <v>48</v>
          </cell>
          <cell r="C130">
            <v>25</v>
          </cell>
        </row>
        <row r="131">
          <cell r="A131" t="str">
            <v>Kingston upon Thames</v>
          </cell>
          <cell r="B131">
            <v>31</v>
          </cell>
          <cell r="C131">
            <v>31</v>
          </cell>
        </row>
        <row r="132">
          <cell r="A132" t="str">
            <v>Merton</v>
          </cell>
          <cell r="B132">
            <v>45</v>
          </cell>
          <cell r="C132">
            <v>36</v>
          </cell>
        </row>
        <row r="133">
          <cell r="A133" t="str">
            <v>Redbridge</v>
          </cell>
          <cell r="B133">
            <v>48</v>
          </cell>
          <cell r="C133">
            <v>18</v>
          </cell>
        </row>
        <row r="134">
          <cell r="A134" t="str">
            <v>Richmond upon Thames</v>
          </cell>
          <cell r="B134">
            <v>36</v>
          </cell>
          <cell r="C134">
            <v>24</v>
          </cell>
        </row>
        <row r="135">
          <cell r="A135" t="str">
            <v>Sutton</v>
          </cell>
          <cell r="B135">
            <v>36</v>
          </cell>
          <cell r="C135">
            <v>34</v>
          </cell>
        </row>
        <row r="136">
          <cell r="A136" t="str">
            <v>Waltham Forest</v>
          </cell>
          <cell r="B136">
            <v>53</v>
          </cell>
          <cell r="C136">
            <v>26</v>
          </cell>
        </row>
        <row r="137">
          <cell r="A137">
            <v>0</v>
          </cell>
          <cell r="B137">
            <v>0</v>
          </cell>
          <cell r="C137">
            <v>0</v>
          </cell>
        </row>
        <row r="138">
          <cell r="A138" t="str">
            <v>South East</v>
          </cell>
          <cell r="B138">
            <v>2171</v>
          </cell>
          <cell r="C138">
            <v>1784</v>
          </cell>
        </row>
        <row r="139">
          <cell r="A139" t="str">
            <v>Bracknell Forest</v>
          </cell>
          <cell r="B139">
            <v>28</v>
          </cell>
          <cell r="C139">
            <v>28</v>
          </cell>
        </row>
        <row r="140">
          <cell r="A140" t="str">
            <v>Brighton and Hove</v>
          </cell>
          <cell r="B140">
            <v>49</v>
          </cell>
          <cell r="C140">
            <v>17</v>
          </cell>
        </row>
        <row r="141">
          <cell r="A141" t="str">
            <v>Buckinghamshire</v>
          </cell>
          <cell r="B141">
            <v>135</v>
          </cell>
          <cell r="C141">
            <v>112</v>
          </cell>
        </row>
        <row r="142">
          <cell r="A142" t="str">
            <v>East Sussex</v>
          </cell>
          <cell r="B142">
            <v>149</v>
          </cell>
          <cell r="C142">
            <v>107</v>
          </cell>
        </row>
        <row r="143">
          <cell r="A143" t="str">
            <v>Hampshire</v>
          </cell>
          <cell r="B143">
            <v>321</v>
          </cell>
          <cell r="C143">
            <v>286</v>
          </cell>
        </row>
        <row r="144">
          <cell r="A144" t="str">
            <v>Isle of Wight</v>
          </cell>
          <cell r="B144">
            <v>15</v>
          </cell>
          <cell r="C144">
            <v>15</v>
          </cell>
        </row>
        <row r="145">
          <cell r="A145" t="str">
            <v>Kent</v>
          </cell>
          <cell r="B145">
            <v>433</v>
          </cell>
          <cell r="C145">
            <v>409</v>
          </cell>
        </row>
        <row r="146">
          <cell r="A146" t="str">
            <v>Medway</v>
          </cell>
          <cell r="B146">
            <v>65</v>
          </cell>
          <cell r="C146">
            <v>63</v>
          </cell>
        </row>
        <row r="147">
          <cell r="A147" t="str">
            <v>Milton Keynes</v>
          </cell>
          <cell r="B147">
            <v>61</v>
          </cell>
          <cell r="C147">
            <v>42</v>
          </cell>
        </row>
        <row r="148">
          <cell r="A148" t="str">
            <v>Oxfordshire</v>
          </cell>
          <cell r="B148">
            <v>238</v>
          </cell>
          <cell r="C148">
            <v>193</v>
          </cell>
        </row>
        <row r="149">
          <cell r="A149" t="str">
            <v>Portsmouth</v>
          </cell>
          <cell r="B149">
            <v>34</v>
          </cell>
          <cell r="C149">
            <v>24</v>
          </cell>
        </row>
        <row r="150">
          <cell r="A150" t="str">
            <v>Reading</v>
          </cell>
          <cell r="B150">
            <v>36</v>
          </cell>
          <cell r="C150">
            <v>29</v>
          </cell>
        </row>
        <row r="151">
          <cell r="A151" t="str">
            <v>Slough</v>
          </cell>
          <cell r="B151">
            <v>26</v>
          </cell>
          <cell r="C151">
            <v>24</v>
          </cell>
        </row>
        <row r="152">
          <cell r="A152" t="str">
            <v>Southampton</v>
          </cell>
          <cell r="B152">
            <v>43</v>
          </cell>
          <cell r="C152">
            <v>40</v>
          </cell>
        </row>
        <row r="153">
          <cell r="A153" t="str">
            <v>Surrey</v>
          </cell>
          <cell r="B153">
            <v>209</v>
          </cell>
          <cell r="C153">
            <v>159</v>
          </cell>
        </row>
        <row r="154">
          <cell r="A154" t="str">
            <v>West Berkshire</v>
          </cell>
          <cell r="B154">
            <v>60</v>
          </cell>
          <cell r="C154">
            <v>41</v>
          </cell>
        </row>
        <row r="155">
          <cell r="A155" t="str">
            <v>West Sussex</v>
          </cell>
          <cell r="B155">
            <v>196</v>
          </cell>
          <cell r="C155">
            <v>135</v>
          </cell>
        </row>
        <row r="156">
          <cell r="A156" t="str">
            <v>Windsor and Maidenhead</v>
          </cell>
          <cell r="B156">
            <v>32</v>
          </cell>
          <cell r="C156">
            <v>31</v>
          </cell>
        </row>
        <row r="157">
          <cell r="A157" t="str">
            <v>Wokingham</v>
          </cell>
          <cell r="B157">
            <v>41</v>
          </cell>
          <cell r="C157">
            <v>29</v>
          </cell>
        </row>
        <row r="158">
          <cell r="A158">
            <v>0</v>
          </cell>
          <cell r="B158">
            <v>0</v>
          </cell>
          <cell r="C158">
            <v>0</v>
          </cell>
        </row>
        <row r="159">
          <cell r="A159" t="str">
            <v>South West</v>
          </cell>
          <cell r="B159">
            <v>1754</v>
          </cell>
          <cell r="C159">
            <v>1381</v>
          </cell>
        </row>
        <row r="160">
          <cell r="A160" t="str">
            <v>Bath and North East Somerset</v>
          </cell>
          <cell r="B160">
            <v>57</v>
          </cell>
          <cell r="C160">
            <v>33</v>
          </cell>
        </row>
        <row r="161">
          <cell r="A161" t="str">
            <v>Bournemouth</v>
          </cell>
          <cell r="B161">
            <v>25</v>
          </cell>
          <cell r="C161">
            <v>25</v>
          </cell>
        </row>
        <row r="162">
          <cell r="A162" t="str">
            <v>Bristol, City of</v>
          </cell>
          <cell r="B162">
            <v>101</v>
          </cell>
          <cell r="C162">
            <v>80</v>
          </cell>
        </row>
        <row r="163">
          <cell r="A163" t="str">
            <v>Cornwall</v>
          </cell>
          <cell r="B163">
            <v>230</v>
          </cell>
          <cell r="C163">
            <v>119</v>
          </cell>
        </row>
        <row r="164">
          <cell r="A164" t="str">
            <v>Devon</v>
          </cell>
          <cell r="B164">
            <v>312</v>
          </cell>
          <cell r="C164">
            <v>288</v>
          </cell>
        </row>
        <row r="165">
          <cell r="A165" t="str">
            <v>Dorset</v>
          </cell>
          <cell r="B165">
            <v>96</v>
          </cell>
          <cell r="C165">
            <v>76</v>
          </cell>
        </row>
        <row r="166">
          <cell r="A166" t="str">
            <v>Gloucestershire</v>
          </cell>
          <cell r="B166">
            <v>234</v>
          </cell>
          <cell r="C166">
            <v>189</v>
          </cell>
        </row>
        <row r="167">
          <cell r="A167" t="str">
            <v>Isles of Scilly</v>
          </cell>
          <cell r="B167">
            <v>1</v>
          </cell>
          <cell r="C167">
            <v>1</v>
          </cell>
        </row>
        <row r="168">
          <cell r="A168" t="str">
            <v>North Somerset4</v>
          </cell>
          <cell r="B168">
            <v>57</v>
          </cell>
          <cell r="C168">
            <v>50</v>
          </cell>
        </row>
        <row r="169">
          <cell r="A169" t="str">
            <v>Plymouth</v>
          </cell>
          <cell r="B169">
            <v>70</v>
          </cell>
          <cell r="C169">
            <v>51</v>
          </cell>
        </row>
        <row r="170">
          <cell r="A170" t="str">
            <v>Poole</v>
          </cell>
          <cell r="B170">
            <v>19</v>
          </cell>
          <cell r="C170">
            <v>18</v>
          </cell>
        </row>
        <row r="171">
          <cell r="A171" t="str">
            <v>Somerset</v>
          </cell>
          <cell r="B171">
            <v>180</v>
          </cell>
          <cell r="C171">
            <v>162</v>
          </cell>
        </row>
        <row r="172">
          <cell r="A172" t="str">
            <v>South Gloucestershire</v>
          </cell>
          <cell r="B172">
            <v>88</v>
          </cell>
          <cell r="C172">
            <v>36</v>
          </cell>
        </row>
        <row r="173">
          <cell r="A173" t="str">
            <v>Swindon</v>
          </cell>
          <cell r="B173">
            <v>56</v>
          </cell>
          <cell r="C173">
            <v>54</v>
          </cell>
        </row>
        <row r="174">
          <cell r="A174" t="str">
            <v>Torbay</v>
          </cell>
          <cell r="B174">
            <v>34</v>
          </cell>
          <cell r="C174">
            <v>13</v>
          </cell>
        </row>
        <row r="175">
          <cell r="A175" t="str">
            <v>Wiltshire</v>
          </cell>
          <cell r="B175">
            <v>194</v>
          </cell>
          <cell r="C175">
            <v>186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A1_2008"/>
      <sheetName val="TableA1_2009"/>
      <sheetName val="TableA1_2010"/>
      <sheetName val="TableA1_2011"/>
      <sheetName val="TableA1_2012"/>
      <sheetName val="Table A1"/>
      <sheetName val="TableA2_2008"/>
      <sheetName val="TableA2_2009"/>
      <sheetName val="TableA2_2010"/>
      <sheetName val="TableA2_2011"/>
      <sheetName val="TableA2_2012"/>
      <sheetName val="Table A2"/>
      <sheetName val="TableA3_2008"/>
      <sheetName val="TableA3_2009"/>
      <sheetName val="TableA3_2010"/>
      <sheetName val="TableA3_2011"/>
      <sheetName val="TableA3_2012"/>
      <sheetName val="Table A3"/>
      <sheetName val="TableA4_2008"/>
      <sheetName val="TableA4_2009"/>
      <sheetName val="TableA4_2010"/>
      <sheetName val="TableA4_2011"/>
      <sheetName val="TableA4_2012"/>
      <sheetName val="Table A4"/>
      <sheetName val="Table B1"/>
      <sheetName val="Table B2"/>
      <sheetName val="Table_A1"/>
      <sheetName val="Table_A2"/>
      <sheetName val="Table_A3"/>
      <sheetName val="Table_A4"/>
      <sheetName val="Table_B1"/>
      <sheetName val="Table_B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9">
          <cell r="O9" t="str">
            <v>NORTH EAST</v>
          </cell>
          <cell r="P9">
            <v>27712</v>
          </cell>
          <cell r="Q9">
            <v>16002</v>
          </cell>
        </row>
        <row r="11">
          <cell r="O11" t="str">
            <v>00EJ</v>
          </cell>
          <cell r="P11">
            <v>5446</v>
          </cell>
          <cell r="Q11">
            <v>4265</v>
          </cell>
        </row>
        <row r="13">
          <cell r="O13" t="str">
            <v>20UB</v>
          </cell>
          <cell r="P13">
            <v>603</v>
          </cell>
          <cell r="Q13">
            <v>582</v>
          </cell>
        </row>
        <row r="14">
          <cell r="O14" t="str">
            <v>20UD</v>
          </cell>
          <cell r="P14">
            <v>947</v>
          </cell>
          <cell r="Q14">
            <v>843</v>
          </cell>
        </row>
        <row r="15">
          <cell r="O15" t="str">
            <v>20UE</v>
          </cell>
          <cell r="P15">
            <v>807</v>
          </cell>
          <cell r="Q15">
            <v>661</v>
          </cell>
        </row>
        <row r="16">
          <cell r="O16" t="str">
            <v>20UF</v>
          </cell>
          <cell r="P16">
            <v>1107</v>
          </cell>
          <cell r="Q16">
            <v>667</v>
          </cell>
        </row>
        <row r="17">
          <cell r="O17" t="str">
            <v>20UG</v>
          </cell>
          <cell r="P17">
            <v>1012</v>
          </cell>
          <cell r="Q17">
            <v>742</v>
          </cell>
        </row>
        <row r="18">
          <cell r="O18" t="str">
            <v>20UH</v>
          </cell>
          <cell r="P18">
            <v>242</v>
          </cell>
          <cell r="Q18">
            <v>146</v>
          </cell>
        </row>
        <row r="19">
          <cell r="O19" t="str">
            <v>20UJ</v>
          </cell>
          <cell r="P19">
            <v>728</v>
          </cell>
          <cell r="Q19">
            <v>624</v>
          </cell>
        </row>
        <row r="21">
          <cell r="O21" t="str">
            <v>00EH</v>
          </cell>
          <cell r="P21">
            <v>1206</v>
          </cell>
          <cell r="Q21">
            <v>601</v>
          </cell>
        </row>
        <row r="22">
          <cell r="O22" t="str">
            <v>00EB</v>
          </cell>
          <cell r="P22">
            <v>1114</v>
          </cell>
          <cell r="Q22">
            <v>5</v>
          </cell>
        </row>
        <row r="23">
          <cell r="O23" t="str">
            <v>00EC</v>
          </cell>
          <cell r="P23">
            <v>1611</v>
          </cell>
          <cell r="Q23">
            <v>432</v>
          </cell>
        </row>
        <row r="24">
          <cell r="O24" t="str">
            <v>00EM</v>
          </cell>
          <cell r="P24">
            <v>3392</v>
          </cell>
          <cell r="Q24">
            <v>3146</v>
          </cell>
        </row>
        <row r="26">
          <cell r="O26" t="str">
            <v>35UB</v>
          </cell>
          <cell r="P26">
            <v>381</v>
          </cell>
          <cell r="Q26">
            <v>380</v>
          </cell>
        </row>
        <row r="27">
          <cell r="O27" t="str">
            <v>35UC</v>
          </cell>
          <cell r="P27">
            <v>244</v>
          </cell>
          <cell r="Q27">
            <v>244</v>
          </cell>
        </row>
        <row r="28">
          <cell r="O28" t="str">
            <v>35UD</v>
          </cell>
          <cell r="P28">
            <v>942</v>
          </cell>
          <cell r="Q28">
            <v>849</v>
          </cell>
        </row>
        <row r="29">
          <cell r="O29" t="str">
            <v>35UE</v>
          </cell>
          <cell r="P29">
            <v>514</v>
          </cell>
          <cell r="Q29">
            <v>491</v>
          </cell>
        </row>
        <row r="30">
          <cell r="O30" t="str">
            <v>35UF</v>
          </cell>
          <cell r="P30">
            <v>615</v>
          </cell>
          <cell r="Q30">
            <v>610</v>
          </cell>
        </row>
        <row r="31">
          <cell r="O31" t="str">
            <v>35UG</v>
          </cell>
          <cell r="P31">
            <v>696</v>
          </cell>
          <cell r="Q31">
            <v>572</v>
          </cell>
        </row>
        <row r="33">
          <cell r="O33" t="str">
            <v>00EE</v>
          </cell>
          <cell r="P33">
            <v>1548</v>
          </cell>
          <cell r="Q33">
            <v>296</v>
          </cell>
        </row>
        <row r="34">
          <cell r="O34" t="str">
            <v>00EF</v>
          </cell>
          <cell r="P34">
            <v>2237</v>
          </cell>
          <cell r="Q34">
            <v>1242</v>
          </cell>
        </row>
        <row r="36">
          <cell r="O36" t="str">
            <v>2D</v>
          </cell>
        </row>
        <row r="37">
          <cell r="O37" t="str">
            <v>00CH</v>
          </cell>
          <cell r="P37">
            <v>1962</v>
          </cell>
          <cell r="Q37">
            <v>1152</v>
          </cell>
        </row>
        <row r="38">
          <cell r="O38" t="str">
            <v>00CJ</v>
          </cell>
          <cell r="P38">
            <v>2544</v>
          </cell>
          <cell r="Q38">
            <v>1231</v>
          </cell>
        </row>
        <row r="39">
          <cell r="O39" t="str">
            <v>00CK</v>
          </cell>
          <cell r="P39">
            <v>2074</v>
          </cell>
          <cell r="Q39">
            <v>289</v>
          </cell>
        </row>
        <row r="40">
          <cell r="O40" t="str">
            <v>00CL</v>
          </cell>
          <cell r="P40">
            <v>1581</v>
          </cell>
          <cell r="Q40">
            <v>1383</v>
          </cell>
        </row>
        <row r="41">
          <cell r="O41" t="str">
            <v>00CM</v>
          </cell>
          <cell r="P41">
            <v>2997</v>
          </cell>
          <cell r="Q41">
            <v>1960</v>
          </cell>
        </row>
        <row r="43">
          <cell r="O43" t="str">
            <v>NORTH WEST</v>
          </cell>
          <cell r="P43">
            <v>77659</v>
          </cell>
          <cell r="Q43">
            <v>52419</v>
          </cell>
        </row>
        <row r="45">
          <cell r="O45" t="str">
            <v>00EX</v>
          </cell>
          <cell r="P45">
            <v>1965</v>
          </cell>
          <cell r="Q45">
            <v>1027</v>
          </cell>
        </row>
        <row r="46">
          <cell r="O46" t="str">
            <v>00EY</v>
          </cell>
          <cell r="P46">
            <v>1618</v>
          </cell>
          <cell r="Q46">
            <v>753</v>
          </cell>
        </row>
        <row r="47">
          <cell r="O47" t="str">
            <v>00EQ</v>
          </cell>
          <cell r="P47">
            <v>3878</v>
          </cell>
          <cell r="Q47">
            <v>2873</v>
          </cell>
        </row>
        <row r="49">
          <cell r="O49" t="str">
            <v>13UC</v>
          </cell>
          <cell r="P49">
            <v>1056</v>
          </cell>
          <cell r="Q49">
            <v>702</v>
          </cell>
        </row>
        <row r="50">
          <cell r="O50" t="str">
            <v>13UD</v>
          </cell>
          <cell r="P50">
            <v>1344</v>
          </cell>
          <cell r="Q50">
            <v>948</v>
          </cell>
        </row>
        <row r="51">
          <cell r="O51" t="str">
            <v>13UG</v>
          </cell>
          <cell r="P51">
            <v>1478</v>
          </cell>
          <cell r="Q51">
            <v>1223</v>
          </cell>
        </row>
        <row r="53">
          <cell r="O53" t="str">
            <v>00EW</v>
          </cell>
          <cell r="P53">
            <v>3467</v>
          </cell>
          <cell r="Q53">
            <v>2583</v>
          </cell>
        </row>
        <row r="55">
          <cell r="O55" t="str">
            <v>13UB</v>
          </cell>
          <cell r="P55">
            <v>1144</v>
          </cell>
          <cell r="Q55">
            <v>826</v>
          </cell>
        </row>
        <row r="56">
          <cell r="O56" t="str">
            <v>13UE</v>
          </cell>
          <cell r="P56">
            <v>922</v>
          </cell>
          <cell r="Q56">
            <v>538</v>
          </cell>
        </row>
        <row r="57">
          <cell r="O57" t="str">
            <v>13UH</v>
          </cell>
          <cell r="P57">
            <v>1401</v>
          </cell>
          <cell r="Q57">
            <v>1219</v>
          </cell>
        </row>
        <row r="59">
          <cell r="O59" t="str">
            <v>00ET</v>
          </cell>
          <cell r="P59">
            <v>1501</v>
          </cell>
          <cell r="Q59">
            <v>1494</v>
          </cell>
        </row>
        <row r="60">
          <cell r="O60" t="str">
            <v>00EU</v>
          </cell>
          <cell r="P60">
            <v>2380</v>
          </cell>
          <cell r="Q60">
            <v>2154</v>
          </cell>
        </row>
        <row r="62">
          <cell r="O62">
            <v>16</v>
          </cell>
        </row>
        <row r="63">
          <cell r="O63" t="str">
            <v>16UB</v>
          </cell>
          <cell r="P63">
            <v>1077</v>
          </cell>
          <cell r="Q63">
            <v>516</v>
          </cell>
        </row>
        <row r="64">
          <cell r="O64" t="str">
            <v>16UC</v>
          </cell>
          <cell r="P64">
            <v>797</v>
          </cell>
          <cell r="Q64">
            <v>374</v>
          </cell>
        </row>
        <row r="65">
          <cell r="O65" t="str">
            <v>16UD</v>
          </cell>
          <cell r="P65">
            <v>1025</v>
          </cell>
          <cell r="Q65">
            <v>799</v>
          </cell>
        </row>
        <row r="66">
          <cell r="O66" t="str">
            <v>16UE</v>
          </cell>
          <cell r="P66">
            <v>751</v>
          </cell>
          <cell r="Q66">
            <v>535</v>
          </cell>
        </row>
        <row r="67">
          <cell r="O67" t="str">
            <v>16UF</v>
          </cell>
          <cell r="P67">
            <v>528</v>
          </cell>
          <cell r="Q67">
            <v>309</v>
          </cell>
        </row>
        <row r="68">
          <cell r="O68" t="str">
            <v>16UG</v>
          </cell>
          <cell r="P68">
            <v>994</v>
          </cell>
          <cell r="Q68">
            <v>764</v>
          </cell>
        </row>
        <row r="70">
          <cell r="O70" t="str">
            <v>2A</v>
          </cell>
        </row>
        <row r="71">
          <cell r="O71" t="str">
            <v>00BL</v>
          </cell>
          <cell r="P71">
            <v>3288</v>
          </cell>
          <cell r="Q71">
            <v>2904</v>
          </cell>
        </row>
        <row r="72">
          <cell r="O72" t="str">
            <v>00BM</v>
          </cell>
          <cell r="P72">
            <v>2144</v>
          </cell>
          <cell r="Q72">
            <v>1612</v>
          </cell>
        </row>
        <row r="73">
          <cell r="O73" t="str">
            <v>00BN</v>
          </cell>
          <cell r="P73">
            <v>4967</v>
          </cell>
          <cell r="Q73">
            <v>2622</v>
          </cell>
        </row>
        <row r="74">
          <cell r="O74" t="str">
            <v>00BP</v>
          </cell>
          <cell r="P74">
            <v>2913</v>
          </cell>
          <cell r="Q74">
            <v>1383</v>
          </cell>
        </row>
        <row r="75">
          <cell r="O75" t="str">
            <v>00BQ</v>
          </cell>
          <cell r="P75">
            <v>2603</v>
          </cell>
          <cell r="Q75">
            <v>2082</v>
          </cell>
        </row>
        <row r="76">
          <cell r="O76" t="str">
            <v>00BR</v>
          </cell>
          <cell r="P76">
            <v>2337</v>
          </cell>
          <cell r="Q76">
            <v>1311</v>
          </cell>
        </row>
        <row r="77">
          <cell r="O77" t="str">
            <v>00BS</v>
          </cell>
          <cell r="P77">
            <v>2913</v>
          </cell>
          <cell r="Q77">
            <v>2159</v>
          </cell>
        </row>
        <row r="78">
          <cell r="O78" t="str">
            <v>00BT</v>
          </cell>
          <cell r="P78">
            <v>2576</v>
          </cell>
          <cell r="Q78">
            <v>2098</v>
          </cell>
        </row>
        <row r="79">
          <cell r="O79" t="str">
            <v>00BU</v>
          </cell>
          <cell r="P79">
            <v>2546</v>
          </cell>
          <cell r="Q79">
            <v>2195</v>
          </cell>
        </row>
        <row r="80">
          <cell r="O80" t="str">
            <v>00BW</v>
          </cell>
          <cell r="P80">
            <v>3528</v>
          </cell>
          <cell r="Q80">
            <v>2007</v>
          </cell>
        </row>
        <row r="82">
          <cell r="O82">
            <v>30</v>
          </cell>
        </row>
        <row r="83">
          <cell r="O83" t="str">
            <v>30UD</v>
          </cell>
          <cell r="P83">
            <v>1057</v>
          </cell>
          <cell r="Q83">
            <v>531</v>
          </cell>
        </row>
        <row r="84">
          <cell r="O84" t="str">
            <v>30UE</v>
          </cell>
          <cell r="P84">
            <v>1112</v>
          </cell>
          <cell r="Q84">
            <v>702</v>
          </cell>
        </row>
        <row r="85">
          <cell r="O85" t="str">
            <v>30UF</v>
          </cell>
          <cell r="P85">
            <v>680</v>
          </cell>
          <cell r="Q85">
            <v>475</v>
          </cell>
        </row>
        <row r="86">
          <cell r="O86" t="str">
            <v>30UG</v>
          </cell>
          <cell r="P86">
            <v>994</v>
          </cell>
          <cell r="Q86">
            <v>866</v>
          </cell>
        </row>
        <row r="87">
          <cell r="O87" t="str">
            <v>30UH</v>
          </cell>
          <cell r="P87">
            <v>1447</v>
          </cell>
          <cell r="Q87">
            <v>396</v>
          </cell>
        </row>
        <row r="88">
          <cell r="O88" t="str">
            <v>30UJ</v>
          </cell>
          <cell r="P88">
            <v>1058</v>
          </cell>
          <cell r="Q88">
            <v>591</v>
          </cell>
        </row>
        <row r="89">
          <cell r="O89" t="str">
            <v>30UK</v>
          </cell>
          <cell r="P89">
            <v>1477</v>
          </cell>
          <cell r="Q89">
            <v>464</v>
          </cell>
        </row>
        <row r="90">
          <cell r="O90" t="str">
            <v>30UL</v>
          </cell>
          <cell r="P90">
            <v>639</v>
          </cell>
          <cell r="Q90">
            <v>542</v>
          </cell>
        </row>
        <row r="91">
          <cell r="O91" t="str">
            <v>30UM</v>
          </cell>
          <cell r="P91">
            <v>794</v>
          </cell>
          <cell r="Q91">
            <v>601</v>
          </cell>
        </row>
        <row r="92">
          <cell r="O92" t="str">
            <v>30UN</v>
          </cell>
          <cell r="P92">
            <v>1255</v>
          </cell>
          <cell r="Q92">
            <v>178</v>
          </cell>
        </row>
        <row r="93">
          <cell r="O93" t="str">
            <v>30UP</v>
          </cell>
          <cell r="P93">
            <v>1255</v>
          </cell>
          <cell r="Q93">
            <v>793</v>
          </cell>
        </row>
        <row r="94">
          <cell r="O94" t="str">
            <v>30UQ</v>
          </cell>
          <cell r="P94">
            <v>1069</v>
          </cell>
          <cell r="Q94">
            <v>503</v>
          </cell>
        </row>
        <row r="96">
          <cell r="O96" t="str">
            <v>2B</v>
          </cell>
        </row>
        <row r="97">
          <cell r="O97" t="str">
            <v>00BX</v>
          </cell>
          <cell r="P97">
            <v>1864</v>
          </cell>
          <cell r="Q97">
            <v>1761</v>
          </cell>
        </row>
        <row r="98">
          <cell r="O98" t="str">
            <v>00BY</v>
          </cell>
          <cell r="P98">
            <v>4636</v>
          </cell>
          <cell r="Q98">
            <v>3346</v>
          </cell>
        </row>
        <row r="99">
          <cell r="O99" t="str">
            <v>00CA</v>
          </cell>
          <cell r="P99">
            <v>2914</v>
          </cell>
          <cell r="Q99">
            <v>531</v>
          </cell>
        </row>
        <row r="100">
          <cell r="O100" t="str">
            <v>00BZ</v>
          </cell>
          <cell r="P100">
            <v>2027</v>
          </cell>
          <cell r="Q100">
            <v>2004</v>
          </cell>
        </row>
        <row r="101">
          <cell r="O101" t="str">
            <v>00CB</v>
          </cell>
          <cell r="P101">
            <v>3585</v>
          </cell>
          <cell r="Q101">
            <v>3581</v>
          </cell>
        </row>
        <row r="103">
          <cell r="O103" t="str">
            <v>YORKSHIRE AND THE HUMBER</v>
          </cell>
          <cell r="P103">
            <v>57403</v>
          </cell>
          <cell r="Q103">
            <v>35046</v>
          </cell>
        </row>
        <row r="105">
          <cell r="O105" t="str">
            <v>00FB</v>
          </cell>
          <cell r="P105">
            <v>3562</v>
          </cell>
          <cell r="Q105">
            <v>2068</v>
          </cell>
        </row>
        <row r="106">
          <cell r="O106" t="str">
            <v>00FA</v>
          </cell>
          <cell r="P106">
            <v>2664</v>
          </cell>
          <cell r="Q106">
            <v>1665</v>
          </cell>
        </row>
        <row r="107">
          <cell r="O107" t="str">
            <v>00FC</v>
          </cell>
          <cell r="P107">
            <v>1858</v>
          </cell>
          <cell r="Q107">
            <v>1141</v>
          </cell>
        </row>
        <row r="108">
          <cell r="O108" t="str">
            <v>00FD</v>
          </cell>
          <cell r="P108">
            <v>1780</v>
          </cell>
          <cell r="Q108">
            <v>1046</v>
          </cell>
        </row>
        <row r="109">
          <cell r="O109" t="str">
            <v>00FF</v>
          </cell>
          <cell r="P109">
            <v>1766</v>
          </cell>
          <cell r="Q109">
            <v>1521</v>
          </cell>
        </row>
        <row r="111">
          <cell r="O111">
            <v>36</v>
          </cell>
        </row>
        <row r="112">
          <cell r="O112" t="str">
            <v>36UB</v>
          </cell>
          <cell r="P112">
            <v>575</v>
          </cell>
          <cell r="Q112">
            <v>556</v>
          </cell>
        </row>
        <row r="113">
          <cell r="O113" t="str">
            <v>36UC</v>
          </cell>
          <cell r="P113">
            <v>920</v>
          </cell>
          <cell r="Q113">
            <v>799</v>
          </cell>
        </row>
        <row r="114">
          <cell r="O114" t="str">
            <v>36UD</v>
          </cell>
          <cell r="P114">
            <v>1516</v>
          </cell>
          <cell r="Q114">
            <v>901</v>
          </cell>
        </row>
        <row r="115">
          <cell r="O115" t="str">
            <v>36UE</v>
          </cell>
          <cell r="P115">
            <v>546</v>
          </cell>
          <cell r="Q115">
            <v>475</v>
          </cell>
        </row>
        <row r="116">
          <cell r="O116" t="str">
            <v>36UF</v>
          </cell>
          <cell r="P116">
            <v>484</v>
          </cell>
          <cell r="Q116">
            <v>329</v>
          </cell>
        </row>
        <row r="117">
          <cell r="O117" t="str">
            <v>36UG</v>
          </cell>
          <cell r="P117">
            <v>1053</v>
          </cell>
          <cell r="Q117">
            <v>239</v>
          </cell>
        </row>
        <row r="118">
          <cell r="O118" t="str">
            <v>36UH</v>
          </cell>
          <cell r="P118">
            <v>911</v>
          </cell>
          <cell r="Q118">
            <v>597</v>
          </cell>
        </row>
        <row r="120">
          <cell r="O120" t="str">
            <v>2C</v>
          </cell>
        </row>
        <row r="121">
          <cell r="O121" t="str">
            <v>00CC</v>
          </cell>
          <cell r="P121">
            <v>2548</v>
          </cell>
          <cell r="Q121">
            <v>1253</v>
          </cell>
        </row>
        <row r="122">
          <cell r="O122" t="str">
            <v>00CE</v>
          </cell>
          <cell r="P122">
            <v>3342</v>
          </cell>
          <cell r="Q122">
            <v>2623</v>
          </cell>
        </row>
        <row r="123">
          <cell r="O123" t="str">
            <v>00CF</v>
          </cell>
          <cell r="P123">
            <v>3006</v>
          </cell>
          <cell r="Q123">
            <v>2862</v>
          </cell>
        </row>
        <row r="124">
          <cell r="O124" t="str">
            <v>00CG</v>
          </cell>
          <cell r="P124">
            <v>5485</v>
          </cell>
          <cell r="Q124">
            <v>4272</v>
          </cell>
        </row>
        <row r="126">
          <cell r="O126" t="str">
            <v>2F</v>
          </cell>
        </row>
        <row r="127">
          <cell r="O127" t="str">
            <v>00CX</v>
          </cell>
          <cell r="P127">
            <v>6708</v>
          </cell>
          <cell r="Q127">
            <v>3005</v>
          </cell>
        </row>
        <row r="128">
          <cell r="O128" t="str">
            <v>00CY</v>
          </cell>
          <cell r="P128">
            <v>2420</v>
          </cell>
          <cell r="Q128">
            <v>1270</v>
          </cell>
        </row>
        <row r="129">
          <cell r="O129" t="str">
            <v>00CZ</v>
          </cell>
          <cell r="P129">
            <v>4918</v>
          </cell>
          <cell r="Q129">
            <v>2640</v>
          </cell>
        </row>
        <row r="130">
          <cell r="O130" t="str">
            <v>00DA</v>
          </cell>
          <cell r="P130">
            <v>7674</v>
          </cell>
          <cell r="Q130">
            <v>4371</v>
          </cell>
        </row>
        <row r="131">
          <cell r="O131" t="str">
            <v>00DB</v>
          </cell>
          <cell r="P131">
            <v>3667</v>
          </cell>
          <cell r="Q131">
            <v>1413</v>
          </cell>
        </row>
        <row r="133">
          <cell r="O133" t="str">
            <v>EAST MIDLANDS</v>
          </cell>
          <cell r="P133">
            <v>49078</v>
          </cell>
          <cell r="Q133">
            <v>38382</v>
          </cell>
        </row>
        <row r="135">
          <cell r="O135" t="str">
            <v>00FK</v>
          </cell>
          <cell r="P135">
            <v>2814</v>
          </cell>
          <cell r="Q135">
            <v>1725</v>
          </cell>
        </row>
        <row r="136">
          <cell r="O136" t="str">
            <v>00FN</v>
          </cell>
          <cell r="P136">
            <v>3678</v>
          </cell>
          <cell r="Q136">
            <v>2808</v>
          </cell>
        </row>
        <row r="137">
          <cell r="O137" t="str">
            <v>00FY</v>
          </cell>
          <cell r="P137">
            <v>2945</v>
          </cell>
          <cell r="Q137">
            <v>2120</v>
          </cell>
        </row>
        <row r="138">
          <cell r="O138" t="str">
            <v>00FP</v>
          </cell>
          <cell r="P138">
            <v>324</v>
          </cell>
          <cell r="Q138">
            <v>61</v>
          </cell>
        </row>
        <row r="140">
          <cell r="O140">
            <v>17</v>
          </cell>
        </row>
        <row r="141">
          <cell r="O141" t="str">
            <v>17UB</v>
          </cell>
          <cell r="P141">
            <v>1400</v>
          </cell>
          <cell r="Q141">
            <v>1216</v>
          </cell>
        </row>
        <row r="142">
          <cell r="O142" t="str">
            <v>17UC</v>
          </cell>
          <cell r="P142">
            <v>825</v>
          </cell>
          <cell r="Q142">
            <v>702</v>
          </cell>
        </row>
        <row r="143">
          <cell r="O143" t="str">
            <v>17UD</v>
          </cell>
          <cell r="P143">
            <v>1143</v>
          </cell>
          <cell r="Q143">
            <v>811</v>
          </cell>
        </row>
        <row r="144">
          <cell r="O144" t="str">
            <v>17UF</v>
          </cell>
          <cell r="P144">
            <v>757</v>
          </cell>
          <cell r="Q144">
            <v>749</v>
          </cell>
        </row>
        <row r="145">
          <cell r="O145" t="str">
            <v>17UG</v>
          </cell>
          <cell r="P145">
            <v>1163</v>
          </cell>
          <cell r="Q145">
            <v>883</v>
          </cell>
        </row>
        <row r="146">
          <cell r="O146" t="str">
            <v>17UH</v>
          </cell>
          <cell r="P146">
            <v>1014</v>
          </cell>
          <cell r="Q146">
            <v>747</v>
          </cell>
        </row>
        <row r="147">
          <cell r="O147" t="str">
            <v>17UJ</v>
          </cell>
          <cell r="P147">
            <v>972</v>
          </cell>
          <cell r="Q147">
            <v>818</v>
          </cell>
        </row>
        <row r="148">
          <cell r="O148" t="str">
            <v>17UK</v>
          </cell>
          <cell r="P148">
            <v>1101</v>
          </cell>
          <cell r="Q148">
            <v>976</v>
          </cell>
        </row>
        <row r="150">
          <cell r="O150">
            <v>31</v>
          </cell>
        </row>
        <row r="151">
          <cell r="O151" t="str">
            <v>31UB</v>
          </cell>
          <cell r="P151">
            <v>1084</v>
          </cell>
          <cell r="Q151">
            <v>858</v>
          </cell>
        </row>
        <row r="152">
          <cell r="O152" t="str">
            <v>31UC</v>
          </cell>
          <cell r="P152">
            <v>1603</v>
          </cell>
          <cell r="Q152">
            <v>1170</v>
          </cell>
        </row>
        <row r="153">
          <cell r="O153" t="str">
            <v>31UD</v>
          </cell>
          <cell r="P153">
            <v>1000</v>
          </cell>
          <cell r="Q153">
            <v>766</v>
          </cell>
        </row>
        <row r="154">
          <cell r="O154" t="str">
            <v>31UE</v>
          </cell>
          <cell r="P154">
            <v>1115</v>
          </cell>
          <cell r="Q154">
            <v>830</v>
          </cell>
        </row>
        <row r="155">
          <cell r="O155" t="str">
            <v>31UG</v>
          </cell>
          <cell r="P155">
            <v>518</v>
          </cell>
          <cell r="Q155">
            <v>509</v>
          </cell>
        </row>
        <row r="156">
          <cell r="O156" t="str">
            <v>31UH</v>
          </cell>
          <cell r="P156">
            <v>1052</v>
          </cell>
          <cell r="Q156">
            <v>909</v>
          </cell>
        </row>
        <row r="157">
          <cell r="O157" t="str">
            <v>31UJ</v>
          </cell>
          <cell r="P157">
            <v>616</v>
          </cell>
          <cell r="Q157">
            <v>610</v>
          </cell>
        </row>
        <row r="159">
          <cell r="O159">
            <v>32</v>
          </cell>
        </row>
        <row r="160">
          <cell r="O160" t="str">
            <v>32UB</v>
          </cell>
          <cell r="P160">
            <v>683</v>
          </cell>
          <cell r="Q160">
            <v>490</v>
          </cell>
        </row>
        <row r="161">
          <cell r="O161" t="str">
            <v>32UC</v>
          </cell>
          <cell r="P161">
            <v>1381</v>
          </cell>
          <cell r="Q161">
            <v>1272</v>
          </cell>
        </row>
        <row r="162">
          <cell r="O162" t="str">
            <v>32UD</v>
          </cell>
          <cell r="P162">
            <v>900</v>
          </cell>
          <cell r="Q162">
            <v>831</v>
          </cell>
        </row>
        <row r="163">
          <cell r="O163" t="str">
            <v>32UE</v>
          </cell>
          <cell r="P163">
            <v>1237</v>
          </cell>
          <cell r="Q163">
            <v>1199</v>
          </cell>
        </row>
        <row r="164">
          <cell r="O164" t="str">
            <v>32UF</v>
          </cell>
          <cell r="P164">
            <v>921</v>
          </cell>
          <cell r="Q164">
            <v>859</v>
          </cell>
        </row>
        <row r="165">
          <cell r="O165" t="str">
            <v>32UG</v>
          </cell>
          <cell r="P165">
            <v>1469</v>
          </cell>
          <cell r="Q165">
            <v>1419</v>
          </cell>
        </row>
        <row r="166">
          <cell r="O166" t="str">
            <v>32UH</v>
          </cell>
          <cell r="P166">
            <v>1039</v>
          </cell>
          <cell r="Q166">
            <v>810</v>
          </cell>
        </row>
        <row r="168">
          <cell r="O168">
            <v>34</v>
          </cell>
        </row>
        <row r="169">
          <cell r="O169" t="str">
            <v>34UB</v>
          </cell>
          <cell r="P169">
            <v>744</v>
          </cell>
          <cell r="Q169">
            <v>444</v>
          </cell>
        </row>
        <row r="170">
          <cell r="O170" t="str">
            <v>34UC</v>
          </cell>
          <cell r="P170">
            <v>897</v>
          </cell>
          <cell r="Q170">
            <v>619</v>
          </cell>
        </row>
        <row r="171">
          <cell r="O171" t="str">
            <v>34UD</v>
          </cell>
          <cell r="P171">
            <v>974</v>
          </cell>
          <cell r="Q171">
            <v>757</v>
          </cell>
        </row>
        <row r="172">
          <cell r="O172" t="str">
            <v>34UE</v>
          </cell>
          <cell r="P172">
            <v>1072</v>
          </cell>
          <cell r="Q172">
            <v>998</v>
          </cell>
        </row>
        <row r="173">
          <cell r="O173" t="str">
            <v>34UF</v>
          </cell>
          <cell r="P173">
            <v>2390</v>
          </cell>
          <cell r="Q173">
            <v>1444</v>
          </cell>
        </row>
        <row r="174">
          <cell r="O174" t="str">
            <v>34UG</v>
          </cell>
          <cell r="P174">
            <v>993</v>
          </cell>
          <cell r="Q174">
            <v>864</v>
          </cell>
        </row>
        <row r="175">
          <cell r="O175" t="str">
            <v>34UH</v>
          </cell>
          <cell r="P175">
            <v>906</v>
          </cell>
          <cell r="Q175">
            <v>853</v>
          </cell>
        </row>
        <row r="177">
          <cell r="O177">
            <v>37</v>
          </cell>
        </row>
        <row r="178">
          <cell r="O178" t="str">
            <v>37UB</v>
          </cell>
          <cell r="P178">
            <v>1374</v>
          </cell>
          <cell r="Q178">
            <v>955</v>
          </cell>
        </row>
        <row r="179">
          <cell r="O179" t="str">
            <v>37UC</v>
          </cell>
          <cell r="P179">
            <v>1227</v>
          </cell>
          <cell r="Q179">
            <v>957</v>
          </cell>
        </row>
        <row r="180">
          <cell r="O180" t="str">
            <v>37UD</v>
          </cell>
          <cell r="P180">
            <v>1033</v>
          </cell>
          <cell r="Q180">
            <v>575</v>
          </cell>
        </row>
        <row r="181">
          <cell r="O181" t="str">
            <v>37UE</v>
          </cell>
          <cell r="P181">
            <v>1192</v>
          </cell>
          <cell r="Q181">
            <v>1099</v>
          </cell>
        </row>
        <row r="182">
          <cell r="O182" t="str">
            <v>37UF</v>
          </cell>
          <cell r="P182">
            <v>1073</v>
          </cell>
          <cell r="Q182">
            <v>634</v>
          </cell>
        </row>
        <row r="183">
          <cell r="O183" t="str">
            <v>37UG</v>
          </cell>
          <cell r="P183">
            <v>1306</v>
          </cell>
          <cell r="Q183">
            <v>1191</v>
          </cell>
        </row>
        <row r="184">
          <cell r="O184" t="str">
            <v>37UJ</v>
          </cell>
          <cell r="P184">
            <v>1143</v>
          </cell>
          <cell r="Q184">
            <v>844</v>
          </cell>
        </row>
        <row r="186">
          <cell r="O186" t="str">
            <v>WEST MIDLANDS</v>
          </cell>
          <cell r="P186">
            <v>62358</v>
          </cell>
          <cell r="Q186">
            <v>43034</v>
          </cell>
        </row>
        <row r="188">
          <cell r="O188" t="str">
            <v>00GA</v>
          </cell>
          <cell r="P188">
            <v>1868</v>
          </cell>
          <cell r="Q188">
            <v>1702</v>
          </cell>
        </row>
        <row r="189">
          <cell r="O189" t="str">
            <v>00GG</v>
          </cell>
          <cell r="P189">
            <v>2867</v>
          </cell>
          <cell r="Q189">
            <v>2674</v>
          </cell>
        </row>
        <row r="191">
          <cell r="O191" t="str">
            <v>39UB</v>
          </cell>
          <cell r="P191">
            <v>477</v>
          </cell>
          <cell r="Q191">
            <v>433</v>
          </cell>
        </row>
        <row r="192">
          <cell r="O192" t="str">
            <v>39UC</v>
          </cell>
          <cell r="P192">
            <v>615</v>
          </cell>
          <cell r="Q192">
            <v>604</v>
          </cell>
        </row>
        <row r="193">
          <cell r="O193" t="str">
            <v>39UD</v>
          </cell>
          <cell r="P193">
            <v>392</v>
          </cell>
          <cell r="Q193">
            <v>376</v>
          </cell>
        </row>
        <row r="194">
          <cell r="O194" t="str">
            <v>39UE</v>
          </cell>
          <cell r="P194">
            <v>961</v>
          </cell>
          <cell r="Q194">
            <v>872</v>
          </cell>
        </row>
        <row r="195">
          <cell r="O195" t="str">
            <v>39UF</v>
          </cell>
          <cell r="P195">
            <v>422</v>
          </cell>
          <cell r="Q195">
            <v>389</v>
          </cell>
        </row>
        <row r="197">
          <cell r="O197" t="str">
            <v>00GL</v>
          </cell>
          <cell r="P197">
            <v>2736</v>
          </cell>
          <cell r="Q197">
            <v>769</v>
          </cell>
        </row>
        <row r="198">
          <cell r="O198" t="str">
            <v>00GF</v>
          </cell>
          <cell r="P198">
            <v>1988</v>
          </cell>
          <cell r="Q198">
            <v>1153</v>
          </cell>
        </row>
        <row r="200">
          <cell r="O200">
            <v>41</v>
          </cell>
        </row>
        <row r="201">
          <cell r="O201" t="str">
            <v>41UB</v>
          </cell>
          <cell r="P201">
            <v>1036</v>
          </cell>
          <cell r="Q201">
            <v>1005</v>
          </cell>
        </row>
        <row r="202">
          <cell r="O202" t="str">
            <v>41UC</v>
          </cell>
          <cell r="P202">
            <v>1195</v>
          </cell>
          <cell r="Q202">
            <v>618</v>
          </cell>
        </row>
        <row r="203">
          <cell r="O203" t="str">
            <v>41UD</v>
          </cell>
          <cell r="P203">
            <v>1068</v>
          </cell>
          <cell r="Q203">
            <v>980</v>
          </cell>
        </row>
        <row r="204">
          <cell r="O204" t="str">
            <v>41UE</v>
          </cell>
          <cell r="P204">
            <v>1232</v>
          </cell>
          <cell r="Q204">
            <v>1107</v>
          </cell>
        </row>
        <row r="205">
          <cell r="O205" t="str">
            <v>41UF</v>
          </cell>
          <cell r="P205">
            <v>1071</v>
          </cell>
          <cell r="Q205">
            <v>996</v>
          </cell>
        </row>
        <row r="206">
          <cell r="O206" t="str">
            <v>41UG</v>
          </cell>
          <cell r="P206">
            <v>1242</v>
          </cell>
          <cell r="Q206">
            <v>1175</v>
          </cell>
        </row>
        <row r="207">
          <cell r="O207" t="str">
            <v>41UH</v>
          </cell>
          <cell r="P207">
            <v>1004</v>
          </cell>
          <cell r="Q207">
            <v>882</v>
          </cell>
        </row>
        <row r="208">
          <cell r="O208" t="str">
            <v>41UK</v>
          </cell>
          <cell r="P208">
            <v>891</v>
          </cell>
          <cell r="Q208">
            <v>232</v>
          </cell>
        </row>
        <row r="210">
          <cell r="O210">
            <v>44</v>
          </cell>
        </row>
        <row r="211">
          <cell r="O211" t="str">
            <v>44UB</v>
          </cell>
          <cell r="P211">
            <v>683</v>
          </cell>
          <cell r="Q211">
            <v>403</v>
          </cell>
        </row>
        <row r="212">
          <cell r="O212" t="str">
            <v>44UC</v>
          </cell>
          <cell r="P212">
            <v>1384</v>
          </cell>
          <cell r="Q212">
            <v>1097</v>
          </cell>
        </row>
        <row r="213">
          <cell r="O213" t="str">
            <v>44UD</v>
          </cell>
          <cell r="P213">
            <v>1067</v>
          </cell>
          <cell r="Q213">
            <v>1059</v>
          </cell>
        </row>
        <row r="214">
          <cell r="O214" t="str">
            <v>44UE</v>
          </cell>
          <cell r="P214">
            <v>1187</v>
          </cell>
          <cell r="Q214">
            <v>1108</v>
          </cell>
        </row>
        <row r="215">
          <cell r="O215" t="str">
            <v>44UF</v>
          </cell>
          <cell r="P215">
            <v>1224</v>
          </cell>
          <cell r="Q215">
            <v>1180</v>
          </cell>
        </row>
        <row r="217">
          <cell r="O217" t="str">
            <v>2E</v>
          </cell>
        </row>
        <row r="218">
          <cell r="O218" t="str">
            <v>00CN</v>
          </cell>
          <cell r="P218">
            <v>13449</v>
          </cell>
          <cell r="Q218">
            <v>6062</v>
          </cell>
        </row>
        <row r="219">
          <cell r="O219" t="str">
            <v>00CQ</v>
          </cell>
          <cell r="P219">
            <v>3506</v>
          </cell>
          <cell r="Q219">
            <v>3037</v>
          </cell>
        </row>
        <row r="220">
          <cell r="O220" t="str">
            <v>00CR</v>
          </cell>
          <cell r="P220">
            <v>3482</v>
          </cell>
          <cell r="Q220">
            <v>1322</v>
          </cell>
        </row>
        <row r="221">
          <cell r="O221" t="str">
            <v>00CS</v>
          </cell>
          <cell r="P221">
            <v>3760</v>
          </cell>
          <cell r="Q221">
            <v>2160</v>
          </cell>
        </row>
        <row r="222">
          <cell r="O222" t="str">
            <v>00CT</v>
          </cell>
          <cell r="P222">
            <v>2390</v>
          </cell>
          <cell r="Q222">
            <v>2263</v>
          </cell>
        </row>
        <row r="223">
          <cell r="O223" t="str">
            <v>00CU</v>
          </cell>
          <cell r="P223">
            <v>3278</v>
          </cell>
          <cell r="Q223">
            <v>2466</v>
          </cell>
        </row>
        <row r="224">
          <cell r="O224" t="str">
            <v>00CW</v>
          </cell>
          <cell r="P224">
            <v>2906</v>
          </cell>
          <cell r="Q224">
            <v>2029</v>
          </cell>
        </row>
        <row r="226">
          <cell r="O226">
            <v>47</v>
          </cell>
        </row>
        <row r="227">
          <cell r="O227" t="str">
            <v>47UB</v>
          </cell>
          <cell r="P227">
            <v>951</v>
          </cell>
          <cell r="Q227">
            <v>886</v>
          </cell>
        </row>
        <row r="228">
          <cell r="O228" t="str">
            <v>47UC</v>
          </cell>
          <cell r="P228">
            <v>739</v>
          </cell>
          <cell r="Q228">
            <v>709</v>
          </cell>
        </row>
        <row r="229">
          <cell r="O229" t="str">
            <v>47UD</v>
          </cell>
          <cell r="P229">
            <v>945</v>
          </cell>
          <cell r="Q229">
            <v>940</v>
          </cell>
        </row>
        <row r="230">
          <cell r="O230" t="str">
            <v>47UE</v>
          </cell>
          <cell r="P230">
            <v>1007</v>
          </cell>
          <cell r="Q230">
            <v>843</v>
          </cell>
        </row>
        <row r="231">
          <cell r="O231" t="str">
            <v>47UF</v>
          </cell>
          <cell r="P231">
            <v>1195</v>
          </cell>
          <cell r="Q231">
            <v>1183</v>
          </cell>
        </row>
        <row r="232">
          <cell r="O232" t="str">
            <v>47UG</v>
          </cell>
          <cell r="P232">
            <v>1007</v>
          </cell>
          <cell r="Q232">
            <v>994</v>
          </cell>
        </row>
        <row r="234">
          <cell r="O234" t="str">
            <v>EAST OF ENGLAND</v>
          </cell>
          <cell r="P234">
            <v>62377</v>
          </cell>
          <cell r="Q234">
            <v>53768</v>
          </cell>
        </row>
        <row r="236">
          <cell r="O236" t="str">
            <v>00KB</v>
          </cell>
          <cell r="P236">
            <v>1758</v>
          </cell>
          <cell r="Q236">
            <v>1751</v>
          </cell>
        </row>
        <row r="238">
          <cell r="O238" t="str">
            <v>09UD</v>
          </cell>
          <cell r="P238">
            <v>1758</v>
          </cell>
          <cell r="Q238">
            <v>1751</v>
          </cell>
        </row>
        <row r="240">
          <cell r="O240" t="str">
            <v>00KC</v>
          </cell>
          <cell r="P240">
            <v>2835</v>
          </cell>
          <cell r="Q240">
            <v>2670</v>
          </cell>
        </row>
        <row r="242">
          <cell r="O242" t="str">
            <v>09UC</v>
          </cell>
          <cell r="P242">
            <v>1506</v>
          </cell>
          <cell r="Q242">
            <v>1497</v>
          </cell>
        </row>
        <row r="243">
          <cell r="O243" t="str">
            <v>09UE</v>
          </cell>
          <cell r="P243">
            <v>1329</v>
          </cell>
          <cell r="Q243">
            <v>1173</v>
          </cell>
        </row>
        <row r="245">
          <cell r="O245" t="str">
            <v>00KA</v>
          </cell>
          <cell r="P245">
            <v>2562</v>
          </cell>
          <cell r="Q245">
            <v>2253</v>
          </cell>
        </row>
        <row r="246">
          <cell r="O246" t="str">
            <v>00JA</v>
          </cell>
          <cell r="P246">
            <v>2136</v>
          </cell>
          <cell r="Q246">
            <v>2003</v>
          </cell>
        </row>
        <row r="247">
          <cell r="O247" t="str">
            <v>00KF</v>
          </cell>
          <cell r="P247">
            <v>1901</v>
          </cell>
          <cell r="Q247">
            <v>969</v>
          </cell>
        </row>
        <row r="248">
          <cell r="O248" t="str">
            <v>00KG</v>
          </cell>
          <cell r="P248">
            <v>1981</v>
          </cell>
          <cell r="Q248">
            <v>1930</v>
          </cell>
        </row>
        <row r="250">
          <cell r="O250">
            <v>12</v>
          </cell>
        </row>
        <row r="251">
          <cell r="O251" t="str">
            <v>12UB</v>
          </cell>
          <cell r="P251">
            <v>789</v>
          </cell>
          <cell r="Q251">
            <v>717</v>
          </cell>
        </row>
        <row r="252">
          <cell r="O252" t="str">
            <v>12UC</v>
          </cell>
          <cell r="P252">
            <v>863</v>
          </cell>
          <cell r="Q252">
            <v>862</v>
          </cell>
        </row>
        <row r="253">
          <cell r="O253" t="str">
            <v>12UD</v>
          </cell>
          <cell r="P253">
            <v>1029</v>
          </cell>
          <cell r="Q253">
            <v>1001</v>
          </cell>
        </row>
        <row r="254">
          <cell r="O254" t="str">
            <v>12UE</v>
          </cell>
          <cell r="P254">
            <v>1898</v>
          </cell>
          <cell r="Q254">
            <v>1822</v>
          </cell>
        </row>
        <row r="255">
          <cell r="O255" t="str">
            <v>12UG</v>
          </cell>
          <cell r="P255">
            <v>1493</v>
          </cell>
          <cell r="Q255">
            <v>1398</v>
          </cell>
        </row>
        <row r="257">
          <cell r="O257">
            <v>22</v>
          </cell>
        </row>
        <row r="258">
          <cell r="O258" t="str">
            <v>22UB</v>
          </cell>
          <cell r="P258">
            <v>2139</v>
          </cell>
          <cell r="Q258">
            <v>1810</v>
          </cell>
        </row>
        <row r="259">
          <cell r="O259" t="str">
            <v>22UC</v>
          </cell>
          <cell r="P259">
            <v>1612</v>
          </cell>
          <cell r="Q259">
            <v>1472</v>
          </cell>
        </row>
        <row r="260">
          <cell r="O260" t="str">
            <v>22UD</v>
          </cell>
          <cell r="P260">
            <v>757</v>
          </cell>
          <cell r="Q260">
            <v>681</v>
          </cell>
        </row>
        <row r="261">
          <cell r="O261" t="str">
            <v>22UE</v>
          </cell>
          <cell r="P261">
            <v>1068</v>
          </cell>
          <cell r="Q261">
            <v>947</v>
          </cell>
        </row>
        <row r="262">
          <cell r="O262" t="str">
            <v>22UF</v>
          </cell>
          <cell r="P262">
            <v>1683</v>
          </cell>
          <cell r="Q262">
            <v>1676</v>
          </cell>
        </row>
        <row r="263">
          <cell r="O263" t="str">
            <v>22UG</v>
          </cell>
          <cell r="P263">
            <v>1743</v>
          </cell>
          <cell r="Q263">
            <v>1719</v>
          </cell>
        </row>
        <row r="264">
          <cell r="O264" t="str">
            <v>22UH</v>
          </cell>
          <cell r="P264">
            <v>1171</v>
          </cell>
          <cell r="Q264">
            <v>762</v>
          </cell>
        </row>
        <row r="265">
          <cell r="O265" t="str">
            <v>22UJ</v>
          </cell>
          <cell r="P265">
            <v>963</v>
          </cell>
          <cell r="Q265">
            <v>850</v>
          </cell>
        </row>
        <row r="266">
          <cell r="O266" t="str">
            <v>22UK</v>
          </cell>
          <cell r="P266">
            <v>739</v>
          </cell>
          <cell r="Q266">
            <v>675</v>
          </cell>
        </row>
        <row r="267">
          <cell r="O267" t="str">
            <v>22UL</v>
          </cell>
          <cell r="P267">
            <v>931</v>
          </cell>
          <cell r="Q267">
            <v>914</v>
          </cell>
        </row>
        <row r="268">
          <cell r="O268" t="str">
            <v>22UN</v>
          </cell>
          <cell r="P268">
            <v>1550</v>
          </cell>
          <cell r="Q268">
            <v>1489</v>
          </cell>
        </row>
        <row r="269">
          <cell r="O269" t="str">
            <v>22UQ</v>
          </cell>
          <cell r="P269">
            <v>848</v>
          </cell>
          <cell r="Q269">
            <v>631</v>
          </cell>
        </row>
        <row r="271">
          <cell r="O271">
            <v>26</v>
          </cell>
        </row>
        <row r="272">
          <cell r="O272" t="str">
            <v>26UB</v>
          </cell>
          <cell r="P272">
            <v>1074</v>
          </cell>
          <cell r="Q272">
            <v>886</v>
          </cell>
        </row>
        <row r="273">
          <cell r="O273" t="str">
            <v>26UC</v>
          </cell>
          <cell r="P273">
            <v>1541</v>
          </cell>
          <cell r="Q273">
            <v>1209</v>
          </cell>
        </row>
        <row r="274">
          <cell r="O274" t="str">
            <v>26UD</v>
          </cell>
          <cell r="P274">
            <v>1537</v>
          </cell>
          <cell r="Q274">
            <v>1076</v>
          </cell>
        </row>
        <row r="275">
          <cell r="O275" t="str">
            <v>26UE</v>
          </cell>
          <cell r="P275">
            <v>1046</v>
          </cell>
          <cell r="Q275">
            <v>731</v>
          </cell>
        </row>
        <row r="276">
          <cell r="O276" t="str">
            <v>26UF</v>
          </cell>
          <cell r="P276">
            <v>1415</v>
          </cell>
          <cell r="Q276">
            <v>1013</v>
          </cell>
        </row>
        <row r="277">
          <cell r="O277" t="str">
            <v>26UG</v>
          </cell>
          <cell r="P277">
            <v>1599</v>
          </cell>
          <cell r="Q277">
            <v>1348</v>
          </cell>
        </row>
        <row r="278">
          <cell r="O278" t="str">
            <v>26UH</v>
          </cell>
          <cell r="P278">
            <v>963</v>
          </cell>
          <cell r="Q278">
            <v>468</v>
          </cell>
        </row>
        <row r="279">
          <cell r="O279" t="str">
            <v>26UJ</v>
          </cell>
          <cell r="P279">
            <v>950</v>
          </cell>
          <cell r="Q279">
            <v>939</v>
          </cell>
        </row>
        <row r="280">
          <cell r="O280" t="str">
            <v>26UK</v>
          </cell>
          <cell r="P280">
            <v>934</v>
          </cell>
          <cell r="Q280">
            <v>931</v>
          </cell>
        </row>
        <row r="281">
          <cell r="O281" t="str">
            <v>26UL</v>
          </cell>
          <cell r="P281">
            <v>1080</v>
          </cell>
          <cell r="Q281">
            <v>1044</v>
          </cell>
        </row>
        <row r="283">
          <cell r="O283">
            <v>33</v>
          </cell>
        </row>
        <row r="284">
          <cell r="O284" t="str">
            <v>33UB</v>
          </cell>
          <cell r="P284">
            <v>1301</v>
          </cell>
          <cell r="Q284">
            <v>949</v>
          </cell>
        </row>
        <row r="285">
          <cell r="O285" t="str">
            <v>33UC</v>
          </cell>
          <cell r="P285">
            <v>1327</v>
          </cell>
          <cell r="Q285">
            <v>1011</v>
          </cell>
        </row>
        <row r="286">
          <cell r="O286" t="str">
            <v>33UD</v>
          </cell>
          <cell r="P286">
            <v>1076</v>
          </cell>
          <cell r="Q286">
            <v>963</v>
          </cell>
        </row>
        <row r="287">
          <cell r="O287" t="str">
            <v>33UE</v>
          </cell>
          <cell r="P287">
            <v>1433</v>
          </cell>
          <cell r="Q287">
            <v>1097</v>
          </cell>
        </row>
        <row r="288">
          <cell r="O288" t="str">
            <v>33UF</v>
          </cell>
          <cell r="P288">
            <v>830</v>
          </cell>
          <cell r="Q288">
            <v>465</v>
          </cell>
        </row>
        <row r="289">
          <cell r="O289" t="str">
            <v>33UG</v>
          </cell>
          <cell r="P289">
            <v>1148</v>
          </cell>
          <cell r="Q289">
            <v>600</v>
          </cell>
        </row>
        <row r="290">
          <cell r="O290" t="str">
            <v>33UH</v>
          </cell>
          <cell r="P290">
            <v>1278</v>
          </cell>
          <cell r="Q290">
            <v>1052</v>
          </cell>
        </row>
        <row r="292">
          <cell r="O292">
            <v>42</v>
          </cell>
        </row>
        <row r="293">
          <cell r="O293" t="str">
            <v>42UB</v>
          </cell>
          <cell r="P293">
            <v>952</v>
          </cell>
          <cell r="Q293">
            <v>865</v>
          </cell>
        </row>
        <row r="294">
          <cell r="O294" t="str">
            <v>42UC</v>
          </cell>
          <cell r="P294">
            <v>434</v>
          </cell>
          <cell r="Q294">
            <v>342</v>
          </cell>
        </row>
        <row r="295">
          <cell r="O295" t="str">
            <v>42UD</v>
          </cell>
          <cell r="P295">
            <v>1356</v>
          </cell>
          <cell r="Q295">
            <v>1267</v>
          </cell>
        </row>
        <row r="296">
          <cell r="O296" t="str">
            <v>42UE</v>
          </cell>
          <cell r="P296">
            <v>1073</v>
          </cell>
          <cell r="Q296">
            <v>1028</v>
          </cell>
        </row>
        <row r="297">
          <cell r="O297" t="str">
            <v>42UF</v>
          </cell>
          <cell r="P297">
            <v>1105</v>
          </cell>
          <cell r="Q297">
            <v>1035</v>
          </cell>
        </row>
        <row r="298">
          <cell r="O298" t="str">
            <v>42UG</v>
          </cell>
          <cell r="P298">
            <v>1327</v>
          </cell>
          <cell r="Q298">
            <v>1312</v>
          </cell>
        </row>
        <row r="299">
          <cell r="O299" t="str">
            <v>42UH</v>
          </cell>
          <cell r="P299">
            <v>1149</v>
          </cell>
          <cell r="Q299">
            <v>1135</v>
          </cell>
        </row>
        <row r="301">
          <cell r="O301" t="str">
            <v>LONDON</v>
          </cell>
          <cell r="P301">
            <v>78524</v>
          </cell>
          <cell r="Q301">
            <v>54932</v>
          </cell>
        </row>
        <row r="303">
          <cell r="O303" t="str">
            <v>1B</v>
          </cell>
        </row>
        <row r="304">
          <cell r="O304" t="str">
            <v>00AG</v>
          </cell>
          <cell r="P304">
            <v>1393</v>
          </cell>
          <cell r="Q304">
            <v>1228</v>
          </cell>
        </row>
        <row r="305">
          <cell r="O305" t="str">
            <v>00AA</v>
          </cell>
          <cell r="P305">
            <v>18</v>
          </cell>
          <cell r="Q305">
            <v>4</v>
          </cell>
        </row>
        <row r="306">
          <cell r="O306" t="str">
            <v>00AM</v>
          </cell>
          <cell r="P306">
            <v>2246</v>
          </cell>
          <cell r="Q306">
            <v>1854</v>
          </cell>
        </row>
        <row r="307">
          <cell r="O307" t="str">
            <v>00AN</v>
          </cell>
          <cell r="P307">
            <v>1148</v>
          </cell>
          <cell r="Q307">
            <v>763</v>
          </cell>
        </row>
        <row r="308">
          <cell r="O308" t="str">
            <v>00AP</v>
          </cell>
          <cell r="P308">
            <v>2417</v>
          </cell>
          <cell r="Q308">
            <v>861</v>
          </cell>
        </row>
        <row r="309">
          <cell r="O309" t="str">
            <v>00AU</v>
          </cell>
          <cell r="P309">
            <v>1604</v>
          </cell>
          <cell r="Q309">
            <v>1566</v>
          </cell>
        </row>
        <row r="310">
          <cell r="O310" t="str">
            <v>00AW</v>
          </cell>
          <cell r="P310">
            <v>663</v>
          </cell>
          <cell r="Q310">
            <v>291</v>
          </cell>
        </row>
        <row r="311">
          <cell r="O311" t="str">
            <v>00AY</v>
          </cell>
          <cell r="P311">
            <v>2523</v>
          </cell>
          <cell r="Q311">
            <v>2003</v>
          </cell>
        </row>
        <row r="312">
          <cell r="O312" t="str">
            <v>00AZ</v>
          </cell>
          <cell r="P312">
            <v>2727</v>
          </cell>
          <cell r="Q312">
            <v>1788</v>
          </cell>
        </row>
        <row r="313">
          <cell r="O313" t="str">
            <v>00BB</v>
          </cell>
          <cell r="P313">
            <v>3719</v>
          </cell>
          <cell r="Q313">
            <v>2328</v>
          </cell>
        </row>
        <row r="314">
          <cell r="O314" t="str">
            <v>00BE</v>
          </cell>
          <cell r="P314">
            <v>2547</v>
          </cell>
          <cell r="Q314">
            <v>2283</v>
          </cell>
        </row>
        <row r="315">
          <cell r="O315" t="str">
            <v>00BG</v>
          </cell>
          <cell r="P315">
            <v>2548</v>
          </cell>
          <cell r="Q315">
            <v>1402</v>
          </cell>
        </row>
        <row r="316">
          <cell r="O316" t="str">
            <v>00BJ</v>
          </cell>
          <cell r="P316">
            <v>2020</v>
          </cell>
          <cell r="Q316">
            <v>1862</v>
          </cell>
        </row>
        <row r="317">
          <cell r="O317" t="str">
            <v>00BK</v>
          </cell>
          <cell r="P317">
            <v>1182</v>
          </cell>
          <cell r="Q317">
            <v>965</v>
          </cell>
        </row>
        <row r="319">
          <cell r="O319" t="str">
            <v>1C</v>
          </cell>
        </row>
        <row r="320">
          <cell r="O320" t="str">
            <v>00AB</v>
          </cell>
          <cell r="P320">
            <v>2336</v>
          </cell>
          <cell r="Q320">
            <v>1230</v>
          </cell>
        </row>
        <row r="321">
          <cell r="O321" t="str">
            <v>00AC</v>
          </cell>
          <cell r="P321">
            <v>3450</v>
          </cell>
          <cell r="Q321">
            <v>1884</v>
          </cell>
        </row>
        <row r="322">
          <cell r="O322" t="str">
            <v>00AD</v>
          </cell>
          <cell r="P322">
            <v>2830</v>
          </cell>
          <cell r="Q322">
            <v>2290</v>
          </cell>
        </row>
        <row r="323">
          <cell r="O323" t="str">
            <v>00AE</v>
          </cell>
          <cell r="P323">
            <v>2925</v>
          </cell>
          <cell r="Q323">
            <v>2766</v>
          </cell>
        </row>
        <row r="324">
          <cell r="O324" t="str">
            <v>00AF</v>
          </cell>
          <cell r="P324">
            <v>3247</v>
          </cell>
          <cell r="Q324">
            <v>2574</v>
          </cell>
        </row>
        <row r="325">
          <cell r="O325" t="str">
            <v>00AH</v>
          </cell>
          <cell r="P325">
            <v>3843</v>
          </cell>
          <cell r="Q325">
            <v>2440</v>
          </cell>
        </row>
        <row r="326">
          <cell r="O326" t="str">
            <v>00AJ</v>
          </cell>
          <cell r="P326">
            <v>3328</v>
          </cell>
          <cell r="Q326">
            <v>2538</v>
          </cell>
        </row>
        <row r="327">
          <cell r="O327" t="str">
            <v>00AK</v>
          </cell>
          <cell r="P327">
            <v>3645</v>
          </cell>
          <cell r="Q327">
            <v>2263</v>
          </cell>
        </row>
        <row r="328">
          <cell r="O328" t="str">
            <v>00AL</v>
          </cell>
          <cell r="P328">
            <v>2673</v>
          </cell>
          <cell r="Q328">
            <v>1363</v>
          </cell>
        </row>
        <row r="329">
          <cell r="O329" t="str">
            <v>00AQ</v>
          </cell>
          <cell r="P329">
            <v>2373</v>
          </cell>
          <cell r="Q329">
            <v>2274</v>
          </cell>
        </row>
        <row r="330">
          <cell r="O330" t="str">
            <v>00AR</v>
          </cell>
          <cell r="P330">
            <v>2747</v>
          </cell>
          <cell r="Q330">
            <v>1440</v>
          </cell>
        </row>
        <row r="331">
          <cell r="O331" t="str">
            <v>00AS</v>
          </cell>
          <cell r="P331">
            <v>3090</v>
          </cell>
          <cell r="Q331">
            <v>2799</v>
          </cell>
        </row>
        <row r="332">
          <cell r="O332" t="str">
            <v>00AT</v>
          </cell>
          <cell r="P332">
            <v>2576</v>
          </cell>
          <cell r="Q332">
            <v>1364</v>
          </cell>
        </row>
        <row r="333">
          <cell r="O333" t="str">
            <v>00AX</v>
          </cell>
          <cell r="P333">
            <v>1493</v>
          </cell>
          <cell r="Q333">
            <v>1418</v>
          </cell>
        </row>
        <row r="334">
          <cell r="O334" t="str">
            <v>00BA</v>
          </cell>
          <cell r="P334">
            <v>1718</v>
          </cell>
          <cell r="Q334">
            <v>1366</v>
          </cell>
        </row>
        <row r="335">
          <cell r="O335" t="str">
            <v>00BC</v>
          </cell>
          <cell r="P335">
            <v>3174</v>
          </cell>
          <cell r="Q335">
            <v>1363</v>
          </cell>
        </row>
        <row r="336">
          <cell r="O336" t="str">
            <v>00BD</v>
          </cell>
          <cell r="P336">
            <v>1538</v>
          </cell>
          <cell r="Q336">
            <v>1081</v>
          </cell>
        </row>
        <row r="337">
          <cell r="O337" t="str">
            <v>00BF</v>
          </cell>
          <cell r="P337">
            <v>2074</v>
          </cell>
          <cell r="Q337">
            <v>1963</v>
          </cell>
        </row>
        <row r="338">
          <cell r="O338" t="str">
            <v>00BH</v>
          </cell>
          <cell r="P338">
            <v>2709</v>
          </cell>
          <cell r="Q338">
            <v>1318</v>
          </cell>
        </row>
        <row r="340">
          <cell r="O340" t="str">
            <v>SOUTH EAST</v>
          </cell>
          <cell r="P340">
            <v>88330</v>
          </cell>
          <cell r="Q340">
            <v>71743</v>
          </cell>
        </row>
        <row r="342">
          <cell r="O342" t="str">
            <v>00MA</v>
          </cell>
          <cell r="P342">
            <v>1170</v>
          </cell>
          <cell r="Q342">
            <v>1149</v>
          </cell>
        </row>
        <row r="343">
          <cell r="O343" t="str">
            <v>00ML</v>
          </cell>
          <cell r="P343">
            <v>2266</v>
          </cell>
          <cell r="Q343">
            <v>687</v>
          </cell>
        </row>
        <row r="344">
          <cell r="O344" t="str">
            <v>00MW</v>
          </cell>
          <cell r="P344">
            <v>1410</v>
          </cell>
          <cell r="Q344">
            <v>1409</v>
          </cell>
        </row>
        <row r="345">
          <cell r="O345" t="str">
            <v>00LC</v>
          </cell>
          <cell r="P345">
            <v>3163</v>
          </cell>
          <cell r="Q345">
            <v>3072</v>
          </cell>
        </row>
        <row r="346">
          <cell r="O346" t="str">
            <v>00MG</v>
          </cell>
          <cell r="P346">
            <v>3058</v>
          </cell>
          <cell r="Q346">
            <v>2192</v>
          </cell>
        </row>
        <row r="347">
          <cell r="O347" t="str">
            <v>00MR</v>
          </cell>
          <cell r="P347">
            <v>1872</v>
          </cell>
          <cell r="Q347">
            <v>1444</v>
          </cell>
        </row>
        <row r="348">
          <cell r="O348" t="str">
            <v>00MC</v>
          </cell>
          <cell r="P348">
            <v>1504</v>
          </cell>
          <cell r="Q348">
            <v>1230</v>
          </cell>
        </row>
        <row r="349">
          <cell r="O349" t="str">
            <v>00MD</v>
          </cell>
          <cell r="P349">
            <v>1578</v>
          </cell>
          <cell r="Q349">
            <v>1438</v>
          </cell>
        </row>
        <row r="350">
          <cell r="O350" t="str">
            <v>00MS</v>
          </cell>
          <cell r="P350">
            <v>2106</v>
          </cell>
          <cell r="Q350">
            <v>1986</v>
          </cell>
        </row>
        <row r="351">
          <cell r="O351" t="str">
            <v>00MB</v>
          </cell>
          <cell r="P351">
            <v>1690</v>
          </cell>
          <cell r="Q351">
            <v>1175</v>
          </cell>
        </row>
        <row r="352">
          <cell r="O352" t="str">
            <v>00ME</v>
          </cell>
          <cell r="P352">
            <v>1358</v>
          </cell>
          <cell r="Q352">
            <v>1318</v>
          </cell>
        </row>
        <row r="353">
          <cell r="O353" t="str">
            <v>00MF</v>
          </cell>
          <cell r="P353">
            <v>1716</v>
          </cell>
          <cell r="Q353">
            <v>1202</v>
          </cell>
        </row>
        <row r="355">
          <cell r="O355">
            <v>11</v>
          </cell>
        </row>
        <row r="356">
          <cell r="O356" t="str">
            <v>11UB</v>
          </cell>
          <cell r="P356">
            <v>2011</v>
          </cell>
          <cell r="Q356">
            <v>1735</v>
          </cell>
        </row>
        <row r="357">
          <cell r="O357" t="str">
            <v>11UC</v>
          </cell>
          <cell r="P357">
            <v>1006</v>
          </cell>
          <cell r="Q357">
            <v>929</v>
          </cell>
        </row>
        <row r="358">
          <cell r="O358" t="str">
            <v>11UE</v>
          </cell>
          <cell r="P358">
            <v>598</v>
          </cell>
          <cell r="Q358">
            <v>448</v>
          </cell>
        </row>
        <row r="359">
          <cell r="O359" t="str">
            <v>11UF</v>
          </cell>
          <cell r="P359">
            <v>1882</v>
          </cell>
          <cell r="Q359">
            <v>1449</v>
          </cell>
        </row>
        <row r="361">
          <cell r="O361">
            <v>21</v>
          </cell>
        </row>
        <row r="362">
          <cell r="O362" t="str">
            <v>21UC</v>
          </cell>
          <cell r="P362">
            <v>947</v>
          </cell>
          <cell r="Q362">
            <v>403</v>
          </cell>
        </row>
        <row r="363">
          <cell r="O363" t="str">
            <v>21UD</v>
          </cell>
          <cell r="P363">
            <v>1000</v>
          </cell>
          <cell r="Q363">
            <v>829</v>
          </cell>
        </row>
        <row r="364">
          <cell r="O364" t="str">
            <v>21UF</v>
          </cell>
          <cell r="P364">
            <v>931</v>
          </cell>
          <cell r="Q364">
            <v>656</v>
          </cell>
        </row>
        <row r="365">
          <cell r="O365" t="str">
            <v>21UG</v>
          </cell>
          <cell r="P365">
            <v>853</v>
          </cell>
          <cell r="Q365">
            <v>536</v>
          </cell>
        </row>
        <row r="366">
          <cell r="O366" t="str">
            <v>21UH</v>
          </cell>
          <cell r="P366">
            <v>1522</v>
          </cell>
          <cell r="Q366">
            <v>1340</v>
          </cell>
        </row>
        <row r="368">
          <cell r="O368">
            <v>24</v>
          </cell>
        </row>
        <row r="369">
          <cell r="O369" t="str">
            <v>24UB</v>
          </cell>
          <cell r="P369">
            <v>1942</v>
          </cell>
          <cell r="Q369">
            <v>1935</v>
          </cell>
        </row>
        <row r="370">
          <cell r="O370" t="str">
            <v>24UC</v>
          </cell>
          <cell r="P370">
            <v>1151</v>
          </cell>
          <cell r="Q370">
            <v>1056</v>
          </cell>
        </row>
        <row r="371">
          <cell r="O371" t="str">
            <v>24UD</v>
          </cell>
          <cell r="P371">
            <v>1390</v>
          </cell>
          <cell r="Q371">
            <v>1241</v>
          </cell>
        </row>
        <row r="372">
          <cell r="O372" t="str">
            <v>24UE</v>
          </cell>
          <cell r="P372">
            <v>1192</v>
          </cell>
          <cell r="Q372">
            <v>1105</v>
          </cell>
        </row>
        <row r="373">
          <cell r="O373" t="str">
            <v>24UF</v>
          </cell>
          <cell r="P373">
            <v>932</v>
          </cell>
          <cell r="Q373">
            <v>836</v>
          </cell>
        </row>
        <row r="374">
          <cell r="O374" t="str">
            <v>24UG</v>
          </cell>
          <cell r="P374">
            <v>1037</v>
          </cell>
          <cell r="Q374">
            <v>923</v>
          </cell>
        </row>
        <row r="375">
          <cell r="O375" t="str">
            <v>24UH</v>
          </cell>
          <cell r="P375">
            <v>1287</v>
          </cell>
          <cell r="Q375">
            <v>862</v>
          </cell>
        </row>
        <row r="376">
          <cell r="O376" t="str">
            <v>24UJ</v>
          </cell>
          <cell r="P376">
            <v>1764</v>
          </cell>
          <cell r="Q376">
            <v>1004</v>
          </cell>
        </row>
        <row r="377">
          <cell r="O377" t="str">
            <v>24UL</v>
          </cell>
          <cell r="P377">
            <v>1029</v>
          </cell>
          <cell r="Q377">
            <v>1008</v>
          </cell>
        </row>
        <row r="378">
          <cell r="O378" t="str">
            <v>24UN</v>
          </cell>
          <cell r="P378">
            <v>1186</v>
          </cell>
          <cell r="Q378">
            <v>1121</v>
          </cell>
        </row>
        <row r="379">
          <cell r="O379" t="str">
            <v>24UP</v>
          </cell>
          <cell r="P379">
            <v>1046</v>
          </cell>
          <cell r="Q379">
            <v>979</v>
          </cell>
        </row>
        <row r="381">
          <cell r="O381">
            <v>29</v>
          </cell>
        </row>
        <row r="382">
          <cell r="O382" t="str">
            <v>29UB</v>
          </cell>
          <cell r="P382">
            <v>1446</v>
          </cell>
          <cell r="Q382">
            <v>1424</v>
          </cell>
        </row>
        <row r="383">
          <cell r="O383" t="str">
            <v>29UC</v>
          </cell>
          <cell r="P383">
            <v>1438</v>
          </cell>
          <cell r="Q383">
            <v>1408</v>
          </cell>
        </row>
        <row r="384">
          <cell r="O384" t="str">
            <v>29UD</v>
          </cell>
          <cell r="P384">
            <v>1095</v>
          </cell>
          <cell r="Q384">
            <v>989</v>
          </cell>
        </row>
        <row r="385">
          <cell r="O385" t="str">
            <v>29UE</v>
          </cell>
          <cell r="P385">
            <v>1122</v>
          </cell>
          <cell r="Q385">
            <v>981</v>
          </cell>
        </row>
        <row r="386">
          <cell r="O386" t="str">
            <v>29UG</v>
          </cell>
          <cell r="P386">
            <v>1133</v>
          </cell>
          <cell r="Q386">
            <v>1126</v>
          </cell>
        </row>
        <row r="387">
          <cell r="O387" t="str">
            <v>29UH</v>
          </cell>
          <cell r="P387">
            <v>1658</v>
          </cell>
          <cell r="Q387">
            <v>1656</v>
          </cell>
        </row>
        <row r="388">
          <cell r="O388" t="str">
            <v>29UK</v>
          </cell>
          <cell r="P388">
            <v>1162</v>
          </cell>
          <cell r="Q388">
            <v>1138</v>
          </cell>
        </row>
        <row r="389">
          <cell r="O389" t="str">
            <v>29UL</v>
          </cell>
          <cell r="P389">
            <v>1163</v>
          </cell>
          <cell r="Q389">
            <v>1160</v>
          </cell>
        </row>
        <row r="390">
          <cell r="O390" t="str">
            <v>29UM</v>
          </cell>
          <cell r="P390">
            <v>1600</v>
          </cell>
          <cell r="Q390">
            <v>1421</v>
          </cell>
        </row>
        <row r="391">
          <cell r="O391" t="str">
            <v>29UN</v>
          </cell>
          <cell r="P391">
            <v>1462</v>
          </cell>
          <cell r="Q391">
            <v>1334</v>
          </cell>
        </row>
        <row r="392">
          <cell r="O392" t="str">
            <v>29UP</v>
          </cell>
          <cell r="P392">
            <v>1331</v>
          </cell>
          <cell r="Q392">
            <v>1282</v>
          </cell>
        </row>
        <row r="393">
          <cell r="O393" t="str">
            <v>29UQ</v>
          </cell>
          <cell r="P393">
            <v>1072</v>
          </cell>
          <cell r="Q393">
            <v>974</v>
          </cell>
        </row>
        <row r="395">
          <cell r="O395">
            <v>38</v>
          </cell>
        </row>
        <row r="396">
          <cell r="O396" t="str">
            <v>38UB</v>
          </cell>
          <cell r="P396">
            <v>1585</v>
          </cell>
          <cell r="Q396">
            <v>1321</v>
          </cell>
        </row>
        <row r="397">
          <cell r="O397" t="str">
            <v>38UC</v>
          </cell>
          <cell r="P397">
            <v>1120</v>
          </cell>
          <cell r="Q397">
            <v>821</v>
          </cell>
        </row>
        <row r="398">
          <cell r="O398" t="str">
            <v>38UD</v>
          </cell>
          <cell r="P398">
            <v>1357</v>
          </cell>
          <cell r="Q398">
            <v>1021</v>
          </cell>
        </row>
        <row r="399">
          <cell r="O399" t="str">
            <v>38UE</v>
          </cell>
          <cell r="P399">
            <v>1170</v>
          </cell>
          <cell r="Q399">
            <v>891</v>
          </cell>
        </row>
        <row r="400">
          <cell r="O400" t="str">
            <v>38UF</v>
          </cell>
          <cell r="P400">
            <v>1083</v>
          </cell>
          <cell r="Q400">
            <v>895</v>
          </cell>
        </row>
        <row r="402">
          <cell r="O402">
            <v>43</v>
          </cell>
        </row>
        <row r="403">
          <cell r="O403" t="str">
            <v>43UB</v>
          </cell>
          <cell r="P403">
            <v>1106</v>
          </cell>
          <cell r="Q403">
            <v>908</v>
          </cell>
        </row>
        <row r="404">
          <cell r="O404" t="str">
            <v>43UC</v>
          </cell>
          <cell r="P404">
            <v>844</v>
          </cell>
          <cell r="Q404">
            <v>403</v>
          </cell>
        </row>
        <row r="405">
          <cell r="O405" t="str">
            <v>43UD</v>
          </cell>
          <cell r="P405">
            <v>1190</v>
          </cell>
          <cell r="Q405">
            <v>624</v>
          </cell>
        </row>
        <row r="406">
          <cell r="O406" t="str">
            <v>43UE</v>
          </cell>
          <cell r="P406">
            <v>822</v>
          </cell>
          <cell r="Q406">
            <v>777</v>
          </cell>
        </row>
        <row r="407">
          <cell r="O407" t="str">
            <v>43UF</v>
          </cell>
          <cell r="P407">
            <v>1343</v>
          </cell>
          <cell r="Q407">
            <v>1163</v>
          </cell>
        </row>
        <row r="408">
          <cell r="O408" t="str">
            <v>43UG</v>
          </cell>
          <cell r="P408">
            <v>690</v>
          </cell>
          <cell r="Q408">
            <v>441</v>
          </cell>
        </row>
        <row r="409">
          <cell r="O409" t="str">
            <v>43UH</v>
          </cell>
          <cell r="P409">
            <v>968</v>
          </cell>
          <cell r="Q409">
            <v>941</v>
          </cell>
        </row>
        <row r="410">
          <cell r="O410" t="str">
            <v>43UJ</v>
          </cell>
          <cell r="P410">
            <v>914</v>
          </cell>
          <cell r="Q410">
            <v>276</v>
          </cell>
        </row>
        <row r="411">
          <cell r="O411" t="str">
            <v>43UK</v>
          </cell>
          <cell r="P411">
            <v>780</v>
          </cell>
          <cell r="Q411">
            <v>740</v>
          </cell>
        </row>
        <row r="412">
          <cell r="O412" t="str">
            <v>43UL</v>
          </cell>
          <cell r="P412">
            <v>1148</v>
          </cell>
          <cell r="Q412">
            <v>808</v>
          </cell>
        </row>
        <row r="413">
          <cell r="O413" t="str">
            <v>43UM</v>
          </cell>
          <cell r="P413">
            <v>920</v>
          </cell>
          <cell r="Q413">
            <v>897</v>
          </cell>
        </row>
        <row r="415">
          <cell r="O415">
            <v>45</v>
          </cell>
        </row>
        <row r="416">
          <cell r="O416" t="str">
            <v>45UB</v>
          </cell>
          <cell r="P416">
            <v>618</v>
          </cell>
          <cell r="Q416">
            <v>123</v>
          </cell>
        </row>
        <row r="417">
          <cell r="O417" t="str">
            <v>45UC</v>
          </cell>
          <cell r="P417">
            <v>1424</v>
          </cell>
          <cell r="Q417">
            <v>933</v>
          </cell>
        </row>
        <row r="418">
          <cell r="O418" t="str">
            <v>45UD</v>
          </cell>
          <cell r="P418">
            <v>974</v>
          </cell>
          <cell r="Q418">
            <v>809</v>
          </cell>
        </row>
        <row r="419">
          <cell r="O419" t="str">
            <v>45UE</v>
          </cell>
          <cell r="P419">
            <v>1145</v>
          </cell>
          <cell r="Q419">
            <v>801</v>
          </cell>
        </row>
        <row r="420">
          <cell r="O420" t="str">
            <v>45UF</v>
          </cell>
          <cell r="P420">
            <v>1408</v>
          </cell>
          <cell r="Q420">
            <v>825</v>
          </cell>
        </row>
        <row r="421">
          <cell r="O421" t="str">
            <v>45UG</v>
          </cell>
          <cell r="P421">
            <v>1429</v>
          </cell>
          <cell r="Q421">
            <v>741</v>
          </cell>
        </row>
        <row r="422">
          <cell r="O422" t="str">
            <v>45UH</v>
          </cell>
          <cell r="P422">
            <v>1013</v>
          </cell>
          <cell r="Q422">
            <v>994</v>
          </cell>
        </row>
        <row r="424">
          <cell r="O424" t="str">
            <v>SOUTH WEST</v>
          </cell>
          <cell r="P424">
            <v>53725</v>
          </cell>
          <cell r="Q424">
            <v>42056</v>
          </cell>
        </row>
        <row r="426">
          <cell r="O426" t="str">
            <v>00HA</v>
          </cell>
          <cell r="P426">
            <v>1661</v>
          </cell>
          <cell r="Q426">
            <v>948</v>
          </cell>
        </row>
        <row r="427">
          <cell r="O427" t="str">
            <v>00HN</v>
          </cell>
          <cell r="P427">
            <v>1438</v>
          </cell>
          <cell r="Q427">
            <v>1432</v>
          </cell>
        </row>
        <row r="428">
          <cell r="O428" t="str">
            <v>00HB</v>
          </cell>
          <cell r="P428">
            <v>3800</v>
          </cell>
          <cell r="Q428">
            <v>2980</v>
          </cell>
        </row>
        <row r="429">
          <cell r="O429" t="str">
            <v>00HE</v>
          </cell>
          <cell r="P429">
            <v>5523</v>
          </cell>
          <cell r="Q429">
            <v>2925</v>
          </cell>
        </row>
        <row r="431">
          <cell r="O431" t="str">
            <v>15UB</v>
          </cell>
          <cell r="P431">
            <v>860</v>
          </cell>
          <cell r="Q431">
            <v>340</v>
          </cell>
        </row>
        <row r="432">
          <cell r="O432" t="str">
            <v>15UC</v>
          </cell>
          <cell r="P432">
            <v>910</v>
          </cell>
          <cell r="Q432">
            <v>448</v>
          </cell>
        </row>
        <row r="433">
          <cell r="O433" t="str">
            <v>15UD</v>
          </cell>
          <cell r="P433">
            <v>1087</v>
          </cell>
          <cell r="Q433">
            <v>670</v>
          </cell>
        </row>
        <row r="434">
          <cell r="O434" t="str">
            <v>15UE</v>
          </cell>
          <cell r="P434">
            <v>889</v>
          </cell>
          <cell r="Q434">
            <v>488</v>
          </cell>
        </row>
        <row r="435">
          <cell r="O435" t="str">
            <v>15UF</v>
          </cell>
          <cell r="P435">
            <v>658</v>
          </cell>
          <cell r="Q435">
            <v>238</v>
          </cell>
        </row>
        <row r="436">
          <cell r="O436" t="str">
            <v>15UG</v>
          </cell>
          <cell r="P436">
            <v>1119</v>
          </cell>
          <cell r="Q436">
            <v>741</v>
          </cell>
        </row>
        <row r="438">
          <cell r="O438" t="str">
            <v>00HF</v>
          </cell>
          <cell r="P438">
            <v>21</v>
          </cell>
          <cell r="Q438">
            <v>21</v>
          </cell>
        </row>
        <row r="439">
          <cell r="O439" t="str">
            <v>00HC</v>
          </cell>
          <cell r="P439">
            <v>2203</v>
          </cell>
          <cell r="Q439">
            <v>1970</v>
          </cell>
        </row>
        <row r="440">
          <cell r="O440" t="str">
            <v>00HG</v>
          </cell>
          <cell r="P440">
            <v>2596</v>
          </cell>
          <cell r="Q440">
            <v>1862</v>
          </cell>
        </row>
        <row r="441">
          <cell r="O441" t="str">
            <v>00HP</v>
          </cell>
          <cell r="P441">
            <v>1416</v>
          </cell>
          <cell r="Q441">
            <v>1361</v>
          </cell>
        </row>
        <row r="442">
          <cell r="O442" t="str">
            <v>00HD</v>
          </cell>
          <cell r="P442">
            <v>2933</v>
          </cell>
          <cell r="Q442">
            <v>1148</v>
          </cell>
        </row>
        <row r="443">
          <cell r="O443" t="str">
            <v>00HX</v>
          </cell>
          <cell r="P443">
            <v>2419</v>
          </cell>
          <cell r="Q443">
            <v>2262</v>
          </cell>
        </row>
        <row r="444">
          <cell r="O444" t="str">
            <v>00HH</v>
          </cell>
          <cell r="P444">
            <v>1399</v>
          </cell>
          <cell r="Q444">
            <v>453</v>
          </cell>
        </row>
        <row r="445">
          <cell r="O445" t="str">
            <v>00HY</v>
          </cell>
          <cell r="P445">
            <v>5046</v>
          </cell>
          <cell r="Q445">
            <v>4733</v>
          </cell>
        </row>
        <row r="447">
          <cell r="O447" t="str">
            <v>46UB</v>
          </cell>
          <cell r="P447">
            <v>878</v>
          </cell>
          <cell r="Q447">
            <v>878</v>
          </cell>
        </row>
        <row r="448">
          <cell r="O448" t="str">
            <v>46UC</v>
          </cell>
          <cell r="P448">
            <v>1554</v>
          </cell>
          <cell r="Q448">
            <v>1535</v>
          </cell>
        </row>
        <row r="449">
          <cell r="O449" t="str">
            <v>46UD</v>
          </cell>
          <cell r="P449">
            <v>1127</v>
          </cell>
          <cell r="Q449">
            <v>1115</v>
          </cell>
        </row>
        <row r="450">
          <cell r="O450" t="str">
            <v>46UF</v>
          </cell>
          <cell r="P450">
            <v>1487</v>
          </cell>
          <cell r="Q450">
            <v>1205</v>
          </cell>
        </row>
        <row r="452">
          <cell r="O452">
            <v>18</v>
          </cell>
        </row>
        <row r="453">
          <cell r="O453" t="str">
            <v>18UB</v>
          </cell>
          <cell r="P453">
            <v>1254</v>
          </cell>
          <cell r="Q453">
            <v>1144</v>
          </cell>
        </row>
        <row r="454">
          <cell r="O454" t="str">
            <v>18UC</v>
          </cell>
          <cell r="P454">
            <v>997</v>
          </cell>
          <cell r="Q454">
            <v>948</v>
          </cell>
        </row>
        <row r="455">
          <cell r="O455" t="str">
            <v>18UD</v>
          </cell>
          <cell r="P455">
            <v>890</v>
          </cell>
          <cell r="Q455">
            <v>799</v>
          </cell>
        </row>
        <row r="456">
          <cell r="O456" t="str">
            <v>18UE</v>
          </cell>
          <cell r="P456">
            <v>1016</v>
          </cell>
          <cell r="Q456">
            <v>946</v>
          </cell>
        </row>
        <row r="457">
          <cell r="O457" t="str">
            <v>18UG</v>
          </cell>
          <cell r="P457">
            <v>856</v>
          </cell>
          <cell r="Q457">
            <v>840</v>
          </cell>
        </row>
        <row r="458">
          <cell r="O458" t="str">
            <v>18UH</v>
          </cell>
          <cell r="P458">
            <v>1347</v>
          </cell>
          <cell r="Q458">
            <v>969</v>
          </cell>
        </row>
        <row r="459">
          <cell r="O459" t="str">
            <v>18UK</v>
          </cell>
          <cell r="P459">
            <v>646</v>
          </cell>
          <cell r="Q459">
            <v>640</v>
          </cell>
        </row>
        <row r="460">
          <cell r="O460" t="str">
            <v>18UL</v>
          </cell>
          <cell r="P460">
            <v>540</v>
          </cell>
          <cell r="Q460">
            <v>534</v>
          </cell>
        </row>
        <row r="462">
          <cell r="O462">
            <v>19</v>
          </cell>
        </row>
        <row r="463">
          <cell r="O463" t="str">
            <v>19UC</v>
          </cell>
          <cell r="P463">
            <v>451</v>
          </cell>
          <cell r="Q463">
            <v>439</v>
          </cell>
        </row>
        <row r="464">
          <cell r="O464" t="str">
            <v>19UD</v>
          </cell>
          <cell r="P464">
            <v>852</v>
          </cell>
          <cell r="Q464">
            <v>840</v>
          </cell>
        </row>
        <row r="465">
          <cell r="O465" t="str">
            <v>19UE</v>
          </cell>
          <cell r="P465">
            <v>660</v>
          </cell>
          <cell r="Q465">
            <v>564</v>
          </cell>
        </row>
        <row r="466">
          <cell r="O466" t="str">
            <v>19UG</v>
          </cell>
          <cell r="P466">
            <v>455</v>
          </cell>
          <cell r="Q466">
            <v>404</v>
          </cell>
        </row>
        <row r="467">
          <cell r="O467" t="str">
            <v>19UH</v>
          </cell>
          <cell r="P467">
            <v>969</v>
          </cell>
          <cell r="Q467">
            <v>826</v>
          </cell>
        </row>
        <row r="468">
          <cell r="O468" t="str">
            <v>19UJ</v>
          </cell>
          <cell r="P468">
            <v>660</v>
          </cell>
          <cell r="Q468">
            <v>231</v>
          </cell>
        </row>
        <row r="470">
          <cell r="O470">
            <v>23</v>
          </cell>
        </row>
        <row r="471">
          <cell r="O471" t="str">
            <v>23UB</v>
          </cell>
          <cell r="P471">
            <v>1011</v>
          </cell>
          <cell r="Q471">
            <v>943</v>
          </cell>
        </row>
        <row r="472">
          <cell r="O472" t="str">
            <v>23UC</v>
          </cell>
          <cell r="P472">
            <v>825</v>
          </cell>
          <cell r="Q472">
            <v>760</v>
          </cell>
        </row>
        <row r="473">
          <cell r="O473" t="str">
            <v>23UD</v>
          </cell>
          <cell r="P473">
            <v>852</v>
          </cell>
          <cell r="Q473">
            <v>481</v>
          </cell>
        </row>
        <row r="474">
          <cell r="O474" t="str">
            <v>23UE</v>
          </cell>
          <cell r="P474">
            <v>1456</v>
          </cell>
          <cell r="Q474">
            <v>1242</v>
          </cell>
        </row>
        <row r="475">
          <cell r="O475" t="str">
            <v>23UF</v>
          </cell>
          <cell r="P475">
            <v>1213</v>
          </cell>
          <cell r="Q475">
            <v>975</v>
          </cell>
        </row>
        <row r="476">
          <cell r="O476" t="str">
            <v>23UG</v>
          </cell>
          <cell r="P476">
            <v>858</v>
          </cell>
          <cell r="Q476">
            <v>720</v>
          </cell>
        </row>
        <row r="478">
          <cell r="O478">
            <v>40</v>
          </cell>
        </row>
        <row r="479">
          <cell r="O479" t="str">
            <v>40UB</v>
          </cell>
          <cell r="P479">
            <v>1108</v>
          </cell>
          <cell r="Q479">
            <v>903</v>
          </cell>
        </row>
        <row r="480">
          <cell r="O480" t="str">
            <v>40UC</v>
          </cell>
          <cell r="P480">
            <v>1244</v>
          </cell>
          <cell r="Q480">
            <v>1149</v>
          </cell>
        </row>
        <row r="481">
          <cell r="O481" t="str">
            <v>40UD</v>
          </cell>
          <cell r="P481">
            <v>1647</v>
          </cell>
          <cell r="Q481">
            <v>1447</v>
          </cell>
        </row>
        <row r="482">
          <cell r="O482" t="str">
            <v>40UE</v>
          </cell>
          <cell r="P482">
            <v>1107</v>
          </cell>
          <cell r="Q482">
            <v>1047</v>
          </cell>
        </row>
        <row r="483">
          <cell r="O483" t="str">
            <v>40UF</v>
          </cell>
          <cell r="P483">
            <v>356</v>
          </cell>
          <cell r="Q483">
            <v>170</v>
          </cell>
        </row>
      </sheetData>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statistics-key-stage-2" TargetMode="External"/><Relationship Id="rId1" Type="http://schemas.openxmlformats.org/officeDocument/2006/relationships/hyperlink" Target="mailto:primary.attainment@education.gsi.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gov.uk/government/publications/send-code-of-practice-0-to-25"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gov.uk/government/publications/send-code-of-practice-0-to-25"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publications/send-code-of-practice-0-to-25"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gov.uk/government/publications/send-code-of-practice-0-to-25"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gov.uk/government/publications/send-code-of-practice-0-to-25"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tabSelected="1" workbookViewId="0">
      <selection sqref="A1:N1"/>
    </sheetView>
  </sheetViews>
  <sheetFormatPr defaultColWidth="9.140625" defaultRowHeight="12.75" x14ac:dyDescent="0.2"/>
  <cols>
    <col min="1" max="1" width="15.7109375" style="3" customWidth="1"/>
    <col min="2" max="2" width="9.140625" style="3" customWidth="1"/>
    <col min="3" max="16384" width="9.140625" style="3"/>
  </cols>
  <sheetData>
    <row r="1" spans="1:16" s="1" customFormat="1" ht="16.5" x14ac:dyDescent="0.25">
      <c r="A1" s="954" t="s">
        <v>621</v>
      </c>
      <c r="C1" s="949"/>
      <c r="D1" s="949"/>
      <c r="E1" s="949"/>
      <c r="F1" s="949"/>
      <c r="G1" s="949"/>
      <c r="H1" s="949"/>
      <c r="I1" s="949"/>
      <c r="J1" s="949"/>
      <c r="K1" s="949"/>
      <c r="L1" s="949"/>
      <c r="M1" s="949"/>
      <c r="N1" s="949"/>
      <c r="O1" s="949"/>
      <c r="P1" s="949"/>
    </row>
    <row r="2" spans="1:16" s="4" customFormat="1" ht="14.85" customHeight="1" x14ac:dyDescent="0.2">
      <c r="A2" s="850" t="s">
        <v>513</v>
      </c>
      <c r="B2" s="3"/>
      <c r="C2" s="949"/>
      <c r="D2" s="949"/>
      <c r="E2" s="949"/>
      <c r="F2" s="949"/>
      <c r="G2" s="949"/>
      <c r="H2" s="949"/>
      <c r="I2" s="949"/>
      <c r="J2" s="949"/>
      <c r="K2" s="949"/>
      <c r="L2" s="949"/>
      <c r="M2" s="949"/>
      <c r="N2" s="949"/>
      <c r="O2" s="949"/>
      <c r="P2" s="949"/>
    </row>
    <row r="3" spans="1:16" s="4" customFormat="1" ht="14.85" customHeight="1" x14ac:dyDescent="0.25">
      <c r="A3" s="118"/>
      <c r="B3" s="6"/>
      <c r="C3" s="949"/>
      <c r="D3" s="949"/>
      <c r="E3" s="949"/>
      <c r="F3" s="949"/>
      <c r="G3" s="949"/>
      <c r="H3" s="949"/>
      <c r="I3" s="949"/>
      <c r="J3" s="949"/>
      <c r="K3" s="949"/>
      <c r="L3" s="949"/>
      <c r="M3" s="949"/>
      <c r="N3" s="949"/>
      <c r="O3" s="949"/>
      <c r="P3" s="949"/>
    </row>
    <row r="4" spans="1:16" s="8" customFormat="1" ht="14.85" customHeight="1" x14ac:dyDescent="0.2">
      <c r="A4" s="2" t="s">
        <v>0</v>
      </c>
      <c r="B4" s="950" t="s">
        <v>535</v>
      </c>
      <c r="C4" s="949"/>
      <c r="D4" s="949"/>
      <c r="E4" s="949"/>
      <c r="F4" s="949"/>
      <c r="G4" s="949"/>
      <c r="H4" s="949"/>
      <c r="I4" s="949"/>
      <c r="J4" s="949"/>
      <c r="K4" s="949"/>
      <c r="L4" s="949"/>
      <c r="M4" s="949"/>
      <c r="N4" s="949"/>
      <c r="O4" s="949"/>
      <c r="P4" s="949"/>
    </row>
    <row r="5" spans="1:16" s="8" customFormat="1" ht="14.85" customHeight="1" x14ac:dyDescent="0.2">
      <c r="A5" s="2"/>
      <c r="B5" s="957"/>
      <c r="C5" s="949"/>
      <c r="D5" s="949"/>
      <c r="E5" s="949"/>
      <c r="F5" s="949"/>
      <c r="G5" s="949"/>
      <c r="H5" s="949"/>
      <c r="I5" s="949"/>
      <c r="J5" s="949"/>
      <c r="K5" s="949"/>
      <c r="L5" s="949"/>
      <c r="M5" s="949"/>
      <c r="N5" s="949"/>
      <c r="O5" s="949"/>
      <c r="P5" s="949"/>
    </row>
    <row r="6" spans="1:16" s="4" customFormat="1" ht="14.85" customHeight="1" x14ac:dyDescent="0.2">
      <c r="A6" s="1" t="s">
        <v>1</v>
      </c>
      <c r="B6" s="3"/>
      <c r="C6" s="949"/>
      <c r="D6" s="949"/>
      <c r="E6" s="949"/>
      <c r="F6" s="949"/>
      <c r="G6" s="949"/>
      <c r="H6" s="949"/>
      <c r="I6" s="949"/>
      <c r="J6" s="949"/>
      <c r="K6" s="949"/>
      <c r="L6" s="949"/>
      <c r="M6" s="949"/>
      <c r="N6" s="949"/>
      <c r="O6" s="949"/>
      <c r="P6" s="949"/>
    </row>
    <row r="7" spans="1:16" s="4" customFormat="1" ht="14.85" customHeight="1" x14ac:dyDescent="0.2">
      <c r="A7" s="1"/>
      <c r="B7" s="3"/>
      <c r="C7" s="949"/>
      <c r="D7" s="949"/>
      <c r="E7" s="949"/>
      <c r="F7" s="949"/>
      <c r="G7" s="949"/>
      <c r="H7" s="949"/>
      <c r="I7" s="949"/>
      <c r="J7" s="949"/>
      <c r="K7" s="949"/>
      <c r="L7" s="949"/>
      <c r="M7" s="949"/>
      <c r="N7" s="949"/>
      <c r="O7" s="949"/>
      <c r="P7" s="949"/>
    </row>
    <row r="8" spans="1:16" s="4" customFormat="1" ht="14.85" customHeight="1" x14ac:dyDescent="0.2">
      <c r="A8" s="953" t="s">
        <v>2</v>
      </c>
      <c r="B8" s="953" t="s">
        <v>585</v>
      </c>
      <c r="C8" s="949"/>
      <c r="D8" s="949"/>
      <c r="E8" s="949"/>
      <c r="F8" s="949"/>
      <c r="G8" s="949"/>
      <c r="H8" s="949"/>
      <c r="I8" s="949"/>
      <c r="J8" s="949"/>
      <c r="K8" s="949"/>
      <c r="L8" s="949"/>
      <c r="M8" s="949"/>
      <c r="N8" s="949"/>
      <c r="O8" s="949"/>
      <c r="P8" s="949"/>
    </row>
    <row r="9" spans="1:16" s="4" customFormat="1" ht="14.85" customHeight="1" x14ac:dyDescent="0.2">
      <c r="A9" s="953" t="s">
        <v>3</v>
      </c>
      <c r="B9" s="949" t="s">
        <v>586</v>
      </c>
      <c r="C9" s="949"/>
      <c r="D9" s="949"/>
      <c r="E9" s="949"/>
      <c r="F9" s="949"/>
      <c r="G9" s="949"/>
      <c r="H9" s="949"/>
      <c r="I9" s="949"/>
      <c r="J9" s="949"/>
      <c r="K9" s="949"/>
      <c r="L9" s="949"/>
      <c r="M9" s="949"/>
      <c r="N9" s="949"/>
      <c r="O9" s="949"/>
      <c r="P9" s="949"/>
    </row>
    <row r="10" spans="1:16" s="4" customFormat="1" ht="14.85" customHeight="1" x14ac:dyDescent="0.2">
      <c r="A10" s="953" t="s">
        <v>4</v>
      </c>
      <c r="B10" s="949" t="s">
        <v>587</v>
      </c>
      <c r="C10" s="949"/>
      <c r="D10" s="949"/>
      <c r="E10" s="949"/>
      <c r="F10" s="949"/>
      <c r="G10" s="949"/>
      <c r="H10" s="949"/>
      <c r="I10" s="949"/>
      <c r="J10" s="949"/>
      <c r="K10" s="949"/>
      <c r="L10" s="949"/>
      <c r="M10" s="949"/>
      <c r="N10" s="949"/>
      <c r="O10" s="949"/>
      <c r="P10" s="949"/>
    </row>
    <row r="11" spans="1:16" s="4" customFormat="1" ht="14.85" customHeight="1" x14ac:dyDescent="0.2">
      <c r="A11" s="953" t="s">
        <v>5</v>
      </c>
      <c r="B11" s="964" t="s">
        <v>588</v>
      </c>
      <c r="C11" s="949"/>
      <c r="D11" s="949"/>
      <c r="E11" s="949"/>
      <c r="F11" s="949"/>
      <c r="G11" s="949"/>
      <c r="H11" s="949"/>
      <c r="I11" s="949"/>
      <c r="J11" s="949"/>
      <c r="K11" s="949"/>
      <c r="L11" s="949"/>
      <c r="M11" s="949"/>
      <c r="N11" s="949"/>
      <c r="O11" s="949"/>
      <c r="P11" s="949"/>
    </row>
    <row r="12" spans="1:16" s="4" customFormat="1" ht="14.85" customHeight="1" x14ac:dyDescent="0.2">
      <c r="A12" s="958" t="s">
        <v>568</v>
      </c>
      <c r="B12" s="959" t="s">
        <v>533</v>
      </c>
      <c r="C12" s="949"/>
      <c r="D12" s="949"/>
      <c r="E12" s="949"/>
      <c r="F12" s="949"/>
      <c r="G12" s="949"/>
      <c r="H12" s="949"/>
      <c r="I12" s="949"/>
      <c r="J12" s="949"/>
      <c r="K12" s="949"/>
      <c r="L12" s="949"/>
      <c r="M12" s="949"/>
      <c r="N12" s="949"/>
      <c r="O12" s="949"/>
      <c r="P12" s="949"/>
    </row>
    <row r="13" spans="1:16" s="930" customFormat="1" ht="14.85" customHeight="1" x14ac:dyDescent="0.2">
      <c r="A13" s="953" t="s">
        <v>567</v>
      </c>
      <c r="B13" s="965" t="s">
        <v>597</v>
      </c>
      <c r="C13" s="949"/>
      <c r="D13" s="949"/>
      <c r="E13" s="949"/>
      <c r="F13" s="949"/>
      <c r="G13" s="949"/>
      <c r="H13" s="949"/>
      <c r="I13" s="949"/>
      <c r="J13" s="949"/>
      <c r="K13" s="949"/>
      <c r="L13" s="949"/>
      <c r="M13" s="949"/>
      <c r="N13" s="949"/>
      <c r="O13" s="949"/>
    </row>
    <row r="14" spans="1:16" s="4" customFormat="1" ht="14.85" customHeight="1" x14ac:dyDescent="0.2">
      <c r="A14" s="953" t="s">
        <v>6</v>
      </c>
      <c r="B14" s="949" t="s">
        <v>589</v>
      </c>
      <c r="C14" s="949"/>
      <c r="D14" s="949"/>
      <c r="E14" s="949"/>
      <c r="F14" s="949"/>
      <c r="G14" s="949"/>
      <c r="H14" s="949"/>
      <c r="I14" s="949"/>
      <c r="J14" s="949"/>
      <c r="K14" s="949"/>
      <c r="L14" s="949"/>
      <c r="M14" s="949"/>
      <c r="N14" s="949"/>
      <c r="O14" s="949"/>
    </row>
    <row r="15" spans="1:16" s="4" customFormat="1" ht="14.85" customHeight="1" x14ac:dyDescent="0.2">
      <c r="A15" s="953" t="s">
        <v>7</v>
      </c>
      <c r="B15" s="949" t="s">
        <v>576</v>
      </c>
      <c r="C15" s="949"/>
      <c r="D15" s="949"/>
      <c r="E15" s="949"/>
      <c r="F15" s="949"/>
      <c r="G15" s="949"/>
      <c r="H15" s="949"/>
      <c r="I15" s="949"/>
      <c r="J15" s="949"/>
      <c r="K15" s="949"/>
      <c r="L15" s="949"/>
      <c r="M15" s="949"/>
      <c r="N15" s="949"/>
      <c r="O15" s="949"/>
    </row>
    <row r="16" spans="1:16" s="4" customFormat="1" ht="14.85" customHeight="1" x14ac:dyDescent="0.2">
      <c r="A16" s="953" t="s">
        <v>8</v>
      </c>
      <c r="B16" s="949" t="s">
        <v>590</v>
      </c>
      <c r="C16" s="949"/>
      <c r="D16" s="949"/>
      <c r="E16" s="949"/>
      <c r="F16" s="949"/>
      <c r="G16" s="949"/>
      <c r="H16" s="949"/>
      <c r="I16" s="949"/>
      <c r="J16" s="949"/>
      <c r="K16" s="949"/>
      <c r="L16" s="949"/>
      <c r="M16" s="949"/>
      <c r="N16" s="949"/>
      <c r="O16" s="949"/>
    </row>
    <row r="17" spans="1:15" s="4" customFormat="1" ht="14.85" customHeight="1" x14ac:dyDescent="0.2">
      <c r="A17" s="953" t="s">
        <v>9</v>
      </c>
      <c r="B17" s="949" t="s">
        <v>577</v>
      </c>
      <c r="C17" s="949"/>
      <c r="D17" s="949"/>
      <c r="E17" s="949"/>
      <c r="F17" s="949"/>
      <c r="G17" s="949"/>
      <c r="H17" s="949"/>
      <c r="I17" s="949"/>
      <c r="J17" s="949"/>
      <c r="K17" s="949"/>
      <c r="L17" s="949"/>
      <c r="M17" s="949"/>
      <c r="N17" s="949"/>
      <c r="O17" s="949"/>
    </row>
    <row r="18" spans="1:15" s="4" customFormat="1" ht="14.85" customHeight="1" x14ac:dyDescent="0.2">
      <c r="A18" s="953" t="s">
        <v>10</v>
      </c>
      <c r="B18" s="953" t="s">
        <v>534</v>
      </c>
      <c r="C18" s="949"/>
      <c r="D18" s="949"/>
      <c r="E18" s="949"/>
      <c r="F18" s="949"/>
      <c r="G18" s="949"/>
      <c r="H18" s="949"/>
      <c r="I18" s="949"/>
      <c r="J18" s="949"/>
      <c r="K18" s="949"/>
      <c r="L18" s="949"/>
      <c r="M18" s="949"/>
      <c r="N18" s="7"/>
      <c r="O18" s="7"/>
    </row>
    <row r="19" spans="1:15" s="4" customFormat="1" ht="14.85" customHeight="1" x14ac:dyDescent="0.2">
      <c r="A19" s="953" t="s">
        <v>11</v>
      </c>
      <c r="B19" s="949" t="s">
        <v>578</v>
      </c>
      <c r="C19" s="949"/>
      <c r="D19" s="949"/>
      <c r="E19" s="949"/>
      <c r="F19" s="949"/>
      <c r="G19" s="949"/>
      <c r="H19" s="949"/>
      <c r="I19" s="949"/>
      <c r="J19" s="949"/>
      <c r="K19" s="949"/>
      <c r="L19" s="949"/>
      <c r="M19" s="949"/>
      <c r="N19" s="3"/>
      <c r="O19" s="3"/>
    </row>
    <row r="20" spans="1:15" s="4" customFormat="1" ht="14.85" customHeight="1" x14ac:dyDescent="0.2">
      <c r="A20" s="7"/>
      <c r="B20" s="952"/>
      <c r="C20" s="952"/>
      <c r="D20" s="952"/>
      <c r="E20" s="952"/>
      <c r="F20" s="952"/>
      <c r="G20" s="952"/>
      <c r="H20" s="952"/>
      <c r="I20" s="952"/>
      <c r="J20" s="952"/>
      <c r="K20" s="952"/>
      <c r="L20" s="952"/>
      <c r="M20" s="952"/>
      <c r="N20" s="952"/>
      <c r="O20" s="952"/>
    </row>
    <row r="21" spans="1:15" s="4" customFormat="1" ht="14.85" customHeight="1" x14ac:dyDescent="0.2">
      <c r="A21" s="956" t="s">
        <v>12</v>
      </c>
      <c r="B21" s="950"/>
      <c r="C21" s="950"/>
      <c r="D21" s="950"/>
      <c r="E21" s="950"/>
      <c r="F21" s="950"/>
      <c r="G21" s="950"/>
      <c r="H21" s="950"/>
      <c r="I21" s="950"/>
      <c r="J21" s="956"/>
      <c r="K21" s="956"/>
      <c r="L21" s="956"/>
      <c r="M21" s="956"/>
      <c r="N21" s="956"/>
      <c r="O21" s="956"/>
    </row>
    <row r="22" spans="1:15" s="4" customFormat="1" ht="14.85" customHeight="1" x14ac:dyDescent="0.25">
      <c r="A22" s="955"/>
      <c r="B22" s="950"/>
      <c r="C22" s="950"/>
      <c r="D22" s="950"/>
      <c r="E22" s="950"/>
      <c r="F22" s="950"/>
      <c r="G22" s="950"/>
      <c r="H22" s="950"/>
      <c r="I22" s="950"/>
      <c r="J22" s="956"/>
      <c r="K22" s="956"/>
      <c r="L22" s="956"/>
      <c r="M22" s="956"/>
      <c r="N22" s="956"/>
      <c r="O22" s="956"/>
    </row>
    <row r="23" spans="1:15" s="4" customFormat="1" ht="14.85" customHeight="1" x14ac:dyDescent="0.2">
      <c r="A23" s="953" t="s">
        <v>13</v>
      </c>
      <c r="B23" s="949" t="s">
        <v>591</v>
      </c>
      <c r="C23" s="949"/>
      <c r="D23" s="949"/>
      <c r="E23" s="949"/>
      <c r="F23" s="949"/>
      <c r="G23" s="949"/>
      <c r="H23" s="949"/>
      <c r="I23" s="949"/>
      <c r="J23" s="956"/>
      <c r="K23" s="956"/>
      <c r="L23" s="956"/>
      <c r="M23" s="956"/>
      <c r="N23" s="118"/>
      <c r="O23" s="118"/>
    </row>
    <row r="24" spans="1:15" s="4" customFormat="1" ht="14.85" customHeight="1" x14ac:dyDescent="0.2">
      <c r="A24" s="953" t="s">
        <v>14</v>
      </c>
      <c r="B24" s="949" t="s">
        <v>592</v>
      </c>
      <c r="C24" s="949"/>
      <c r="D24" s="949"/>
      <c r="E24" s="949"/>
      <c r="F24" s="949"/>
      <c r="G24" s="949"/>
      <c r="H24" s="949"/>
      <c r="I24" s="956"/>
      <c r="J24" s="956"/>
      <c r="K24" s="956"/>
      <c r="L24" s="956"/>
      <c r="M24" s="956"/>
      <c r="N24" s="118"/>
      <c r="O24" s="118"/>
    </row>
    <row r="25" spans="1:15" s="4" customFormat="1" ht="14.85" customHeight="1" x14ac:dyDescent="0.2">
      <c r="A25" s="953" t="s">
        <v>15</v>
      </c>
      <c r="B25" s="949" t="s">
        <v>593</v>
      </c>
      <c r="C25" s="949"/>
      <c r="D25" s="949"/>
      <c r="E25" s="949"/>
      <c r="F25" s="949"/>
      <c r="G25" s="949"/>
      <c r="H25" s="949"/>
      <c r="I25" s="949"/>
      <c r="J25" s="949"/>
      <c r="K25" s="949"/>
      <c r="L25" s="949"/>
      <c r="M25" s="956"/>
      <c r="N25" s="118"/>
      <c r="O25" s="118"/>
    </row>
    <row r="26" spans="1:15" s="4" customFormat="1" ht="14.85" customHeight="1" x14ac:dyDescent="0.2">
      <c r="A26" s="953" t="s">
        <v>16</v>
      </c>
      <c r="B26" s="949" t="s">
        <v>594</v>
      </c>
      <c r="C26" s="949"/>
      <c r="D26" s="949"/>
      <c r="E26" s="949"/>
      <c r="F26" s="949"/>
      <c r="G26" s="949"/>
      <c r="H26" s="949"/>
      <c r="I26" s="949"/>
      <c r="J26" s="949"/>
      <c r="K26" s="949"/>
      <c r="L26" s="949"/>
      <c r="M26" s="956"/>
      <c r="N26" s="118"/>
      <c r="O26" s="118"/>
    </row>
    <row r="27" spans="1:15" s="4" customFormat="1" ht="14.85" customHeight="1" x14ac:dyDescent="0.2">
      <c r="A27" s="953" t="s">
        <v>17</v>
      </c>
      <c r="B27" s="949" t="s">
        <v>595</v>
      </c>
      <c r="C27" s="949"/>
      <c r="D27" s="949"/>
      <c r="E27" s="949"/>
      <c r="F27" s="949"/>
      <c r="G27" s="949"/>
      <c r="H27" s="949"/>
      <c r="I27" s="949"/>
      <c r="J27" s="949"/>
      <c r="K27" s="949"/>
      <c r="L27" s="956"/>
      <c r="M27" s="956"/>
      <c r="N27" s="118"/>
      <c r="O27" s="118"/>
    </row>
    <row r="28" spans="1:15" s="4" customFormat="1" ht="14.85" customHeight="1" x14ac:dyDescent="0.2">
      <c r="A28" s="953" t="s">
        <v>536</v>
      </c>
      <c r="B28" s="949" t="s">
        <v>596</v>
      </c>
      <c r="C28" s="949"/>
      <c r="D28" s="949"/>
      <c r="E28" s="949"/>
      <c r="F28" s="949"/>
      <c r="G28" s="949"/>
      <c r="H28" s="949"/>
      <c r="I28" s="949"/>
      <c r="J28" s="949"/>
      <c r="K28" s="949"/>
      <c r="L28" s="118"/>
      <c r="M28" s="956"/>
      <c r="N28" s="118"/>
      <c r="O28" s="118"/>
    </row>
    <row r="29" spans="1:15" s="9" customFormat="1" ht="14.85" customHeight="1" x14ac:dyDescent="0.2">
      <c r="A29" s="953" t="s">
        <v>537</v>
      </c>
      <c r="B29" s="949" t="s">
        <v>598</v>
      </c>
      <c r="C29" s="949"/>
      <c r="D29" s="949"/>
      <c r="E29" s="949"/>
      <c r="F29" s="949"/>
      <c r="G29" s="949"/>
      <c r="H29" s="949"/>
      <c r="I29" s="949"/>
      <c r="J29" s="957"/>
      <c r="K29" s="957"/>
      <c r="L29" s="957"/>
      <c r="M29" s="957"/>
      <c r="N29" s="957"/>
      <c r="O29" s="957"/>
    </row>
    <row r="30" spans="1:15" s="9" customFormat="1" ht="14.85" customHeight="1" x14ac:dyDescent="0.2">
      <c r="A30" s="953" t="s">
        <v>552</v>
      </c>
      <c r="B30" s="949" t="s">
        <v>619</v>
      </c>
      <c r="C30" s="949"/>
      <c r="D30" s="949"/>
      <c r="E30" s="949"/>
      <c r="F30" s="949"/>
      <c r="G30" s="949"/>
      <c r="H30" s="949"/>
      <c r="I30" s="949"/>
      <c r="J30" s="949"/>
      <c r="K30" s="957"/>
      <c r="L30" s="957"/>
      <c r="M30" s="957"/>
      <c r="N30" s="957"/>
      <c r="O30" s="957"/>
    </row>
    <row r="31" spans="1:15" ht="14.85" customHeight="1" x14ac:dyDescent="0.2"/>
    <row r="32" spans="1:15" ht="14.85" customHeight="1" x14ac:dyDescent="0.2">
      <c r="A32" s="118" t="s">
        <v>553</v>
      </c>
      <c r="B32" s="957"/>
      <c r="C32" s="957"/>
      <c r="D32" s="957"/>
      <c r="E32" s="957"/>
      <c r="F32" s="957"/>
      <c r="G32" s="957"/>
    </row>
    <row r="33" spans="1:7" ht="14.85" customHeight="1" x14ac:dyDescent="0.2"/>
    <row r="34" spans="1:7" ht="14.85" customHeight="1" x14ac:dyDescent="0.2">
      <c r="A34" s="849" t="s">
        <v>504</v>
      </c>
      <c r="B34" s="777"/>
      <c r="C34" s="777"/>
      <c r="D34" s="777"/>
      <c r="E34" s="777"/>
      <c r="F34" s="777"/>
      <c r="G34" s="777"/>
    </row>
    <row r="35" spans="1:7" ht="14.85" customHeight="1" x14ac:dyDescent="0.2">
      <c r="A35" s="960" t="s">
        <v>505</v>
      </c>
      <c r="B35" s="961" t="s">
        <v>506</v>
      </c>
      <c r="C35" s="713"/>
      <c r="D35" s="713"/>
      <c r="E35" s="713"/>
      <c r="F35" s="713"/>
      <c r="G35" s="713"/>
    </row>
    <row r="36" spans="1:7" ht="14.85" customHeight="1" x14ac:dyDescent="0.2">
      <c r="A36" s="960" t="s">
        <v>507</v>
      </c>
      <c r="B36" s="961" t="s">
        <v>508</v>
      </c>
      <c r="C36" s="713"/>
      <c r="D36" s="713"/>
      <c r="E36" s="713"/>
      <c r="F36" s="713"/>
      <c r="G36" s="713"/>
    </row>
    <row r="37" spans="1:7" ht="14.85" customHeight="1" x14ac:dyDescent="0.2">
      <c r="A37" s="960" t="s">
        <v>509</v>
      </c>
      <c r="B37" s="962" t="s">
        <v>510</v>
      </c>
      <c r="C37" s="962"/>
      <c r="D37" s="962"/>
      <c r="E37" s="962"/>
      <c r="F37" s="713"/>
      <c r="G37" s="713"/>
    </row>
    <row r="38" spans="1:7" ht="14.85" customHeight="1" x14ac:dyDescent="0.2">
      <c r="A38" s="856" t="s">
        <v>511</v>
      </c>
      <c r="B38" s="951" t="s">
        <v>512</v>
      </c>
      <c r="C38" s="951"/>
      <c r="D38" s="951"/>
      <c r="E38" s="951"/>
      <c r="F38" s="951"/>
      <c r="G38" s="951"/>
    </row>
    <row r="39" spans="1:7" ht="14.85" customHeight="1" x14ac:dyDescent="0.2"/>
    <row r="40" spans="1:7" ht="14.85" customHeight="1" x14ac:dyDescent="0.2"/>
    <row r="41" spans="1:7" ht="14.85" customHeight="1" x14ac:dyDescent="0.2"/>
    <row r="42" spans="1:7" ht="14.85" customHeight="1" x14ac:dyDescent="0.2"/>
    <row r="43" spans="1:7" ht="14.85" customHeight="1" x14ac:dyDescent="0.2"/>
    <row r="44" spans="1:7" ht="14.85" customHeight="1" x14ac:dyDescent="0.2"/>
    <row r="45" spans="1:7" ht="14.85" customHeight="1" x14ac:dyDescent="0.2"/>
    <row r="46" spans="1:7" ht="14.85" customHeight="1" x14ac:dyDescent="0.2"/>
    <row r="47" spans="1:7" ht="14.85" customHeight="1" x14ac:dyDescent="0.2"/>
    <row r="48" spans="1:7" ht="14.85" customHeight="1" x14ac:dyDescent="0.2"/>
    <row r="49" ht="14.85" customHeight="1" x14ac:dyDescent="0.2"/>
    <row r="50" ht="14.85" customHeight="1" x14ac:dyDescent="0.2"/>
    <row r="51" ht="14.85" customHeight="1" x14ac:dyDescent="0.2"/>
    <row r="52" ht="14.85" customHeight="1" x14ac:dyDescent="0.2"/>
    <row r="53" ht="14.85" customHeight="1" x14ac:dyDescent="0.2"/>
    <row r="54" ht="14.85" customHeight="1" x14ac:dyDescent="0.2"/>
    <row r="55" ht="14.85" customHeight="1" x14ac:dyDescent="0.2"/>
    <row r="56" ht="14.85" customHeight="1" x14ac:dyDescent="0.2"/>
    <row r="57" ht="14.85" customHeight="1" x14ac:dyDescent="0.2"/>
    <row r="58" ht="14.85" customHeight="1" x14ac:dyDescent="0.2"/>
  </sheetData>
  <hyperlinks>
    <hyperlink ref="A4" location="Summary!A1" display="Summary"/>
    <hyperlink ref="B4" location="Summary!A1" display="Percentage of pupils achieving level 4 or above at key stage 2 by pupil characteristics, 2014"/>
    <hyperlink ref="A8" location="Table_1!A1" display="Table 1 "/>
    <hyperlink ref="B8" location="Table_1!A1" display="Levels of attainment in key stage 2 tests by subject, 1995 to 2015"/>
    <hyperlink ref="A9" location="Table_2a!A1" display="Table 2a"/>
    <hyperlink ref="A10" location="Table_2b!A1" display="Table 2b"/>
    <hyperlink ref="A11" location="Table_2c!A1" display="Table 2c"/>
    <hyperlink ref="A14" location="Table_4!A1" display="Table 4"/>
    <hyperlink ref="A15" location="Table_5a!A1" display="Table 5a"/>
    <hyperlink ref="A16" location="Table_5b!A1" display="Table 5b"/>
    <hyperlink ref="A17" location="Table_6!A1" display="Table 6"/>
    <hyperlink ref="A18" location="Table_7!A1" display="Table 7"/>
    <hyperlink ref="A19" location="Table_8!A1" display="Table 8"/>
    <hyperlink ref="A23" location="Table_9a!A1" display="Table 9a"/>
    <hyperlink ref="B23" location="Table_9a!A1" display="Achievements at each level in key stage 2 by pupil characteristics, 2012-2014"/>
    <hyperlink ref="A24" location="Table_9b!A1" display="Table 9b"/>
    <hyperlink ref="B24" location="Table_9b!A1" display="Achievement at level 4b in key stage 2 by pupil characteristics, 2013-2014"/>
    <hyperlink ref="A25" location="Table_10a!A1" display="Table 10a"/>
    <hyperlink ref="B25" location="Table_10a!A1" display="Achievements at level 4 or above in key stage 2 by ethnicity, free school meal eligibility and gender, 2012-2014"/>
    <hyperlink ref="A26" location="Table_10b!A1" display="Table 10b"/>
    <hyperlink ref="B26" location="Table_10b!A1" display="Achievements at level 4 or above in key stage 2 by SEN provision, free school meal eligibility and gender, 2012-2014"/>
    <hyperlink ref="A27" location="Table_10c!A1" display="Table 10c"/>
    <hyperlink ref="B27" location="Table_10c!A1" display="Achievements at level 4 or above in key stage 2 by SEN provision, ethnicity and gender, 2012-2014"/>
    <hyperlink ref="A28" location="Table_11a!Print_Area" display="Table 11a"/>
    <hyperlink ref="B28" location="Table_11a!Print_Area" display="Impact indicator 3.7: Attainment gap at age 11 between free school meal pupils and all other pupils, 2012-2015"/>
    <hyperlink ref="B37" r:id="rId1"/>
    <hyperlink ref="B38" r:id="rId2"/>
    <hyperlink ref="A29" location="Table_11b!Print_Area" display="Table 11b"/>
    <hyperlink ref="A30" location="Table_11c!Print_Area" display="Table 11c"/>
    <hyperlink ref="B30" location="Table_11c!A1" display="Fine grade breakdown of the attainment of pupils eligible for the pupil premium and others"/>
    <hyperlink ref="B29" location="Table_11b!A1" display="Time series of the disadvantaged pupils attainment gap Index1 at key stage 2  "/>
    <hyperlink ref="B19" location="Table_8!A1" display="Attainment of pupils at key stage 2 by prior attainment bands and gender, 2015"/>
    <hyperlink ref="B18" location="Table_7!A1" display="Attainment of pupils at key stage 2 by prior attainment at key stage 1, 2015"/>
    <hyperlink ref="B17" location="Table_6!A1" display="Attainment of pupils at key stage 2 by school phase, 2015"/>
    <hyperlink ref="B16" location="Table_5b!A1" display="Achievement at level 4 or above in reading test, writing TA and mathematics test in academies by length of time open, 2012 to 2015"/>
    <hyperlink ref="B15" location="Table_5a!A1" display="Attainment of pupils at key stage 2 by school type, 2015"/>
    <hyperlink ref="B14" location="Table_4!A1" display="Expected progress between key stage 1 and key stage 2 by gender, 2009 to 2015"/>
    <hyperlink ref="B11" location="Table_2c!A1" display="Attainment at key stage 2 in combinations of subjects by gender, 2007 to 2015"/>
    <hyperlink ref="B10" location="Table_2b!A1" display="Attainment in key stage 2 teacher assessments by gender, 2007 to 2015"/>
    <hyperlink ref="B9" location="Table_2a!A1" display="Attainment in key stage 2 tests by gender, 2007 to 2015"/>
    <hyperlink ref="A13" location="Table_3b!A1" display="Table 3b"/>
    <hyperlink ref="A12" location="Table_3a!A1" display="Table 3a"/>
    <hyperlink ref="B12" location="Table_3a!A1" display="Levels of attainment at key stage 2 by subject and gender, 2015"/>
    <hyperlink ref="B13" location="Table_3b!A1" display="Distribution of test marks by subject, 2015"/>
  </hyperlinks>
  <pageMargins left="0.39370078740157483" right="0.39370078740157483" top="0.78740157480314965" bottom="0.78740157480314965" header="0.51181102362204722" footer="0.51181102362204722"/>
  <pageSetup paperSize="9" scale="76" orientation="portrait" r:id="rId3"/>
  <headerFooter alignWithMargins="0">
    <oddFooter>&amp;C&amp;7Page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47"/>
  <sheetViews>
    <sheetView workbookViewId="0">
      <pane ySplit="7" topLeftCell="A8" activePane="bottomLeft" state="frozen"/>
      <selection sqref="A1:N1"/>
      <selection pane="bottomLeft" sqref="A1:N1"/>
    </sheetView>
  </sheetViews>
  <sheetFormatPr defaultColWidth="9.140625" defaultRowHeight="11.25" x14ac:dyDescent="0.2"/>
  <cols>
    <col min="1" max="1" width="6.7109375" style="63" customWidth="1"/>
    <col min="2" max="7" width="12" style="63" customWidth="1"/>
    <col min="8" max="8" width="2.28515625" style="63" customWidth="1"/>
    <col min="9" max="14" width="12" style="63" customWidth="1"/>
    <col min="15" max="15" width="9.140625" style="63"/>
    <col min="16" max="16" width="10" style="63" customWidth="1"/>
    <col min="17" max="16384" width="9.140625" style="63"/>
  </cols>
  <sheetData>
    <row r="1" spans="1:17" s="3" customFormat="1" ht="14.25" customHeight="1" x14ac:dyDescent="0.2">
      <c r="A1" s="1052" t="s">
        <v>573</v>
      </c>
      <c r="B1" s="1052"/>
      <c r="C1" s="1052"/>
      <c r="D1" s="1052"/>
      <c r="E1" s="1052"/>
      <c r="F1" s="1052"/>
      <c r="G1" s="1052"/>
      <c r="H1" s="1052"/>
      <c r="I1" s="1052"/>
      <c r="J1" s="1052"/>
      <c r="K1" s="1052"/>
      <c r="L1" s="1052"/>
      <c r="M1" s="1052"/>
      <c r="N1" s="1052"/>
    </row>
    <row r="2" spans="1:17" s="3" customFormat="1" ht="14.25" customHeight="1" x14ac:dyDescent="0.2">
      <c r="A2" s="1052" t="s">
        <v>583</v>
      </c>
      <c r="B2" s="1052"/>
      <c r="C2" s="1052"/>
      <c r="D2" s="1052"/>
    </row>
    <row r="3" spans="1:17" s="3" customFormat="1" ht="14.25" customHeight="1" x14ac:dyDescent="0.2">
      <c r="A3" s="1" t="s">
        <v>173</v>
      </c>
    </row>
    <row r="4" spans="1:17" s="813" customFormat="1" ht="12.75" x14ac:dyDescent="0.2">
      <c r="A4" s="821"/>
      <c r="B4" s="63"/>
      <c r="C4" s="63"/>
      <c r="D4" s="63"/>
      <c r="E4" s="63"/>
      <c r="F4" s="63"/>
      <c r="G4" s="63"/>
      <c r="H4" s="63"/>
      <c r="I4" s="63"/>
      <c r="J4" s="63"/>
      <c r="K4" s="63"/>
      <c r="L4" s="63"/>
      <c r="M4" s="63"/>
      <c r="N4" s="63"/>
    </row>
    <row r="5" spans="1:17" s="682" customFormat="1" ht="25.5" customHeight="1" x14ac:dyDescent="0.2">
      <c r="A5" s="671"/>
      <c r="B5" s="1053" t="s">
        <v>458</v>
      </c>
      <c r="C5" s="1053"/>
      <c r="D5" s="1053"/>
      <c r="E5" s="1053"/>
      <c r="F5" s="1053"/>
      <c r="G5" s="1053"/>
      <c r="H5" s="681"/>
      <c r="I5" s="1055" t="s">
        <v>459</v>
      </c>
      <c r="J5" s="1055"/>
      <c r="K5" s="1055"/>
      <c r="L5" s="1055"/>
      <c r="M5" s="1055"/>
      <c r="N5" s="1055"/>
      <c r="O5" s="1055"/>
      <c r="P5" s="1055"/>
      <c r="Q5" s="1055"/>
    </row>
    <row r="6" spans="1:17" s="682" customFormat="1" ht="25.5" customHeight="1" x14ac:dyDescent="0.2">
      <c r="A6" s="671"/>
      <c r="B6" s="1031" t="s">
        <v>20</v>
      </c>
      <c r="C6" s="1031"/>
      <c r="D6" s="1031" t="s">
        <v>21</v>
      </c>
      <c r="E6" s="1031"/>
      <c r="F6" s="1031" t="s">
        <v>22</v>
      </c>
      <c r="G6" s="1031"/>
      <c r="H6" s="94"/>
      <c r="I6" s="1054" t="s">
        <v>20</v>
      </c>
      <c r="J6" s="1054"/>
      <c r="K6" s="1054"/>
      <c r="L6" s="1054" t="s">
        <v>21</v>
      </c>
      <c r="M6" s="1054"/>
      <c r="N6" s="1054"/>
      <c r="O6" s="1054" t="s">
        <v>22</v>
      </c>
      <c r="P6" s="1054"/>
      <c r="Q6" s="1054"/>
    </row>
    <row r="7" spans="1:17" s="682" customFormat="1" ht="50.1" customHeight="1" x14ac:dyDescent="0.2">
      <c r="A7" s="671"/>
      <c r="B7" s="809" t="s">
        <v>460</v>
      </c>
      <c r="C7" s="811" t="s">
        <v>174</v>
      </c>
      <c r="D7" s="809" t="s">
        <v>460</v>
      </c>
      <c r="E7" s="811" t="s">
        <v>174</v>
      </c>
      <c r="F7" s="809" t="s">
        <v>460</v>
      </c>
      <c r="G7" s="811" t="s">
        <v>174</v>
      </c>
      <c r="H7" s="148"/>
      <c r="I7" s="809" t="s">
        <v>460</v>
      </c>
      <c r="J7" s="811" t="s">
        <v>174</v>
      </c>
      <c r="K7" s="920" t="s">
        <v>554</v>
      </c>
      <c r="L7" s="809" t="s">
        <v>460</v>
      </c>
      <c r="M7" s="811" t="s">
        <v>174</v>
      </c>
      <c r="N7" s="920" t="s">
        <v>554</v>
      </c>
      <c r="O7" s="809" t="s">
        <v>460</v>
      </c>
      <c r="P7" s="811" t="s">
        <v>174</v>
      </c>
      <c r="Q7" s="920" t="s">
        <v>554</v>
      </c>
    </row>
    <row r="8" spans="1:17" s="813" customFormat="1" ht="12.75" x14ac:dyDescent="0.2">
      <c r="A8" s="63"/>
      <c r="B8" s="134"/>
      <c r="C8" s="134"/>
      <c r="D8" s="134"/>
      <c r="E8" s="134"/>
      <c r="F8" s="134"/>
      <c r="G8" s="134"/>
      <c r="H8" s="135"/>
      <c r="I8" s="135"/>
      <c r="J8" s="135"/>
      <c r="K8" s="135"/>
      <c r="L8" s="135"/>
      <c r="M8" s="135"/>
      <c r="N8" s="135"/>
      <c r="O8" s="134"/>
      <c r="P8" s="134"/>
      <c r="Q8" s="63"/>
    </row>
    <row r="9" spans="1:17" s="813" customFormat="1" ht="12.75" x14ac:dyDescent="0.2">
      <c r="A9" s="78" t="s">
        <v>27</v>
      </c>
      <c r="B9" s="136"/>
      <c r="C9" s="137"/>
      <c r="D9" s="136"/>
      <c r="E9" s="137"/>
      <c r="F9" s="136"/>
      <c r="G9" s="137"/>
      <c r="H9" s="138"/>
      <c r="I9" s="139"/>
      <c r="J9" s="138"/>
      <c r="K9" s="138"/>
      <c r="L9" s="139"/>
      <c r="M9" s="138"/>
      <c r="N9" s="138"/>
      <c r="O9" s="136"/>
      <c r="P9" s="137"/>
      <c r="Q9" s="63"/>
    </row>
    <row r="10" spans="1:17" s="813" customFormat="1" ht="12.75" x14ac:dyDescent="0.2">
      <c r="A10" s="140">
        <v>2009</v>
      </c>
      <c r="B10" s="139" t="s">
        <v>77</v>
      </c>
      <c r="C10" s="139" t="s">
        <v>77</v>
      </c>
      <c r="D10" s="139" t="s">
        <v>77</v>
      </c>
      <c r="E10" s="139" t="s">
        <v>77</v>
      </c>
      <c r="F10" s="136">
        <v>547895</v>
      </c>
      <c r="G10" s="137">
        <v>80</v>
      </c>
      <c r="H10" s="138"/>
      <c r="I10" s="139" t="s">
        <v>77</v>
      </c>
      <c r="J10" s="139" t="s">
        <v>77</v>
      </c>
      <c r="K10" s="139" t="s">
        <v>77</v>
      </c>
      <c r="L10" s="139" t="s">
        <v>77</v>
      </c>
      <c r="M10" s="139" t="s">
        <v>77</v>
      </c>
      <c r="N10" s="139" t="s">
        <v>77</v>
      </c>
      <c r="O10" s="139" t="s">
        <v>77</v>
      </c>
      <c r="P10" s="139" t="s">
        <v>77</v>
      </c>
      <c r="Q10" s="139" t="s">
        <v>77</v>
      </c>
    </row>
    <row r="11" spans="1:17" s="813" customFormat="1" ht="12.75" x14ac:dyDescent="0.2">
      <c r="A11" s="140" t="s">
        <v>175</v>
      </c>
      <c r="B11" s="139" t="s">
        <v>77</v>
      </c>
      <c r="C11" s="139" t="s">
        <v>77</v>
      </c>
      <c r="D11" s="139" t="s">
        <v>77</v>
      </c>
      <c r="E11" s="139" t="s">
        <v>77</v>
      </c>
      <c r="F11" s="136">
        <v>395306</v>
      </c>
      <c r="G11" s="137">
        <v>82</v>
      </c>
      <c r="H11" s="138"/>
      <c r="I11" s="139" t="s">
        <v>77</v>
      </c>
      <c r="J11" s="139" t="s">
        <v>77</v>
      </c>
      <c r="K11" s="139" t="s">
        <v>77</v>
      </c>
      <c r="L11" s="139" t="s">
        <v>77</v>
      </c>
      <c r="M11" s="139" t="s">
        <v>77</v>
      </c>
      <c r="N11" s="139" t="s">
        <v>77</v>
      </c>
      <c r="O11" s="139" t="s">
        <v>77</v>
      </c>
      <c r="P11" s="139" t="s">
        <v>77</v>
      </c>
      <c r="Q11" s="139" t="s">
        <v>77</v>
      </c>
    </row>
    <row r="12" spans="1:17" s="813" customFormat="1" ht="12.75" x14ac:dyDescent="0.2">
      <c r="A12" s="140" t="s">
        <v>176</v>
      </c>
      <c r="B12" s="139" t="s">
        <v>77</v>
      </c>
      <c r="C12" s="139" t="s">
        <v>77</v>
      </c>
      <c r="D12" s="139" t="s">
        <v>77</v>
      </c>
      <c r="E12" s="139" t="s">
        <v>77</v>
      </c>
      <c r="F12" s="136">
        <v>529602</v>
      </c>
      <c r="G12" s="137">
        <v>83</v>
      </c>
      <c r="H12" s="138"/>
      <c r="I12" s="139" t="s">
        <v>77</v>
      </c>
      <c r="J12" s="139" t="s">
        <v>77</v>
      </c>
      <c r="K12" s="139" t="s">
        <v>77</v>
      </c>
      <c r="L12" s="139" t="s">
        <v>77</v>
      </c>
      <c r="M12" s="139" t="s">
        <v>77</v>
      </c>
      <c r="N12" s="139" t="s">
        <v>77</v>
      </c>
      <c r="O12" s="136">
        <v>524115</v>
      </c>
      <c r="P12" s="137">
        <v>83</v>
      </c>
      <c r="Q12" s="80">
        <v>86</v>
      </c>
    </row>
    <row r="13" spans="1:17" s="813" customFormat="1" ht="12.75" x14ac:dyDescent="0.2">
      <c r="A13" s="140" t="s">
        <v>177</v>
      </c>
      <c r="B13" s="136">
        <v>515064</v>
      </c>
      <c r="C13" s="136">
        <v>89</v>
      </c>
      <c r="D13" s="136">
        <v>515299</v>
      </c>
      <c r="E13" s="136">
        <v>90</v>
      </c>
      <c r="F13" s="136">
        <v>514945</v>
      </c>
      <c r="G13" s="136">
        <v>87</v>
      </c>
      <c r="H13" s="138"/>
      <c r="I13" s="139">
        <v>509469</v>
      </c>
      <c r="J13" s="139">
        <v>90</v>
      </c>
      <c r="K13" s="139" t="s">
        <v>77</v>
      </c>
      <c r="L13" s="139">
        <v>509716</v>
      </c>
      <c r="M13" s="139">
        <v>91</v>
      </c>
      <c r="N13" s="139" t="s">
        <v>77</v>
      </c>
      <c r="O13" s="136">
        <v>509365</v>
      </c>
      <c r="P13" s="136">
        <v>88</v>
      </c>
      <c r="Q13" s="80">
        <v>90</v>
      </c>
    </row>
    <row r="14" spans="1:17" s="813" customFormat="1" ht="12.75" x14ac:dyDescent="0.2">
      <c r="A14" s="140" t="s">
        <v>178</v>
      </c>
      <c r="B14" s="136">
        <v>511875</v>
      </c>
      <c r="C14" s="136">
        <v>88</v>
      </c>
      <c r="D14" s="136">
        <v>512118</v>
      </c>
      <c r="E14" s="136">
        <v>92</v>
      </c>
      <c r="F14" s="136">
        <v>512237</v>
      </c>
      <c r="G14" s="136">
        <v>88</v>
      </c>
      <c r="H14" s="138"/>
      <c r="I14" s="139">
        <v>506235</v>
      </c>
      <c r="J14" s="139">
        <v>89</v>
      </c>
      <c r="K14" s="139">
        <v>91</v>
      </c>
      <c r="L14" s="139">
        <v>506476</v>
      </c>
      <c r="M14" s="139">
        <v>92</v>
      </c>
      <c r="N14" s="139">
        <v>95</v>
      </c>
      <c r="O14" s="136">
        <v>506600</v>
      </c>
      <c r="P14" s="136">
        <v>89</v>
      </c>
      <c r="Q14" s="80">
        <v>92</v>
      </c>
    </row>
    <row r="15" spans="1:17" s="813" customFormat="1" ht="12.75" x14ac:dyDescent="0.2">
      <c r="A15" s="140">
        <v>2014</v>
      </c>
      <c r="B15" s="136">
        <v>531356</v>
      </c>
      <c r="C15" s="137">
        <v>91</v>
      </c>
      <c r="D15" s="136">
        <v>531727</v>
      </c>
      <c r="E15" s="137">
        <v>93</v>
      </c>
      <c r="F15" s="136">
        <v>532101</v>
      </c>
      <c r="G15" s="137">
        <v>90</v>
      </c>
      <c r="H15" s="138"/>
      <c r="I15" s="139">
        <v>525356</v>
      </c>
      <c r="J15" s="138">
        <v>92</v>
      </c>
      <c r="K15" s="138">
        <v>94</v>
      </c>
      <c r="L15" s="139">
        <v>525735</v>
      </c>
      <c r="M15" s="138">
        <v>94</v>
      </c>
      <c r="N15" s="138">
        <v>96</v>
      </c>
      <c r="O15" s="136">
        <v>526101</v>
      </c>
      <c r="P15" s="137">
        <v>90</v>
      </c>
      <c r="Q15" s="80">
        <v>93</v>
      </c>
    </row>
    <row r="16" spans="1:17" s="813" customFormat="1" ht="12.75" x14ac:dyDescent="0.2">
      <c r="A16" s="140">
        <v>2015</v>
      </c>
      <c r="B16" s="136">
        <v>547885</v>
      </c>
      <c r="C16" s="137">
        <v>91</v>
      </c>
      <c r="D16" s="137">
        <v>548290</v>
      </c>
      <c r="E16" s="137">
        <v>94</v>
      </c>
      <c r="F16" s="136">
        <v>548681</v>
      </c>
      <c r="G16" s="137">
        <v>90</v>
      </c>
      <c r="H16" s="138"/>
      <c r="I16" s="139">
        <v>541520</v>
      </c>
      <c r="J16" s="138">
        <v>92</v>
      </c>
      <c r="K16" s="138">
        <v>94</v>
      </c>
      <c r="L16" s="138">
        <v>541929</v>
      </c>
      <c r="M16" s="138">
        <v>95</v>
      </c>
      <c r="N16" s="138">
        <v>97</v>
      </c>
      <c r="O16" s="136">
        <v>542316</v>
      </c>
      <c r="P16" s="137">
        <v>91</v>
      </c>
      <c r="Q16" s="80">
        <v>93</v>
      </c>
    </row>
    <row r="17" spans="1:17" s="813" customFormat="1" ht="12.75" x14ac:dyDescent="0.2">
      <c r="A17" s="140"/>
    </row>
    <row r="18" spans="1:17" s="813" customFormat="1" ht="12.75" x14ac:dyDescent="0.2">
      <c r="A18" s="78" t="s">
        <v>29</v>
      </c>
      <c r="B18" s="63"/>
      <c r="C18" s="63"/>
      <c r="D18" s="63"/>
      <c r="E18" s="63"/>
      <c r="F18" s="63"/>
      <c r="G18" s="63"/>
      <c r="H18" s="138"/>
      <c r="I18" s="138"/>
      <c r="J18" s="138"/>
      <c r="L18" s="138"/>
      <c r="M18" s="138"/>
      <c r="N18" s="139"/>
      <c r="O18" s="63"/>
      <c r="P18" s="63"/>
    </row>
    <row r="19" spans="1:17" s="813" customFormat="1" ht="12.75" x14ac:dyDescent="0.2">
      <c r="A19" s="140">
        <v>2009</v>
      </c>
      <c r="B19" s="139" t="s">
        <v>77</v>
      </c>
      <c r="C19" s="139" t="s">
        <v>77</v>
      </c>
      <c r="D19" s="139" t="s">
        <v>77</v>
      </c>
      <c r="E19" s="139" t="s">
        <v>77</v>
      </c>
      <c r="F19" s="136">
        <v>280693</v>
      </c>
      <c r="G19" s="137">
        <v>81</v>
      </c>
      <c r="H19" s="138"/>
      <c r="I19" s="139" t="s">
        <v>77</v>
      </c>
      <c r="J19" s="139" t="s">
        <v>77</v>
      </c>
      <c r="K19" s="928" t="s">
        <v>77</v>
      </c>
      <c r="L19" s="139" t="s">
        <v>77</v>
      </c>
      <c r="M19" s="139" t="s">
        <v>77</v>
      </c>
      <c r="N19" s="139" t="s">
        <v>77</v>
      </c>
      <c r="O19" s="139" t="s">
        <v>77</v>
      </c>
      <c r="P19" s="139" t="s">
        <v>77</v>
      </c>
      <c r="Q19" s="139" t="s">
        <v>77</v>
      </c>
    </row>
    <row r="20" spans="1:17" s="813" customFormat="1" ht="12.75" x14ac:dyDescent="0.2">
      <c r="A20" s="140" t="s">
        <v>175</v>
      </c>
      <c r="B20" s="139" t="s">
        <v>77</v>
      </c>
      <c r="C20" s="139" t="s">
        <v>77</v>
      </c>
      <c r="D20" s="139" t="s">
        <v>77</v>
      </c>
      <c r="E20" s="139" t="s">
        <v>77</v>
      </c>
      <c r="F20" s="136">
        <v>202165</v>
      </c>
      <c r="G20" s="137">
        <v>83</v>
      </c>
      <c r="H20" s="138"/>
      <c r="I20" s="139" t="s">
        <v>77</v>
      </c>
      <c r="J20" s="139" t="s">
        <v>77</v>
      </c>
      <c r="K20" s="139" t="s">
        <v>77</v>
      </c>
      <c r="L20" s="139" t="s">
        <v>77</v>
      </c>
      <c r="M20" s="139" t="s">
        <v>77</v>
      </c>
      <c r="N20" s="139" t="s">
        <v>77</v>
      </c>
      <c r="O20" s="139" t="s">
        <v>77</v>
      </c>
      <c r="P20" s="139" t="s">
        <v>77</v>
      </c>
      <c r="Q20" s="139" t="s">
        <v>77</v>
      </c>
    </row>
    <row r="21" spans="1:17" s="813" customFormat="1" ht="12.75" x14ac:dyDescent="0.2">
      <c r="A21" s="140" t="s">
        <v>176</v>
      </c>
      <c r="B21" s="139" t="s">
        <v>77</v>
      </c>
      <c r="C21" s="139" t="s">
        <v>77</v>
      </c>
      <c r="D21" s="139" t="s">
        <v>77</v>
      </c>
      <c r="E21" s="139" t="s">
        <v>77</v>
      </c>
      <c r="F21" s="136">
        <v>270619</v>
      </c>
      <c r="G21" s="136">
        <v>83</v>
      </c>
      <c r="H21" s="138"/>
      <c r="I21" s="139" t="s">
        <v>77</v>
      </c>
      <c r="J21" s="139" t="s">
        <v>77</v>
      </c>
      <c r="K21" s="139" t="s">
        <v>77</v>
      </c>
      <c r="L21" s="139" t="s">
        <v>77</v>
      </c>
      <c r="M21" s="139" t="s">
        <v>77</v>
      </c>
      <c r="N21" s="139" t="s">
        <v>77</v>
      </c>
      <c r="O21" s="136">
        <v>266607</v>
      </c>
      <c r="P21" s="137">
        <v>84</v>
      </c>
      <c r="Q21" s="139" t="s">
        <v>77</v>
      </c>
    </row>
    <row r="22" spans="1:17" s="813" customFormat="1" ht="12.75" x14ac:dyDescent="0.2">
      <c r="A22" s="140" t="s">
        <v>177</v>
      </c>
      <c r="B22" s="139">
        <v>262961</v>
      </c>
      <c r="C22" s="139">
        <v>88</v>
      </c>
      <c r="D22" s="139">
        <v>263074</v>
      </c>
      <c r="E22" s="139">
        <v>88</v>
      </c>
      <c r="F22" s="136">
        <v>262927</v>
      </c>
      <c r="G22" s="136">
        <v>88</v>
      </c>
      <c r="H22" s="138"/>
      <c r="I22" s="139">
        <v>258873</v>
      </c>
      <c r="J22" s="139">
        <v>89</v>
      </c>
      <c r="K22" s="139" t="s">
        <v>77</v>
      </c>
      <c r="L22" s="139">
        <v>258993</v>
      </c>
      <c r="M22" s="139">
        <v>89</v>
      </c>
      <c r="N22" s="139" t="s">
        <v>77</v>
      </c>
      <c r="O22" s="136">
        <v>258853</v>
      </c>
      <c r="P22" s="136">
        <v>89</v>
      </c>
      <c r="Q22" s="139" t="s">
        <v>77</v>
      </c>
    </row>
    <row r="23" spans="1:17" s="813" customFormat="1" ht="12.75" x14ac:dyDescent="0.2">
      <c r="A23" s="140" t="s">
        <v>178</v>
      </c>
      <c r="B23" s="136">
        <v>262002</v>
      </c>
      <c r="C23" s="136">
        <v>87</v>
      </c>
      <c r="D23" s="136">
        <v>262114</v>
      </c>
      <c r="E23" s="136">
        <v>90</v>
      </c>
      <c r="F23" s="136">
        <v>262234</v>
      </c>
      <c r="G23" s="136">
        <v>88</v>
      </c>
      <c r="H23" s="138"/>
      <c r="I23" s="139">
        <v>257863</v>
      </c>
      <c r="J23" s="139">
        <v>88</v>
      </c>
      <c r="K23" s="139" t="s">
        <v>77</v>
      </c>
      <c r="L23" s="139">
        <v>257968</v>
      </c>
      <c r="M23" s="139">
        <v>91</v>
      </c>
      <c r="N23" s="138" t="s">
        <v>77</v>
      </c>
      <c r="O23" s="136">
        <v>258100</v>
      </c>
      <c r="P23" s="136">
        <v>89</v>
      </c>
      <c r="Q23" s="139" t="s">
        <v>77</v>
      </c>
    </row>
    <row r="24" spans="1:17" s="813" customFormat="1" ht="12.75" x14ac:dyDescent="0.2">
      <c r="A24" s="140">
        <v>2014</v>
      </c>
      <c r="B24" s="136">
        <v>271839</v>
      </c>
      <c r="C24" s="137">
        <v>90</v>
      </c>
      <c r="D24" s="136">
        <v>271996</v>
      </c>
      <c r="E24" s="137">
        <v>92</v>
      </c>
      <c r="F24" s="136">
        <v>272298</v>
      </c>
      <c r="G24" s="137">
        <v>90</v>
      </c>
      <c r="H24" s="138"/>
      <c r="I24" s="139">
        <v>267406</v>
      </c>
      <c r="J24" s="138">
        <v>92</v>
      </c>
      <c r="K24" s="139" t="s">
        <v>77</v>
      </c>
      <c r="L24" s="139">
        <v>267567</v>
      </c>
      <c r="M24" s="138">
        <v>93</v>
      </c>
      <c r="N24" s="138" t="s">
        <v>77</v>
      </c>
      <c r="O24" s="136">
        <v>267867</v>
      </c>
      <c r="P24" s="137">
        <v>91</v>
      </c>
      <c r="Q24" s="80" t="s">
        <v>77</v>
      </c>
    </row>
    <row r="25" spans="1:17" s="813" customFormat="1" ht="12.75" x14ac:dyDescent="0.2">
      <c r="A25" s="140">
        <v>2015</v>
      </c>
      <c r="B25" s="136">
        <v>280058</v>
      </c>
      <c r="C25" s="137">
        <v>90</v>
      </c>
      <c r="D25" s="136">
        <v>280229</v>
      </c>
      <c r="E25" s="137">
        <v>93</v>
      </c>
      <c r="F25" s="136">
        <v>280555</v>
      </c>
      <c r="G25" s="137">
        <v>90</v>
      </c>
      <c r="H25" s="138"/>
      <c r="I25" s="139">
        <v>275402</v>
      </c>
      <c r="J25" s="138">
        <v>91</v>
      </c>
      <c r="K25" s="138" t="s">
        <v>77</v>
      </c>
      <c r="L25" s="139">
        <v>275576</v>
      </c>
      <c r="M25" s="138">
        <v>94</v>
      </c>
      <c r="N25" s="138" t="s">
        <v>77</v>
      </c>
      <c r="O25" s="136">
        <v>275900</v>
      </c>
      <c r="P25" s="137">
        <v>91</v>
      </c>
      <c r="Q25" s="80" t="s">
        <v>77</v>
      </c>
    </row>
    <row r="26" spans="1:17" s="813" customFormat="1" ht="12.75" x14ac:dyDescent="0.2">
      <c r="A26" s="78"/>
      <c r="B26" s="136"/>
      <c r="C26" s="137"/>
      <c r="D26" s="136"/>
      <c r="E26" s="137"/>
      <c r="F26" s="136"/>
      <c r="G26" s="137"/>
      <c r="H26" s="138"/>
      <c r="I26" s="139"/>
      <c r="J26" s="138"/>
      <c r="K26" s="138"/>
      <c r="L26" s="139"/>
      <c r="M26" s="138"/>
      <c r="O26" s="136"/>
      <c r="P26" s="137"/>
    </row>
    <row r="27" spans="1:17" s="813" customFormat="1" ht="12.75" x14ac:dyDescent="0.2">
      <c r="A27" s="78" t="s">
        <v>30</v>
      </c>
      <c r="B27" s="136"/>
      <c r="C27" s="137"/>
      <c r="D27" s="136"/>
      <c r="E27" s="137"/>
      <c r="F27" s="136"/>
      <c r="G27" s="137"/>
      <c r="H27" s="138"/>
      <c r="I27" s="139"/>
      <c r="J27" s="138"/>
      <c r="K27" s="138"/>
      <c r="L27" s="139"/>
      <c r="M27" s="138"/>
      <c r="O27" s="136"/>
      <c r="P27" s="137"/>
    </row>
    <row r="28" spans="1:17" s="813" customFormat="1" ht="12.75" x14ac:dyDescent="0.2">
      <c r="A28" s="140">
        <v>2009</v>
      </c>
      <c r="B28" s="139" t="s">
        <v>77</v>
      </c>
      <c r="C28" s="139" t="s">
        <v>77</v>
      </c>
      <c r="D28" s="139" t="s">
        <v>77</v>
      </c>
      <c r="E28" s="139" t="s">
        <v>77</v>
      </c>
      <c r="F28" s="136">
        <v>267202</v>
      </c>
      <c r="G28" s="137">
        <v>79</v>
      </c>
      <c r="H28" s="138"/>
      <c r="I28" s="139" t="s">
        <v>77</v>
      </c>
      <c r="J28" s="139" t="s">
        <v>77</v>
      </c>
      <c r="K28" s="139" t="s">
        <v>77</v>
      </c>
      <c r="L28" s="139" t="s">
        <v>77</v>
      </c>
      <c r="M28" s="139" t="s">
        <v>77</v>
      </c>
      <c r="N28" s="139" t="s">
        <v>77</v>
      </c>
      <c r="O28" s="139" t="s">
        <v>77</v>
      </c>
      <c r="P28" s="139" t="s">
        <v>77</v>
      </c>
      <c r="Q28" s="139" t="s">
        <v>77</v>
      </c>
    </row>
    <row r="29" spans="1:17" s="813" customFormat="1" ht="12.75" x14ac:dyDescent="0.2">
      <c r="A29" s="140" t="s">
        <v>175</v>
      </c>
      <c r="B29" s="139" t="s">
        <v>77</v>
      </c>
      <c r="C29" s="139" t="s">
        <v>77</v>
      </c>
      <c r="D29" s="139" t="s">
        <v>77</v>
      </c>
      <c r="E29" s="139" t="s">
        <v>77</v>
      </c>
      <c r="F29" s="136">
        <v>193141</v>
      </c>
      <c r="G29" s="137">
        <v>81</v>
      </c>
      <c r="H29" s="138"/>
      <c r="I29" s="139" t="s">
        <v>77</v>
      </c>
      <c r="J29" s="139" t="s">
        <v>77</v>
      </c>
      <c r="K29" s="139" t="s">
        <v>77</v>
      </c>
      <c r="L29" s="139" t="s">
        <v>77</v>
      </c>
      <c r="M29" s="139" t="s">
        <v>77</v>
      </c>
      <c r="N29" s="139" t="s">
        <v>77</v>
      </c>
      <c r="O29" s="139" t="s">
        <v>77</v>
      </c>
      <c r="P29" s="139" t="s">
        <v>77</v>
      </c>
      <c r="Q29" s="139" t="s">
        <v>77</v>
      </c>
    </row>
    <row r="30" spans="1:17" s="813" customFormat="1" ht="12.75" x14ac:dyDescent="0.2">
      <c r="A30" s="140" t="s">
        <v>176</v>
      </c>
      <c r="B30" s="139" t="s">
        <v>77</v>
      </c>
      <c r="C30" s="139" t="s">
        <v>77</v>
      </c>
      <c r="D30" s="139" t="s">
        <v>77</v>
      </c>
      <c r="E30" s="139" t="s">
        <v>77</v>
      </c>
      <c r="F30" s="136">
        <v>258983</v>
      </c>
      <c r="G30" s="136">
        <v>82</v>
      </c>
      <c r="H30" s="138"/>
      <c r="I30" s="139" t="s">
        <v>77</v>
      </c>
      <c r="J30" s="139" t="s">
        <v>77</v>
      </c>
      <c r="K30" s="139" t="s">
        <v>77</v>
      </c>
      <c r="L30" s="139" t="s">
        <v>77</v>
      </c>
      <c r="M30" s="139" t="s">
        <v>77</v>
      </c>
      <c r="N30" s="139" t="s">
        <v>77</v>
      </c>
      <c r="O30" s="136">
        <v>257508</v>
      </c>
      <c r="P30" s="137">
        <v>83</v>
      </c>
      <c r="Q30" s="139" t="s">
        <v>77</v>
      </c>
    </row>
    <row r="31" spans="1:17" s="813" customFormat="1" ht="12.75" customHeight="1" x14ac:dyDescent="0.2">
      <c r="A31" s="140" t="s">
        <v>177</v>
      </c>
      <c r="B31" s="136">
        <v>252103</v>
      </c>
      <c r="C31" s="136">
        <v>91</v>
      </c>
      <c r="D31" s="136">
        <v>252225</v>
      </c>
      <c r="E31" s="136">
        <v>92</v>
      </c>
      <c r="F31" s="136">
        <v>252018</v>
      </c>
      <c r="G31" s="136">
        <v>86</v>
      </c>
      <c r="H31" s="138"/>
      <c r="I31" s="139">
        <v>250596</v>
      </c>
      <c r="J31" s="139">
        <v>92</v>
      </c>
      <c r="K31" s="139" t="s">
        <v>77</v>
      </c>
      <c r="L31" s="139">
        <v>250723</v>
      </c>
      <c r="M31" s="139">
        <v>93</v>
      </c>
      <c r="N31" s="139" t="s">
        <v>77</v>
      </c>
      <c r="O31" s="136">
        <v>250512</v>
      </c>
      <c r="P31" s="136">
        <v>87</v>
      </c>
      <c r="Q31" s="139" t="s">
        <v>77</v>
      </c>
    </row>
    <row r="32" spans="1:17" s="813" customFormat="1" ht="15" customHeight="1" x14ac:dyDescent="0.2">
      <c r="A32" s="140" t="s">
        <v>178</v>
      </c>
      <c r="B32" s="136">
        <v>249873</v>
      </c>
      <c r="C32" s="136">
        <v>89</v>
      </c>
      <c r="D32" s="136">
        <v>250004</v>
      </c>
      <c r="E32" s="136">
        <v>93</v>
      </c>
      <c r="F32" s="136">
        <v>250003</v>
      </c>
      <c r="G32" s="136">
        <v>88</v>
      </c>
      <c r="H32" s="138"/>
      <c r="I32" s="139">
        <v>248372</v>
      </c>
      <c r="J32" s="139">
        <v>89</v>
      </c>
      <c r="K32" s="139" t="s">
        <v>77</v>
      </c>
      <c r="L32" s="139">
        <v>248508</v>
      </c>
      <c r="M32" s="139">
        <v>94</v>
      </c>
      <c r="N32" s="139" t="s">
        <v>77</v>
      </c>
      <c r="O32" s="136">
        <v>248500</v>
      </c>
      <c r="P32" s="136">
        <v>88</v>
      </c>
      <c r="Q32" s="139" t="s">
        <v>77</v>
      </c>
    </row>
    <row r="33" spans="1:17" s="813" customFormat="1" ht="12.75" x14ac:dyDescent="0.2">
      <c r="A33" s="140">
        <v>2014</v>
      </c>
      <c r="B33" s="136">
        <v>259517</v>
      </c>
      <c r="C33" s="137">
        <v>91</v>
      </c>
      <c r="D33" s="136">
        <v>259731</v>
      </c>
      <c r="E33" s="137">
        <v>95</v>
      </c>
      <c r="F33" s="136">
        <v>259803</v>
      </c>
      <c r="G33" s="137">
        <v>89</v>
      </c>
      <c r="H33" s="138"/>
      <c r="I33" s="139">
        <v>257950</v>
      </c>
      <c r="J33" s="138">
        <v>92</v>
      </c>
      <c r="K33" s="138" t="s">
        <v>77</v>
      </c>
      <c r="L33" s="139">
        <v>258168</v>
      </c>
      <c r="M33" s="138">
        <v>95</v>
      </c>
      <c r="N33" s="138" t="s">
        <v>77</v>
      </c>
      <c r="O33" s="136">
        <v>258234</v>
      </c>
      <c r="P33" s="137">
        <v>90</v>
      </c>
      <c r="Q33" s="80" t="s">
        <v>77</v>
      </c>
    </row>
    <row r="34" spans="1:17" s="813" customFormat="1" ht="12.75" x14ac:dyDescent="0.2">
      <c r="A34" s="140">
        <v>2015</v>
      </c>
      <c r="B34" s="136">
        <v>267827</v>
      </c>
      <c r="C34" s="137">
        <v>92</v>
      </c>
      <c r="D34" s="136">
        <v>268061</v>
      </c>
      <c r="E34" s="137">
        <v>96</v>
      </c>
      <c r="F34" s="136">
        <v>268126</v>
      </c>
      <c r="G34" s="137">
        <v>89</v>
      </c>
      <c r="H34" s="138"/>
      <c r="I34" s="139">
        <v>266118</v>
      </c>
      <c r="J34" s="138">
        <v>93</v>
      </c>
      <c r="K34" s="138" t="s">
        <v>77</v>
      </c>
      <c r="L34" s="139">
        <v>266353</v>
      </c>
      <c r="M34" s="138">
        <v>96</v>
      </c>
      <c r="N34" s="138" t="s">
        <v>77</v>
      </c>
      <c r="O34" s="136">
        <v>266416</v>
      </c>
      <c r="P34" s="137">
        <v>90</v>
      </c>
      <c r="Q34" s="80" t="s">
        <v>77</v>
      </c>
    </row>
    <row r="35" spans="1:17" s="813" customFormat="1" ht="12.75" customHeight="1" x14ac:dyDescent="0.2">
      <c r="A35" s="82"/>
      <c r="B35" s="141"/>
      <c r="C35" s="82"/>
      <c r="D35" s="82"/>
      <c r="E35" s="82"/>
      <c r="F35" s="82"/>
      <c r="G35" s="82"/>
      <c r="H35" s="82"/>
      <c r="I35" s="82"/>
      <c r="J35" s="82"/>
      <c r="K35" s="82"/>
      <c r="L35" s="82"/>
      <c r="M35" s="82"/>
      <c r="N35" s="82"/>
      <c r="O35" s="82"/>
      <c r="P35" s="82"/>
      <c r="Q35" s="929"/>
    </row>
    <row r="36" spans="1:17" s="813" customFormat="1" ht="15" customHeight="1" x14ac:dyDescent="0.2">
      <c r="A36" s="63"/>
      <c r="B36" s="138"/>
      <c r="C36" s="63"/>
      <c r="D36" s="63"/>
      <c r="E36" s="63"/>
      <c r="F36" s="63"/>
      <c r="G36" s="63"/>
      <c r="H36" s="142"/>
      <c r="I36" s="142"/>
      <c r="J36" s="63"/>
      <c r="K36" s="63"/>
      <c r="L36" s="63"/>
      <c r="M36" s="63"/>
      <c r="O36" s="63"/>
      <c r="P36" s="63"/>
      <c r="Q36" s="60" t="s">
        <v>179</v>
      </c>
    </row>
    <row r="37" spans="1:17" s="813" customFormat="1" ht="15" customHeight="1" x14ac:dyDescent="0.2">
      <c r="A37" s="63"/>
      <c r="B37" s="138"/>
      <c r="C37" s="63"/>
      <c r="D37" s="63"/>
      <c r="E37" s="63"/>
      <c r="F37" s="63"/>
      <c r="G37" s="63"/>
      <c r="H37" s="142"/>
      <c r="I37" s="142"/>
      <c r="J37" s="63"/>
      <c r="K37" s="63"/>
      <c r="L37" s="63"/>
      <c r="M37" s="63"/>
      <c r="N37" s="60"/>
      <c r="O37" s="63"/>
      <c r="P37" s="63"/>
    </row>
    <row r="38" spans="1:17" s="818" customFormat="1" ht="12.75" customHeight="1" x14ac:dyDescent="0.2">
      <c r="A38" s="816" t="s">
        <v>180</v>
      </c>
      <c r="B38" s="817"/>
      <c r="C38" s="816"/>
      <c r="D38" s="816"/>
      <c r="E38" s="816"/>
      <c r="F38" s="816"/>
      <c r="G38" s="816"/>
      <c r="H38" s="820"/>
      <c r="I38" s="820"/>
      <c r="J38" s="820"/>
      <c r="K38" s="820"/>
      <c r="L38" s="820"/>
      <c r="M38" s="819"/>
      <c r="N38" s="816"/>
    </row>
    <row r="39" spans="1:17" s="815" customFormat="1" ht="15.75" customHeight="1" x14ac:dyDescent="0.2">
      <c r="A39" s="1051" t="s">
        <v>181</v>
      </c>
      <c r="B39" s="1051"/>
      <c r="C39" s="1051"/>
      <c r="D39" s="1051"/>
      <c r="E39" s="1051"/>
      <c r="F39" s="1051"/>
      <c r="G39" s="1051"/>
      <c r="H39" s="1051"/>
      <c r="I39" s="1051"/>
      <c r="J39" s="1051"/>
      <c r="K39" s="1051"/>
      <c r="L39" s="1051"/>
      <c r="M39" s="1051"/>
      <c r="N39" s="1051"/>
      <c r="O39" s="1051"/>
      <c r="P39" s="1051"/>
      <c r="Q39" s="1051"/>
    </row>
    <row r="40" spans="1:17" s="815" customFormat="1" ht="15.75" customHeight="1" x14ac:dyDescent="0.2">
      <c r="A40" s="816" t="s">
        <v>625</v>
      </c>
      <c r="B40" s="818"/>
      <c r="C40" s="818"/>
      <c r="D40" s="818"/>
      <c r="E40" s="818"/>
      <c r="F40" s="818"/>
      <c r="G40" s="818"/>
      <c r="H40" s="818"/>
      <c r="I40" s="818"/>
      <c r="J40" s="818"/>
      <c r="K40" s="818"/>
      <c r="L40" s="818"/>
      <c r="M40" s="818"/>
      <c r="N40" s="818"/>
      <c r="O40" s="816"/>
      <c r="P40" s="816"/>
    </row>
    <row r="41" spans="1:17" s="815" customFormat="1" ht="16.5" customHeight="1" x14ac:dyDescent="0.2">
      <c r="A41" s="1051" t="s">
        <v>182</v>
      </c>
      <c r="B41" s="1051"/>
      <c r="C41" s="1051"/>
      <c r="D41" s="1051"/>
      <c r="E41" s="1051"/>
      <c r="F41" s="1051"/>
      <c r="G41" s="1051"/>
      <c r="H41" s="1051"/>
      <c r="I41" s="1051"/>
      <c r="J41" s="1051"/>
      <c r="K41" s="1051"/>
      <c r="L41" s="1051"/>
      <c r="M41" s="1051"/>
      <c r="N41" s="1051"/>
      <c r="O41" s="1051"/>
      <c r="P41" s="1051"/>
      <c r="Q41" s="1051"/>
    </row>
    <row r="42" spans="1:17" s="815" customFormat="1" ht="25.5" customHeight="1" x14ac:dyDescent="0.2">
      <c r="A42" s="1051" t="s">
        <v>183</v>
      </c>
      <c r="B42" s="1051"/>
      <c r="C42" s="1051"/>
      <c r="D42" s="1051"/>
      <c r="E42" s="1051"/>
      <c r="F42" s="1051"/>
      <c r="G42" s="1051"/>
      <c r="H42" s="1051"/>
      <c r="I42" s="1051"/>
      <c r="J42" s="1051"/>
      <c r="K42" s="1051"/>
      <c r="L42" s="1051"/>
      <c r="M42" s="1051"/>
      <c r="N42" s="1051"/>
      <c r="O42" s="1051"/>
      <c r="P42" s="1051"/>
      <c r="Q42" s="1051"/>
    </row>
    <row r="43" spans="1:17" s="815" customFormat="1" ht="21.95" customHeight="1" x14ac:dyDescent="0.2">
      <c r="A43" s="1051" t="s">
        <v>184</v>
      </c>
      <c r="B43" s="1051"/>
      <c r="C43" s="1051"/>
      <c r="D43" s="1051"/>
      <c r="E43" s="1051"/>
      <c r="F43" s="1051"/>
      <c r="G43" s="1051"/>
      <c r="H43" s="1051"/>
      <c r="I43" s="1051"/>
      <c r="J43" s="1051"/>
      <c r="K43" s="1051"/>
      <c r="L43" s="1051"/>
      <c r="M43" s="1051"/>
      <c r="N43" s="1051"/>
      <c r="O43" s="1051"/>
      <c r="P43" s="1051"/>
      <c r="Q43" s="1051"/>
    </row>
    <row r="44" spans="1:17" s="815" customFormat="1" ht="12.75" customHeight="1" x14ac:dyDescent="0.2">
      <c r="A44" s="816" t="s">
        <v>185</v>
      </c>
      <c r="B44" s="817"/>
      <c r="C44" s="816"/>
      <c r="D44" s="816"/>
      <c r="E44" s="816"/>
      <c r="F44" s="816"/>
      <c r="G44" s="816"/>
      <c r="H44" s="816"/>
      <c r="I44" s="816"/>
      <c r="J44" s="816"/>
      <c r="K44" s="816"/>
      <c r="L44" s="816"/>
      <c r="M44" s="816"/>
      <c r="N44" s="816"/>
      <c r="O44" s="816"/>
      <c r="P44" s="816"/>
    </row>
    <row r="45" spans="1:17" s="815" customFormat="1" ht="12.75" customHeight="1" x14ac:dyDescent="0.2">
      <c r="A45" s="816" t="s">
        <v>517</v>
      </c>
      <c r="B45" s="816"/>
      <c r="C45" s="816"/>
      <c r="D45" s="816"/>
      <c r="E45" s="816"/>
      <c r="F45" s="816"/>
      <c r="G45" s="816"/>
      <c r="H45" s="816"/>
      <c r="I45" s="816"/>
      <c r="J45" s="816"/>
      <c r="K45" s="816"/>
      <c r="L45" s="816"/>
      <c r="M45" s="816"/>
      <c r="N45" s="816"/>
      <c r="O45" s="816"/>
      <c r="P45" s="816"/>
    </row>
    <row r="46" spans="1:17" s="816" customFormat="1" ht="12.75" customHeight="1" x14ac:dyDescent="0.2"/>
    <row r="47" spans="1:17" s="815" customFormat="1" ht="12.75" customHeight="1" x14ac:dyDescent="0.2">
      <c r="A47" s="816" t="s">
        <v>100</v>
      </c>
      <c r="B47" s="816"/>
      <c r="C47" s="816"/>
      <c r="D47" s="816"/>
      <c r="E47" s="816"/>
      <c r="F47" s="816"/>
      <c r="G47" s="816"/>
      <c r="H47" s="816"/>
      <c r="I47" s="816"/>
      <c r="J47" s="816"/>
      <c r="K47" s="816"/>
      <c r="L47" s="816"/>
      <c r="M47" s="816"/>
      <c r="N47" s="816"/>
      <c r="O47" s="816"/>
      <c r="P47" s="816"/>
    </row>
  </sheetData>
  <mergeCells count="14">
    <mergeCell ref="A41:Q41"/>
    <mergeCell ref="A42:Q42"/>
    <mergeCell ref="A43:Q43"/>
    <mergeCell ref="A1:N1"/>
    <mergeCell ref="A2:D2"/>
    <mergeCell ref="B5:G5"/>
    <mergeCell ref="B6:C6"/>
    <mergeCell ref="D6:E6"/>
    <mergeCell ref="F6:G6"/>
    <mergeCell ref="O6:Q6"/>
    <mergeCell ref="L6:N6"/>
    <mergeCell ref="I6:K6"/>
    <mergeCell ref="I5:Q5"/>
    <mergeCell ref="A39:Q39"/>
  </mergeCells>
  <pageMargins left="0.39370078740157483" right="0.39370078740157483" top="0.39370078740157483" bottom="0.39370078740157483" header="0.51181102362204722" footer="0.51181102362204722"/>
  <pageSetup paperSize="9" scale="7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65"/>
  <sheetViews>
    <sheetView workbookViewId="0"/>
  </sheetViews>
  <sheetFormatPr defaultColWidth="9.140625" defaultRowHeight="12.75" x14ac:dyDescent="0.2"/>
  <cols>
    <col min="1" max="1" width="54.140625" style="3" customWidth="1"/>
    <col min="2" max="2" width="11.140625" style="63" customWidth="1"/>
    <col min="3" max="3" width="2.42578125" style="85" customWidth="1"/>
    <col min="4" max="4" width="11.140625" style="85" customWidth="1"/>
    <col min="5" max="5" width="2.42578125" style="3" customWidth="1"/>
    <col min="6" max="8" width="20.7109375" style="3" customWidth="1"/>
    <col min="9" max="9" width="2.42578125" style="3" customWidth="1"/>
    <col min="10" max="12" width="20.7109375" style="3" customWidth="1"/>
    <col min="13" max="13" width="9.140625" style="3" customWidth="1"/>
    <col min="14" max="16384" width="9.140625" style="3"/>
  </cols>
  <sheetData>
    <row r="1" spans="1:12" s="813" customFormat="1" ht="14.25" customHeight="1" x14ac:dyDescent="0.2">
      <c r="A1" s="143" t="s">
        <v>186</v>
      </c>
      <c r="B1" s="144"/>
      <c r="C1" s="143"/>
      <c r="D1" s="143"/>
      <c r="E1" s="3"/>
      <c r="F1" s="3"/>
      <c r="G1" s="3"/>
      <c r="H1" s="3"/>
      <c r="I1" s="3"/>
      <c r="J1" s="3"/>
      <c r="K1" s="3"/>
      <c r="L1" s="3"/>
    </row>
    <row r="2" spans="1:12" s="813" customFormat="1" ht="14.25" customHeight="1" x14ac:dyDescent="0.2">
      <c r="A2" s="1056" t="s">
        <v>624</v>
      </c>
      <c r="B2" s="1056"/>
      <c r="C2" s="1056"/>
      <c r="D2" s="1056"/>
      <c r="E2" s="3"/>
      <c r="F2" s="3"/>
      <c r="G2" s="3"/>
      <c r="H2" s="3"/>
      <c r="I2" s="3"/>
      <c r="J2" s="3"/>
      <c r="K2" s="3"/>
      <c r="L2" s="3"/>
    </row>
    <row r="3" spans="1:12" s="813" customFormat="1" ht="14.25" customHeight="1" x14ac:dyDescent="0.2">
      <c r="A3" s="1" t="s">
        <v>64</v>
      </c>
      <c r="B3" s="145"/>
      <c r="C3" s="146"/>
      <c r="D3" s="146"/>
      <c r="E3" s="3"/>
      <c r="F3" s="3"/>
      <c r="H3" s="3"/>
      <c r="I3" s="3"/>
      <c r="J3" s="3"/>
      <c r="K3" s="3"/>
      <c r="L3" s="3"/>
    </row>
    <row r="4" spans="1:12" s="813" customFormat="1" x14ac:dyDescent="0.2">
      <c r="A4" s="146"/>
      <c r="B4" s="140"/>
      <c r="C4" s="68"/>
      <c r="D4" s="68"/>
      <c r="E4" s="3"/>
      <c r="F4" s="3"/>
      <c r="G4" s="3"/>
      <c r="H4" s="3"/>
      <c r="I4" s="3"/>
      <c r="J4" s="3"/>
      <c r="K4" s="3"/>
      <c r="L4" s="3"/>
    </row>
    <row r="5" spans="1:12" s="813" customFormat="1" ht="25.5" customHeight="1" x14ac:dyDescent="0.2">
      <c r="A5" s="1060" t="s">
        <v>190</v>
      </c>
      <c r="B5" s="1057" t="s">
        <v>187</v>
      </c>
      <c r="C5" s="3"/>
      <c r="D5" s="1057" t="s">
        <v>188</v>
      </c>
      <c r="E5" s="3"/>
      <c r="F5" s="1059" t="s">
        <v>191</v>
      </c>
      <c r="G5" s="1059"/>
      <c r="H5" s="1059"/>
      <c r="I5" s="147"/>
      <c r="J5" s="1058" t="s">
        <v>174</v>
      </c>
      <c r="K5" s="1058"/>
      <c r="L5" s="1058"/>
    </row>
    <row r="6" spans="1:12" s="77" customFormat="1" ht="25.5" customHeight="1" x14ac:dyDescent="0.2">
      <c r="A6" s="1061"/>
      <c r="B6" s="1057"/>
      <c r="C6" s="94"/>
      <c r="D6" s="1057"/>
      <c r="F6" s="809" t="s">
        <v>102</v>
      </c>
      <c r="G6" s="809" t="s">
        <v>454</v>
      </c>
      <c r="H6" s="809" t="s">
        <v>189</v>
      </c>
      <c r="I6" s="149"/>
      <c r="J6" s="808" t="s">
        <v>192</v>
      </c>
      <c r="K6" s="808" t="s">
        <v>21</v>
      </c>
      <c r="L6" s="808" t="s">
        <v>22</v>
      </c>
    </row>
    <row r="7" spans="1:12" s="813" customFormat="1" x14ac:dyDescent="0.2">
      <c r="A7" s="78"/>
      <c r="B7" s="78"/>
      <c r="C7" s="78"/>
      <c r="D7" s="78"/>
      <c r="E7" s="3"/>
      <c r="F7" s="3"/>
      <c r="G7" s="3"/>
      <c r="H7" s="3"/>
      <c r="I7" s="3"/>
      <c r="J7" s="85"/>
      <c r="K7" s="85"/>
      <c r="L7" s="85"/>
    </row>
    <row r="8" spans="1:12" s="813" customFormat="1" x14ac:dyDescent="0.2">
      <c r="A8" s="140" t="s">
        <v>193</v>
      </c>
      <c r="B8" s="59">
        <v>12803</v>
      </c>
      <c r="C8" s="79"/>
      <c r="D8" s="59">
        <v>473355</v>
      </c>
      <c r="E8" s="80"/>
      <c r="F8" s="80">
        <v>81</v>
      </c>
      <c r="G8" s="80">
        <v>70</v>
      </c>
      <c r="H8" s="80">
        <v>25</v>
      </c>
      <c r="I8" s="80"/>
      <c r="J8" s="698">
        <v>92</v>
      </c>
      <c r="K8" s="698">
        <v>95</v>
      </c>
      <c r="L8" s="698">
        <v>91</v>
      </c>
    </row>
    <row r="9" spans="1:12" s="813" customFormat="1" x14ac:dyDescent="0.2">
      <c r="A9" s="140" t="s">
        <v>194</v>
      </c>
      <c r="B9" s="59">
        <v>2085</v>
      </c>
      <c r="C9" s="79"/>
      <c r="D9" s="59">
        <v>93013</v>
      </c>
      <c r="E9" s="80"/>
      <c r="F9" s="80">
        <v>80</v>
      </c>
      <c r="G9" s="80">
        <v>68</v>
      </c>
      <c r="H9" s="80">
        <v>23</v>
      </c>
      <c r="I9" s="80"/>
      <c r="J9" s="698">
        <v>91</v>
      </c>
      <c r="K9" s="698">
        <v>95</v>
      </c>
      <c r="L9" s="698">
        <v>90</v>
      </c>
    </row>
    <row r="10" spans="1:12" s="813" customFormat="1" x14ac:dyDescent="0.2">
      <c r="A10" s="150" t="s">
        <v>195</v>
      </c>
      <c r="B10" s="778"/>
      <c r="C10" s="779"/>
      <c r="D10" s="778"/>
      <c r="E10" s="80"/>
      <c r="F10" s="80"/>
      <c r="G10" s="80"/>
      <c r="H10" s="80"/>
      <c r="I10" s="80"/>
      <c r="J10" s="698"/>
      <c r="K10" s="698"/>
      <c r="L10" s="698"/>
    </row>
    <row r="11" spans="1:12" s="813" customFormat="1" x14ac:dyDescent="0.2">
      <c r="A11" s="151" t="s">
        <v>196</v>
      </c>
      <c r="B11" s="59">
        <v>689</v>
      </c>
      <c r="C11" s="79"/>
      <c r="D11" s="59">
        <v>28549</v>
      </c>
      <c r="E11" s="80"/>
      <c r="F11" s="80">
        <v>71</v>
      </c>
      <c r="G11" s="80">
        <v>57</v>
      </c>
      <c r="H11" s="80">
        <v>15</v>
      </c>
      <c r="I11" s="80"/>
      <c r="J11" s="698">
        <v>88</v>
      </c>
      <c r="K11" s="698">
        <v>93</v>
      </c>
      <c r="L11" s="698">
        <v>86</v>
      </c>
    </row>
    <row r="12" spans="1:12" s="813" customFormat="1" x14ac:dyDescent="0.2">
      <c r="A12" s="151" t="s">
        <v>197</v>
      </c>
      <c r="B12" s="59">
        <v>1375</v>
      </c>
      <c r="C12" s="79"/>
      <c r="D12" s="59">
        <v>63838</v>
      </c>
      <c r="E12" s="80"/>
      <c r="F12" s="80">
        <v>84</v>
      </c>
      <c r="G12" s="80">
        <v>73</v>
      </c>
      <c r="H12" s="80">
        <v>27</v>
      </c>
      <c r="I12" s="80"/>
      <c r="J12" s="698">
        <v>93</v>
      </c>
      <c r="K12" s="698">
        <v>96</v>
      </c>
      <c r="L12" s="698">
        <v>91</v>
      </c>
    </row>
    <row r="13" spans="1:12" s="813" customFormat="1" x14ac:dyDescent="0.2">
      <c r="A13" s="151" t="s">
        <v>198</v>
      </c>
      <c r="B13" s="59">
        <v>21</v>
      </c>
      <c r="C13" s="79"/>
      <c r="D13" s="59">
        <v>626</v>
      </c>
      <c r="E13" s="80"/>
      <c r="F13" s="80">
        <v>73</v>
      </c>
      <c r="G13" s="80">
        <v>60</v>
      </c>
      <c r="H13" s="80">
        <v>18</v>
      </c>
      <c r="I13" s="80"/>
      <c r="J13" s="698">
        <v>84</v>
      </c>
      <c r="K13" s="698">
        <v>81</v>
      </c>
      <c r="L13" s="698">
        <v>80</v>
      </c>
    </row>
    <row r="14" spans="1:12" s="1" customFormat="1" x14ac:dyDescent="0.2">
      <c r="A14" s="78" t="s">
        <v>199</v>
      </c>
      <c r="B14" s="780">
        <v>14888</v>
      </c>
      <c r="C14" s="781"/>
      <c r="D14" s="780">
        <v>566368</v>
      </c>
      <c r="E14" s="80"/>
      <c r="F14" s="152">
        <v>81</v>
      </c>
      <c r="G14" s="152">
        <v>70</v>
      </c>
      <c r="H14" s="152">
        <v>24</v>
      </c>
      <c r="I14" s="152"/>
      <c r="J14" s="152">
        <v>92</v>
      </c>
      <c r="K14" s="80">
        <v>95</v>
      </c>
      <c r="L14" s="80">
        <v>91</v>
      </c>
    </row>
    <row r="15" spans="1:12" s="813" customFormat="1" x14ac:dyDescent="0.2">
      <c r="A15" s="3"/>
      <c r="B15" s="59"/>
      <c r="C15" s="79"/>
      <c r="D15" s="59"/>
      <c r="E15" s="80"/>
      <c r="F15" s="80"/>
      <c r="G15" s="80"/>
      <c r="H15" s="80"/>
      <c r="I15" s="80"/>
      <c r="J15" s="698"/>
      <c r="K15" s="698"/>
      <c r="L15" s="698"/>
    </row>
    <row r="16" spans="1:12" s="813" customFormat="1" x14ac:dyDescent="0.2">
      <c r="A16" s="63" t="s">
        <v>200</v>
      </c>
      <c r="B16" s="59">
        <v>680</v>
      </c>
      <c r="C16" s="79"/>
      <c r="D16" s="59">
        <v>6470</v>
      </c>
      <c r="E16" s="80"/>
      <c r="F16" s="80">
        <v>2</v>
      </c>
      <c r="G16" s="80">
        <v>1</v>
      </c>
      <c r="H16" s="80">
        <v>0</v>
      </c>
      <c r="I16" s="80"/>
      <c r="J16" s="698">
        <v>17</v>
      </c>
      <c r="K16" s="698">
        <v>16</v>
      </c>
      <c r="L16" s="698">
        <v>16</v>
      </c>
    </row>
    <row r="17" spans="1:12" s="813" customFormat="1" x14ac:dyDescent="0.2">
      <c r="A17" s="3"/>
      <c r="B17" s="59"/>
      <c r="C17" s="79"/>
      <c r="D17" s="59"/>
      <c r="E17" s="80"/>
      <c r="F17" s="80"/>
      <c r="G17" s="80"/>
      <c r="H17" s="80"/>
      <c r="I17" s="80"/>
      <c r="J17" s="698"/>
      <c r="K17" s="698"/>
      <c r="L17" s="698"/>
    </row>
    <row r="18" spans="1:12" s="1" customFormat="1" x14ac:dyDescent="0.2">
      <c r="A18" s="78" t="s">
        <v>201</v>
      </c>
      <c r="B18" s="780">
        <v>15568</v>
      </c>
      <c r="C18" s="781"/>
      <c r="D18" s="780">
        <v>572838</v>
      </c>
      <c r="E18" s="80"/>
      <c r="F18" s="152">
        <v>80</v>
      </c>
      <c r="G18" s="152">
        <v>69</v>
      </c>
      <c r="H18" s="152">
        <v>24</v>
      </c>
      <c r="I18" s="152"/>
      <c r="J18" s="152">
        <v>91</v>
      </c>
      <c r="K18" s="80">
        <v>94</v>
      </c>
      <c r="L18" s="80">
        <v>90</v>
      </c>
    </row>
    <row r="19" spans="1:12" s="813" customFormat="1" x14ac:dyDescent="0.2">
      <c r="A19" s="3"/>
      <c r="B19" s="59"/>
      <c r="C19" s="79"/>
      <c r="D19" s="59"/>
      <c r="E19" s="80"/>
      <c r="F19" s="80"/>
      <c r="G19" s="80"/>
      <c r="H19" s="80"/>
      <c r="I19" s="80"/>
      <c r="J19" s="698"/>
      <c r="K19" s="698"/>
      <c r="L19" s="698"/>
    </row>
    <row r="20" spans="1:12" s="813" customFormat="1" x14ac:dyDescent="0.2">
      <c r="A20" s="153" t="s">
        <v>202</v>
      </c>
      <c r="B20" s="782">
        <v>57</v>
      </c>
      <c r="C20" s="783"/>
      <c r="D20" s="782">
        <v>287</v>
      </c>
      <c r="E20" s="80"/>
      <c r="F20" s="80">
        <v>9</v>
      </c>
      <c r="G20" s="80">
        <v>9</v>
      </c>
      <c r="H20" s="80">
        <v>0</v>
      </c>
      <c r="I20" s="80"/>
      <c r="J20" s="698">
        <v>51</v>
      </c>
      <c r="K20" s="698">
        <v>49</v>
      </c>
      <c r="L20" s="698">
        <v>40</v>
      </c>
    </row>
    <row r="21" spans="1:12" s="813" customFormat="1" x14ac:dyDescent="0.2">
      <c r="A21" s="63"/>
      <c r="B21" s="59"/>
      <c r="C21" s="79"/>
      <c r="D21" s="59"/>
      <c r="E21" s="80"/>
      <c r="F21" s="80"/>
      <c r="G21" s="80"/>
      <c r="H21" s="80"/>
      <c r="I21" s="80"/>
      <c r="J21" s="698"/>
      <c r="K21" s="698"/>
      <c r="L21" s="698"/>
    </row>
    <row r="22" spans="1:12" s="1" customFormat="1" x14ac:dyDescent="0.2">
      <c r="A22" s="78" t="s">
        <v>203</v>
      </c>
      <c r="B22" s="780">
        <v>15625</v>
      </c>
      <c r="C22" s="781"/>
      <c r="D22" s="780">
        <v>573125</v>
      </c>
      <c r="E22" s="80"/>
      <c r="F22" s="152">
        <v>80</v>
      </c>
      <c r="G22" s="152">
        <v>69</v>
      </c>
      <c r="H22" s="152">
        <v>24</v>
      </c>
      <c r="I22" s="152"/>
      <c r="J22" s="152">
        <v>91</v>
      </c>
      <c r="K22" s="80">
        <v>94</v>
      </c>
      <c r="L22" s="80">
        <v>90</v>
      </c>
    </row>
    <row r="23" spans="1:12" s="1" customFormat="1" x14ac:dyDescent="0.2">
      <c r="A23" s="78"/>
      <c r="B23" s="780"/>
      <c r="C23" s="781"/>
      <c r="D23" s="780"/>
      <c r="E23" s="80"/>
      <c r="F23" s="152"/>
      <c r="G23" s="152"/>
      <c r="H23" s="152"/>
      <c r="I23" s="152"/>
      <c r="J23" s="152"/>
      <c r="K23" s="80"/>
      <c r="L23" s="80"/>
    </row>
    <row r="24" spans="1:12" s="1" customFormat="1" x14ac:dyDescent="0.2">
      <c r="A24" s="78" t="s">
        <v>204</v>
      </c>
      <c r="B24" s="780">
        <v>15972</v>
      </c>
      <c r="C24" s="781"/>
      <c r="D24" s="780">
        <v>579262</v>
      </c>
      <c r="E24" s="80"/>
      <c r="F24" s="152">
        <v>80</v>
      </c>
      <c r="G24" s="152">
        <v>69</v>
      </c>
      <c r="H24" s="152">
        <v>24</v>
      </c>
      <c r="I24" s="152"/>
      <c r="J24" s="152">
        <v>91</v>
      </c>
      <c r="K24" s="80">
        <v>94</v>
      </c>
      <c r="L24" s="80">
        <v>90</v>
      </c>
    </row>
    <row r="25" spans="1:12" s="813" customFormat="1" x14ac:dyDescent="0.2">
      <c r="A25" s="82"/>
      <c r="B25" s="82"/>
      <c r="C25" s="69"/>
      <c r="D25" s="69"/>
      <c r="E25" s="154"/>
      <c r="F25" s="154"/>
      <c r="G25" s="69"/>
      <c r="H25" s="69"/>
      <c r="I25" s="69"/>
      <c r="J25" s="154"/>
      <c r="K25" s="154"/>
      <c r="L25" s="93"/>
    </row>
    <row r="26" spans="1:12" s="813" customFormat="1" x14ac:dyDescent="0.2">
      <c r="A26" s="63"/>
      <c r="B26" s="63"/>
      <c r="C26" s="63"/>
      <c r="D26" s="63"/>
      <c r="E26" s="80"/>
      <c r="F26" s="80"/>
      <c r="G26" s="80"/>
      <c r="H26" s="80"/>
      <c r="I26" s="80"/>
      <c r="J26" s="80"/>
      <c r="K26" s="80"/>
      <c r="L26" s="636" t="s">
        <v>167</v>
      </c>
    </row>
    <row r="27" spans="1:12" s="813" customFormat="1" ht="12.75" customHeight="1" x14ac:dyDescent="0.2">
      <c r="A27" s="63" t="s">
        <v>491</v>
      </c>
      <c r="B27" s="63"/>
      <c r="C27" s="3"/>
      <c r="D27" s="3"/>
      <c r="E27" s="3"/>
      <c r="F27" s="3"/>
      <c r="G27" s="3"/>
      <c r="H27" s="3"/>
      <c r="I27" s="3"/>
      <c r="J27" s="3"/>
      <c r="K27" s="3"/>
      <c r="L27" s="3"/>
    </row>
    <row r="28" spans="1:12" s="813" customFormat="1" ht="12.75" customHeight="1" x14ac:dyDescent="0.2">
      <c r="A28" s="114" t="s">
        <v>205</v>
      </c>
      <c r="B28" s="3"/>
      <c r="C28" s="3"/>
      <c r="D28" s="3"/>
      <c r="E28" s="3"/>
      <c r="F28" s="3"/>
      <c r="G28" s="3"/>
      <c r="H28" s="3"/>
      <c r="I28" s="3"/>
      <c r="J28" s="3"/>
      <c r="K28" s="3"/>
      <c r="L28" s="3"/>
    </row>
    <row r="29" spans="1:12" s="814" customFormat="1" ht="21.95" customHeight="1" x14ac:dyDescent="0.2">
      <c r="A29" s="1025" t="s">
        <v>452</v>
      </c>
      <c r="B29" s="1025"/>
      <c r="C29" s="1025"/>
      <c r="D29" s="1025"/>
      <c r="E29" s="1025"/>
      <c r="F29" s="1025"/>
      <c r="G29" s="1025"/>
      <c r="H29" s="1025"/>
      <c r="I29" s="1025"/>
      <c r="J29" s="1025"/>
      <c r="K29" s="1025"/>
      <c r="L29" s="1025"/>
    </row>
    <row r="30" spans="1:12" s="813" customFormat="1" ht="12.75" customHeight="1" x14ac:dyDescent="0.2">
      <c r="A30" s="63" t="s">
        <v>206</v>
      </c>
      <c r="B30" s="805"/>
      <c r="C30" s="805"/>
      <c r="D30" s="805"/>
      <c r="E30" s="805"/>
      <c r="F30" s="3"/>
      <c r="G30" s="3"/>
      <c r="H30" s="3"/>
      <c r="I30" s="3"/>
      <c r="J30" s="3"/>
      <c r="K30" s="3"/>
      <c r="L30" s="3"/>
    </row>
    <row r="31" spans="1:12" s="813" customFormat="1" ht="12.75" customHeight="1" x14ac:dyDescent="0.2">
      <c r="A31" s="63" t="s">
        <v>207</v>
      </c>
      <c r="B31" s="156"/>
      <c r="C31" s="156"/>
      <c r="D31" s="156"/>
      <c r="E31" s="3"/>
      <c r="F31" s="3"/>
      <c r="G31" s="3"/>
      <c r="H31" s="3"/>
      <c r="I31" s="3"/>
      <c r="J31" s="3"/>
      <c r="K31" s="3"/>
      <c r="L31" s="3"/>
    </row>
    <row r="32" spans="1:12" s="813" customFormat="1" ht="12.75" customHeight="1" x14ac:dyDescent="0.2">
      <c r="A32" s="63" t="s">
        <v>208</v>
      </c>
      <c r="B32" s="63"/>
      <c r="C32" s="85"/>
      <c r="D32" s="85"/>
      <c r="E32" s="3"/>
      <c r="F32" s="3"/>
      <c r="G32" s="3"/>
      <c r="H32" s="3"/>
      <c r="I32" s="3"/>
      <c r="J32" s="3"/>
      <c r="K32" s="3"/>
      <c r="L32" s="3"/>
    </row>
    <row r="33" spans="1:13" s="63" customFormat="1" ht="12.75" customHeight="1" x14ac:dyDescent="0.2">
      <c r="A33" s="63" t="s">
        <v>209</v>
      </c>
      <c r="C33" s="85"/>
      <c r="D33" s="85"/>
      <c r="E33" s="3"/>
      <c r="F33" s="3"/>
      <c r="G33" s="3"/>
      <c r="H33" s="3"/>
      <c r="I33" s="3"/>
      <c r="J33" s="3"/>
      <c r="K33" s="3"/>
      <c r="L33" s="3"/>
      <c r="M33" s="3"/>
    </row>
    <row r="34" spans="1:13" x14ac:dyDescent="0.2">
      <c r="A34" s="63"/>
      <c r="B34" s="3"/>
      <c r="C34" s="3"/>
      <c r="D34" s="3"/>
    </row>
    <row r="35" spans="1:13" x14ac:dyDescent="0.2">
      <c r="A35" s="114"/>
      <c r="B35" s="3"/>
      <c r="C35" s="3"/>
      <c r="D35" s="3"/>
    </row>
    <row r="36" spans="1:13" x14ac:dyDescent="0.2">
      <c r="A36" s="63"/>
      <c r="B36" s="3"/>
      <c r="C36" s="3"/>
      <c r="D36" s="3"/>
    </row>
    <row r="37" spans="1:13" x14ac:dyDescent="0.2">
      <c r="A37" s="63"/>
      <c r="B37" s="3"/>
      <c r="C37" s="3"/>
      <c r="D37" s="3"/>
    </row>
    <row r="38" spans="1:13" x14ac:dyDescent="0.2">
      <c r="A38" s="63"/>
      <c r="B38" s="3"/>
      <c r="C38" s="3"/>
      <c r="D38" s="3"/>
    </row>
    <row r="39" spans="1:13" x14ac:dyDescent="0.2">
      <c r="A39" s="63"/>
      <c r="B39" s="3"/>
      <c r="C39" s="3"/>
      <c r="D39" s="3"/>
    </row>
    <row r="40" spans="1:13" x14ac:dyDescent="0.2">
      <c r="B40" s="3"/>
      <c r="C40" s="3"/>
      <c r="D40" s="3"/>
    </row>
    <row r="41" spans="1:13" x14ac:dyDescent="0.2">
      <c r="B41" s="3"/>
      <c r="C41" s="3"/>
      <c r="D41" s="3"/>
    </row>
    <row r="42" spans="1:13" x14ac:dyDescent="0.2">
      <c r="B42" s="3"/>
      <c r="C42" s="3"/>
      <c r="D42" s="3"/>
    </row>
    <row r="43" spans="1:13" x14ac:dyDescent="0.2">
      <c r="B43" s="3"/>
      <c r="C43" s="3"/>
      <c r="D43" s="3"/>
    </row>
    <row r="44" spans="1:13" x14ac:dyDescent="0.2">
      <c r="B44" s="3"/>
      <c r="C44" s="3"/>
      <c r="D44" s="3"/>
    </row>
    <row r="45" spans="1:13" x14ac:dyDescent="0.2">
      <c r="B45" s="3"/>
      <c r="C45" s="3"/>
      <c r="D45" s="3"/>
    </row>
    <row r="46" spans="1:13" x14ac:dyDescent="0.2">
      <c r="B46" s="3"/>
      <c r="C46" s="3"/>
      <c r="D46" s="3"/>
    </row>
    <row r="47" spans="1:13" x14ac:dyDescent="0.2">
      <c r="B47" s="3"/>
      <c r="C47" s="3"/>
      <c r="D47" s="3"/>
    </row>
    <row r="48" spans="1:13" x14ac:dyDescent="0.2">
      <c r="B48" s="3"/>
      <c r="C48" s="3"/>
      <c r="D48" s="3"/>
    </row>
    <row r="49" spans="2:4" x14ac:dyDescent="0.2">
      <c r="B49" s="3"/>
      <c r="C49" s="3"/>
      <c r="D49" s="3"/>
    </row>
    <row r="50" spans="2:4" x14ac:dyDescent="0.2">
      <c r="B50" s="3"/>
      <c r="C50" s="3"/>
      <c r="D50" s="3"/>
    </row>
    <row r="51" spans="2:4" x14ac:dyDescent="0.2">
      <c r="B51" s="3"/>
      <c r="C51" s="3"/>
      <c r="D51" s="3"/>
    </row>
    <row r="52" spans="2:4" x14ac:dyDescent="0.2">
      <c r="B52" s="3"/>
      <c r="C52" s="3"/>
      <c r="D52" s="3"/>
    </row>
    <row r="53" spans="2:4" x14ac:dyDescent="0.2">
      <c r="B53" s="3"/>
      <c r="C53" s="3"/>
      <c r="D53" s="3"/>
    </row>
    <row r="54" spans="2:4" x14ac:dyDescent="0.2">
      <c r="B54" s="3"/>
      <c r="C54" s="3"/>
      <c r="D54" s="3"/>
    </row>
    <row r="55" spans="2:4" x14ac:dyDescent="0.2">
      <c r="B55" s="3"/>
      <c r="C55" s="3"/>
      <c r="D55" s="3"/>
    </row>
    <row r="56" spans="2:4" x14ac:dyDescent="0.2">
      <c r="B56" s="3"/>
      <c r="C56" s="3"/>
      <c r="D56" s="3"/>
    </row>
    <row r="57" spans="2:4" x14ac:dyDescent="0.2">
      <c r="B57" s="3"/>
      <c r="C57" s="3"/>
      <c r="D57" s="3"/>
    </row>
    <row r="58" spans="2:4" x14ac:dyDescent="0.2">
      <c r="B58" s="3"/>
      <c r="C58" s="3"/>
      <c r="D58" s="3"/>
    </row>
    <row r="59" spans="2:4" x14ac:dyDescent="0.2">
      <c r="B59" s="3"/>
      <c r="C59" s="3"/>
      <c r="D59" s="3"/>
    </row>
    <row r="60" spans="2:4" x14ac:dyDescent="0.2">
      <c r="B60" s="3"/>
      <c r="C60" s="3"/>
      <c r="D60" s="3"/>
    </row>
    <row r="61" spans="2:4" x14ac:dyDescent="0.2">
      <c r="B61" s="3"/>
      <c r="C61" s="3"/>
      <c r="D61" s="3"/>
    </row>
    <row r="62" spans="2:4" ht="12.75" customHeight="1" x14ac:dyDescent="0.2">
      <c r="B62" s="3"/>
      <c r="C62" s="3"/>
      <c r="D62" s="3"/>
    </row>
    <row r="63" spans="2:4" x14ac:dyDescent="0.2">
      <c r="B63" s="3"/>
      <c r="C63" s="3"/>
      <c r="D63" s="3"/>
    </row>
    <row r="64" spans="2:4" x14ac:dyDescent="0.2">
      <c r="B64" s="3"/>
      <c r="C64" s="3"/>
      <c r="D64" s="3"/>
    </row>
    <row r="65" spans="2:4" x14ac:dyDescent="0.2">
      <c r="B65" s="3"/>
      <c r="C65" s="3"/>
      <c r="D65" s="3"/>
    </row>
  </sheetData>
  <mergeCells count="7">
    <mergeCell ref="A2:D2"/>
    <mergeCell ref="B5:B6"/>
    <mergeCell ref="D5:D6"/>
    <mergeCell ref="J5:L5"/>
    <mergeCell ref="A29:L29"/>
    <mergeCell ref="F5:H5"/>
    <mergeCell ref="A5:A6"/>
  </mergeCells>
  <pageMargins left="0.39370078740157483" right="0.39370078740157483" top="0.39370078740157483" bottom="0.39370078740157483" header="0.51181102362204722" footer="0.51181102362204722"/>
  <pageSetup paperSize="9" scale="67" fitToWidth="0"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46"/>
  <sheetViews>
    <sheetView zoomScaleNormal="100" workbookViewId="0">
      <pane ySplit="3" topLeftCell="A4" activePane="bottomLeft" state="frozen"/>
      <selection sqref="A1:N1"/>
      <selection pane="bottomLeft" sqref="A1:F1"/>
    </sheetView>
  </sheetViews>
  <sheetFormatPr defaultColWidth="9.140625" defaultRowHeight="12.75" x14ac:dyDescent="0.2"/>
  <cols>
    <col min="1" max="1" width="30.7109375" style="813" customWidth="1"/>
    <col min="2" max="2" width="18.7109375" style="813" customWidth="1"/>
    <col min="3" max="5" width="15.7109375" style="813" customWidth="1"/>
    <col min="6" max="6" width="15.7109375" style="822" customWidth="1"/>
    <col min="7" max="7" width="9.140625" style="813" customWidth="1"/>
    <col min="8" max="16384" width="9.140625" style="813"/>
  </cols>
  <sheetData>
    <row r="1" spans="1:9" s="667" customFormat="1" ht="27" customHeight="1" x14ac:dyDescent="0.2">
      <c r="A1" s="1063" t="s">
        <v>599</v>
      </c>
      <c r="B1" s="1063"/>
      <c r="C1" s="1063"/>
      <c r="D1" s="1063"/>
      <c r="E1" s="1063"/>
      <c r="F1" s="1063"/>
    </row>
    <row r="2" spans="1:9" s="667" customFormat="1" ht="14.25" customHeight="1" x14ac:dyDescent="0.2">
      <c r="A2" s="668" t="s">
        <v>584</v>
      </c>
      <c r="B2" s="668"/>
      <c r="C2" s="669"/>
      <c r="D2" s="670"/>
      <c r="E2" s="670"/>
      <c r="F2" s="835"/>
    </row>
    <row r="3" spans="1:9" s="667" customFormat="1" ht="14.25" customHeight="1" x14ac:dyDescent="0.2">
      <c r="A3" s="1" t="s">
        <v>501</v>
      </c>
      <c r="B3" s="1"/>
      <c r="C3" s="669"/>
      <c r="D3" s="670"/>
      <c r="E3" s="670"/>
      <c r="F3" s="835"/>
    </row>
    <row r="4" spans="1:9" ht="12.75" customHeight="1" x14ac:dyDescent="0.2">
      <c r="A4" s="63"/>
      <c r="B4" s="63"/>
      <c r="C4" s="157"/>
      <c r="D4" s="157"/>
      <c r="E4" s="157"/>
      <c r="F4" s="828"/>
    </row>
    <row r="5" spans="1:9" ht="14.25" customHeight="1" x14ac:dyDescent="0.2">
      <c r="A5" s="134"/>
      <c r="B5" s="159"/>
      <c r="C5" s="1066" t="s">
        <v>210</v>
      </c>
      <c r="D5" s="1066"/>
      <c r="E5" s="1066"/>
      <c r="F5" s="1066"/>
    </row>
    <row r="6" spans="1:9" ht="21.95" customHeight="1" x14ac:dyDescent="0.2">
      <c r="A6" s="82"/>
      <c r="B6" s="683" t="s">
        <v>487</v>
      </c>
      <c r="C6" s="684">
        <v>2012</v>
      </c>
      <c r="D6" s="684">
        <v>2013</v>
      </c>
      <c r="E6" s="684">
        <v>2014</v>
      </c>
      <c r="F6" s="827">
        <v>2015</v>
      </c>
    </row>
    <row r="7" spans="1:9" x14ac:dyDescent="0.2">
      <c r="A7" s="63"/>
      <c r="B7" s="79"/>
      <c r="C7" s="160"/>
      <c r="D7" s="160"/>
      <c r="E7" s="160"/>
      <c r="F7" s="58"/>
    </row>
    <row r="8" spans="1:9" x14ac:dyDescent="0.2">
      <c r="A8" s="161" t="s">
        <v>210</v>
      </c>
      <c r="B8" s="160"/>
      <c r="C8" s="92"/>
      <c r="D8" s="92"/>
      <c r="E8" s="92"/>
      <c r="F8" s="58"/>
    </row>
    <row r="9" spans="1:9" x14ac:dyDescent="0.2">
      <c r="A9" s="162" t="s">
        <v>211</v>
      </c>
      <c r="B9" s="832">
        <v>269</v>
      </c>
      <c r="C9" s="828" t="s">
        <v>416</v>
      </c>
      <c r="D9" s="828" t="s">
        <v>416</v>
      </c>
      <c r="E9" s="834">
        <v>66</v>
      </c>
      <c r="F9" s="828">
        <v>71</v>
      </c>
      <c r="I9" s="813" t="s">
        <v>212</v>
      </c>
    </row>
    <row r="10" spans="1:9" x14ac:dyDescent="0.2">
      <c r="A10" s="162" t="s">
        <v>213</v>
      </c>
      <c r="B10" s="832">
        <v>271</v>
      </c>
      <c r="C10" s="828" t="s">
        <v>416</v>
      </c>
      <c r="D10" s="834">
        <v>61</v>
      </c>
      <c r="E10" s="828">
        <v>68</v>
      </c>
      <c r="F10" s="828">
        <v>71</v>
      </c>
    </row>
    <row r="11" spans="1:9" x14ac:dyDescent="0.2">
      <c r="A11" s="162" t="s">
        <v>499</v>
      </c>
      <c r="B11" s="832">
        <v>114</v>
      </c>
      <c r="C11" s="833">
        <v>59</v>
      </c>
      <c r="D11" s="828">
        <v>60</v>
      </c>
      <c r="E11" s="828">
        <v>67</v>
      </c>
      <c r="F11" s="828">
        <v>68</v>
      </c>
    </row>
    <row r="12" spans="1:9" x14ac:dyDescent="0.2">
      <c r="A12" s="162" t="s">
        <v>498</v>
      </c>
      <c r="B12" s="832">
        <v>35</v>
      </c>
      <c r="C12" s="828">
        <v>65</v>
      </c>
      <c r="D12" s="828">
        <v>66</v>
      </c>
      <c r="E12" s="828">
        <v>73</v>
      </c>
      <c r="F12" s="828">
        <v>76</v>
      </c>
    </row>
    <row r="13" spans="1:9" x14ac:dyDescent="0.2">
      <c r="A13" s="162"/>
      <c r="B13" s="832"/>
      <c r="C13" s="828"/>
      <c r="D13" s="828"/>
      <c r="E13" s="828"/>
      <c r="F13" s="828"/>
    </row>
    <row r="14" spans="1:9" x14ac:dyDescent="0.2">
      <c r="A14" s="163" t="s">
        <v>500</v>
      </c>
      <c r="B14" s="832">
        <v>689</v>
      </c>
      <c r="C14" s="828">
        <v>59</v>
      </c>
      <c r="D14" s="828">
        <v>61</v>
      </c>
      <c r="E14" s="828">
        <v>67</v>
      </c>
      <c r="F14" s="828">
        <v>71</v>
      </c>
    </row>
    <row r="15" spans="1:9" x14ac:dyDescent="0.2">
      <c r="A15" s="163"/>
      <c r="B15" s="163"/>
      <c r="C15" s="92"/>
      <c r="D15" s="92"/>
      <c r="E15" s="92"/>
      <c r="F15" s="826"/>
    </row>
    <row r="16" spans="1:9" x14ac:dyDescent="0.2">
      <c r="A16" s="134"/>
      <c r="B16" s="134"/>
      <c r="C16" s="164"/>
      <c r="D16" s="164"/>
      <c r="E16" s="165"/>
      <c r="F16" s="58"/>
    </row>
    <row r="17" spans="1:6" x14ac:dyDescent="0.2">
      <c r="A17" s="63"/>
      <c r="B17" s="63"/>
      <c r="C17" s="92"/>
      <c r="D17" s="92"/>
      <c r="E17" s="166"/>
      <c r="F17" s="828"/>
    </row>
    <row r="18" spans="1:6" ht="14.25" customHeight="1" x14ac:dyDescent="0.2">
      <c r="A18" s="134"/>
      <c r="B18" s="159"/>
      <c r="C18" s="1066" t="s">
        <v>214</v>
      </c>
      <c r="D18" s="1066"/>
      <c r="E18" s="1066"/>
      <c r="F18" s="1066"/>
    </row>
    <row r="19" spans="1:6" ht="21.95" customHeight="1" x14ac:dyDescent="0.2">
      <c r="A19" s="82"/>
      <c r="B19" s="683" t="s">
        <v>487</v>
      </c>
      <c r="C19" s="684">
        <v>2012</v>
      </c>
      <c r="D19" s="684">
        <v>2013</v>
      </c>
      <c r="E19" s="684">
        <v>2014</v>
      </c>
      <c r="F19" s="827">
        <v>2015</v>
      </c>
    </row>
    <row r="20" spans="1:6" x14ac:dyDescent="0.2">
      <c r="A20" s="63"/>
      <c r="B20" s="79"/>
      <c r="C20" s="160"/>
      <c r="D20" s="160"/>
      <c r="E20" s="160"/>
      <c r="F20" s="58"/>
    </row>
    <row r="21" spans="1:6" x14ac:dyDescent="0.2">
      <c r="A21" s="161" t="s">
        <v>214</v>
      </c>
      <c r="B21" s="160"/>
      <c r="C21" s="92"/>
      <c r="D21" s="92"/>
      <c r="E21" s="92"/>
      <c r="F21" s="58"/>
    </row>
    <row r="22" spans="1:6" x14ac:dyDescent="0.2">
      <c r="A22" s="162" t="s">
        <v>211</v>
      </c>
      <c r="B22" s="699">
        <v>364</v>
      </c>
      <c r="C22" s="831" t="s">
        <v>416</v>
      </c>
      <c r="D22" s="831" t="s">
        <v>416</v>
      </c>
      <c r="E22" s="829">
        <v>82</v>
      </c>
      <c r="F22" s="58">
        <v>84</v>
      </c>
    </row>
    <row r="23" spans="1:6" x14ac:dyDescent="0.2">
      <c r="A23" s="162" t="s">
        <v>213</v>
      </c>
      <c r="B23" s="699">
        <v>389</v>
      </c>
      <c r="C23" s="831" t="s">
        <v>416</v>
      </c>
      <c r="D23" s="830">
        <v>78</v>
      </c>
      <c r="E23" s="79">
        <v>81</v>
      </c>
      <c r="F23" s="58">
        <v>82</v>
      </c>
    </row>
    <row r="24" spans="1:6" x14ac:dyDescent="0.2">
      <c r="A24" s="162" t="s">
        <v>499</v>
      </c>
      <c r="B24" s="699">
        <v>363</v>
      </c>
      <c r="C24" s="829">
        <v>80</v>
      </c>
      <c r="D24" s="79">
        <v>79</v>
      </c>
      <c r="E24" s="79">
        <v>83</v>
      </c>
      <c r="F24" s="58">
        <v>84</v>
      </c>
    </row>
    <row r="25" spans="1:6" x14ac:dyDescent="0.2">
      <c r="A25" s="162" t="s">
        <v>498</v>
      </c>
      <c r="B25" s="699">
        <v>259</v>
      </c>
      <c r="C25" s="79">
        <v>81</v>
      </c>
      <c r="D25" s="79">
        <v>82</v>
      </c>
      <c r="E25" s="79">
        <v>84</v>
      </c>
      <c r="F25" s="58">
        <v>85</v>
      </c>
    </row>
    <row r="26" spans="1:6" x14ac:dyDescent="0.2">
      <c r="A26" s="162"/>
      <c r="B26" s="699"/>
      <c r="C26" s="79"/>
      <c r="D26" s="79"/>
      <c r="E26" s="79"/>
      <c r="F26" s="58"/>
    </row>
    <row r="27" spans="1:6" x14ac:dyDescent="0.2">
      <c r="A27" s="162" t="s">
        <v>497</v>
      </c>
      <c r="B27" s="700">
        <v>1375</v>
      </c>
      <c r="C27" s="79">
        <v>79</v>
      </c>
      <c r="D27" s="79">
        <v>80</v>
      </c>
      <c r="E27" s="79">
        <v>82</v>
      </c>
      <c r="F27" s="58">
        <v>84</v>
      </c>
    </row>
    <row r="28" spans="1:6" x14ac:dyDescent="0.2">
      <c r="A28" s="167"/>
      <c r="B28" s="167"/>
      <c r="C28" s="83"/>
      <c r="D28" s="83"/>
      <c r="E28" s="83"/>
      <c r="F28" s="826"/>
    </row>
    <row r="29" spans="1:6" x14ac:dyDescent="0.2">
      <c r="A29" s="687"/>
      <c r="B29" s="687"/>
      <c r="C29" s="688"/>
      <c r="D29" s="688"/>
      <c r="E29" s="688"/>
      <c r="F29" s="58"/>
    </row>
    <row r="30" spans="1:6" x14ac:dyDescent="0.2">
      <c r="A30" s="687"/>
      <c r="B30" s="687"/>
      <c r="C30" s="688"/>
      <c r="D30" s="688"/>
      <c r="E30" s="688"/>
      <c r="F30" s="828"/>
    </row>
    <row r="31" spans="1:6" ht="14.25" customHeight="1" x14ac:dyDescent="0.2">
      <c r="A31" s="134"/>
      <c r="B31" s="159"/>
      <c r="C31" s="1066" t="s">
        <v>485</v>
      </c>
      <c r="D31" s="1066"/>
      <c r="E31" s="1066"/>
      <c r="F31" s="1066"/>
    </row>
    <row r="32" spans="1:6" ht="21.95" customHeight="1" x14ac:dyDescent="0.2">
      <c r="A32" s="82"/>
      <c r="B32" s="683" t="s">
        <v>488</v>
      </c>
      <c r="C32" s="684">
        <v>2012</v>
      </c>
      <c r="D32" s="684">
        <v>2013</v>
      </c>
      <c r="E32" s="684">
        <v>2014</v>
      </c>
      <c r="F32" s="827">
        <v>2015</v>
      </c>
    </row>
    <row r="33" spans="1:13" x14ac:dyDescent="0.2">
      <c r="A33" s="63"/>
      <c r="B33" s="79"/>
      <c r="C33" s="160"/>
      <c r="D33" s="160"/>
      <c r="E33" s="160"/>
      <c r="F33" s="58"/>
    </row>
    <row r="34" spans="1:13" x14ac:dyDescent="0.2">
      <c r="A34" s="163" t="s">
        <v>486</v>
      </c>
      <c r="B34" s="699">
        <v>12803</v>
      </c>
      <c r="C34" s="79">
        <v>76</v>
      </c>
      <c r="D34" s="79">
        <v>77</v>
      </c>
      <c r="E34" s="79">
        <v>80</v>
      </c>
      <c r="F34" s="58">
        <v>81</v>
      </c>
    </row>
    <row r="35" spans="1:13" x14ac:dyDescent="0.2">
      <c r="A35" s="689"/>
      <c r="B35" s="690"/>
      <c r="C35" s="691"/>
      <c r="D35" s="691"/>
      <c r="E35" s="691"/>
      <c r="F35" s="826"/>
    </row>
    <row r="36" spans="1:13" ht="12.75" customHeight="1" x14ac:dyDescent="0.2">
      <c r="A36" s="163"/>
      <c r="B36" s="163"/>
      <c r="C36" s="92"/>
      <c r="D36" s="92"/>
      <c r="F36" s="825" t="s">
        <v>215</v>
      </c>
    </row>
    <row r="37" spans="1:13" ht="12.75" customHeight="1" x14ac:dyDescent="0.2">
      <c r="A37" s="163"/>
      <c r="B37" s="163"/>
      <c r="C37" s="92"/>
      <c r="D37" s="92"/>
      <c r="E37" s="166"/>
      <c r="F37" s="58"/>
    </row>
    <row r="38" spans="1:13" ht="12.75" customHeight="1" x14ac:dyDescent="0.2">
      <c r="A38" s="1064" t="s">
        <v>622</v>
      </c>
      <c r="B38" s="1064"/>
      <c r="C38" s="1064"/>
      <c r="D38" s="1064"/>
      <c r="E38" s="1064"/>
      <c r="F38" s="1064"/>
      <c r="G38" s="3"/>
      <c r="H38" s="3"/>
      <c r="I38" s="3"/>
      <c r="J38" s="3"/>
      <c r="K38" s="3"/>
      <c r="L38" s="3"/>
      <c r="M38" s="3"/>
    </row>
    <row r="39" spans="1:13" ht="12.75" customHeight="1" x14ac:dyDescent="0.2">
      <c r="A39" s="1064" t="s">
        <v>496</v>
      </c>
      <c r="B39" s="1064"/>
      <c r="C39" s="1064"/>
      <c r="D39" s="1064"/>
      <c r="E39" s="1064"/>
      <c r="F39" s="1064"/>
      <c r="G39" s="3"/>
      <c r="H39" s="3"/>
      <c r="I39" s="3"/>
      <c r="J39" s="3"/>
      <c r="K39" s="3"/>
      <c r="L39" s="3"/>
      <c r="M39" s="3"/>
    </row>
    <row r="40" spans="1:13" ht="12.75" customHeight="1" x14ac:dyDescent="0.2">
      <c r="A40" s="1064" t="s">
        <v>495</v>
      </c>
      <c r="B40" s="1064"/>
      <c r="C40" s="1064"/>
      <c r="D40" s="1064"/>
      <c r="E40" s="1064"/>
      <c r="F40" s="1064"/>
      <c r="G40" s="3"/>
      <c r="H40" s="3"/>
      <c r="I40" s="3"/>
      <c r="J40" s="3"/>
      <c r="K40" s="3"/>
      <c r="L40" s="3"/>
      <c r="M40" s="3"/>
    </row>
    <row r="41" spans="1:13" ht="12.75" customHeight="1" x14ac:dyDescent="0.2">
      <c r="A41" s="1065" t="s">
        <v>494</v>
      </c>
      <c r="B41" s="1065"/>
      <c r="C41" s="1065"/>
      <c r="D41" s="1065"/>
      <c r="E41" s="1065"/>
      <c r="F41" s="1065"/>
      <c r="G41" s="3"/>
      <c r="H41" s="3"/>
      <c r="I41" s="3"/>
      <c r="J41" s="3"/>
      <c r="K41" s="3"/>
      <c r="L41" s="3"/>
      <c r="M41" s="3"/>
    </row>
    <row r="42" spans="1:13" ht="21.95" customHeight="1" x14ac:dyDescent="0.2">
      <c r="A42" s="1062" t="s">
        <v>493</v>
      </c>
      <c r="B42" s="1062"/>
      <c r="C42" s="1062"/>
      <c r="D42" s="1062"/>
      <c r="E42" s="1062"/>
      <c r="F42" s="1062"/>
      <c r="G42" s="3"/>
      <c r="H42" s="3"/>
      <c r="I42" s="3"/>
      <c r="J42" s="3"/>
      <c r="K42" s="3"/>
      <c r="L42" s="3"/>
      <c r="M42" s="3"/>
    </row>
    <row r="43" spans="1:13" ht="12.75" customHeight="1" x14ac:dyDescent="0.2">
      <c r="A43" s="1062" t="s">
        <v>492</v>
      </c>
      <c r="B43" s="1062"/>
      <c r="C43" s="1062"/>
      <c r="D43" s="1062"/>
      <c r="E43" s="1062"/>
      <c r="F43" s="1062"/>
      <c r="G43" s="3"/>
      <c r="H43" s="3"/>
      <c r="I43" s="3"/>
      <c r="J43" s="3"/>
      <c r="K43" s="3"/>
      <c r="L43" s="3"/>
      <c r="M43" s="3"/>
    </row>
    <row r="44" spans="1:13" ht="12.75" customHeight="1" x14ac:dyDescent="0.2">
      <c r="A44" s="812"/>
      <c r="B44" s="812"/>
      <c r="C44" s="812"/>
      <c r="D44" s="812"/>
      <c r="E44" s="812"/>
      <c r="F44" s="824"/>
      <c r="G44" s="3"/>
      <c r="H44" s="3"/>
      <c r="I44" s="3"/>
      <c r="J44" s="3"/>
      <c r="K44" s="3"/>
      <c r="L44" s="3"/>
      <c r="M44" s="3"/>
    </row>
    <row r="45" spans="1:13" ht="12.75" customHeight="1" x14ac:dyDescent="0.2">
      <c r="A45" s="63" t="s">
        <v>490</v>
      </c>
      <c r="B45" s="161"/>
      <c r="C45" s="161"/>
      <c r="D45" s="161"/>
      <c r="E45" s="161"/>
      <c r="F45" s="823"/>
    </row>
    <row r="46" spans="1:13" x14ac:dyDescent="0.2">
      <c r="A46" s="63"/>
      <c r="B46" s="63"/>
      <c r="C46" s="157"/>
      <c r="D46" s="158"/>
      <c r="E46" s="158"/>
      <c r="F46" s="58"/>
    </row>
  </sheetData>
  <mergeCells count="10">
    <mergeCell ref="A43:F43"/>
    <mergeCell ref="A42:F42"/>
    <mergeCell ref="A1:F1"/>
    <mergeCell ref="A38:F38"/>
    <mergeCell ref="A39:F39"/>
    <mergeCell ref="A40:F40"/>
    <mergeCell ref="A41:F41"/>
    <mergeCell ref="C5:F5"/>
    <mergeCell ref="C18:F18"/>
    <mergeCell ref="C31:F31"/>
  </mergeCells>
  <pageMargins left="0.39370078740157483" right="0.39370078740157483" top="0.39370078740157483" bottom="0.39370078740157483" header="0.51181102362204722" footer="0.51181102362204722"/>
  <pageSetup paperSize="9" scale="84"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19"/>
  <sheetViews>
    <sheetView workbookViewId="0">
      <pane xSplit="1" ySplit="7" topLeftCell="B8" activePane="bottomRight" state="frozen"/>
      <selection sqref="A1:N1"/>
      <selection pane="topRight" sqref="A1:N1"/>
      <selection pane="bottomLeft" sqref="A1:N1"/>
      <selection pane="bottomRight"/>
    </sheetView>
  </sheetViews>
  <sheetFormatPr defaultColWidth="9.140625" defaultRowHeight="12.75" x14ac:dyDescent="0.2"/>
  <cols>
    <col min="1" max="1" width="36.7109375" style="3" customWidth="1"/>
    <col min="2" max="2" width="11.140625" style="85" customWidth="1"/>
    <col min="3" max="3" width="2.42578125" style="85" customWidth="1"/>
    <col min="4" max="4" width="11.140625" style="85" customWidth="1"/>
    <col min="5" max="5" width="2.42578125" style="85" customWidth="1"/>
    <col min="6" max="8" width="20.7109375" style="3" customWidth="1"/>
    <col min="9" max="9" width="2.42578125" style="3" customWidth="1"/>
    <col min="10" max="12" width="20.7109375" style="3" customWidth="1"/>
    <col min="13" max="13" width="27.140625" style="3" customWidth="1"/>
    <col min="14" max="14" width="2.42578125" style="3" customWidth="1"/>
    <col min="15" max="17" width="13.140625" style="3" customWidth="1"/>
    <col min="18" max="18" width="9.140625" style="3" customWidth="1"/>
    <col min="19" max="16384" width="9.140625" style="3"/>
  </cols>
  <sheetData>
    <row r="1" spans="1:12" ht="14.25" x14ac:dyDescent="0.2">
      <c r="A1" s="168" t="s">
        <v>574</v>
      </c>
      <c r="B1" s="168"/>
      <c r="C1" s="168"/>
      <c r="D1" s="168"/>
      <c r="E1" s="143"/>
      <c r="F1" s="86"/>
      <c r="G1" s="169"/>
      <c r="H1" s="169"/>
      <c r="I1" s="169"/>
    </row>
    <row r="2" spans="1:12" ht="14.25" customHeight="1" x14ac:dyDescent="0.2">
      <c r="A2" s="1056" t="s">
        <v>624</v>
      </c>
      <c r="B2" s="1056"/>
      <c r="C2" s="1056"/>
      <c r="D2" s="1056"/>
      <c r="E2" s="810"/>
      <c r="F2" s="169"/>
      <c r="G2" s="169"/>
      <c r="H2" s="169"/>
      <c r="I2" s="169"/>
      <c r="J2" s="109"/>
    </row>
    <row r="3" spans="1:12" ht="14.25" customHeight="1" x14ac:dyDescent="0.2">
      <c r="A3" s="1" t="s">
        <v>216</v>
      </c>
      <c r="B3" s="146"/>
      <c r="C3" s="146"/>
      <c r="D3" s="146"/>
      <c r="E3" s="146"/>
      <c r="F3" s="169"/>
      <c r="G3" s="169"/>
      <c r="H3" s="169"/>
      <c r="I3" s="169"/>
    </row>
    <row r="4" spans="1:12" x14ac:dyDescent="0.2">
      <c r="A4" s="146"/>
      <c r="B4" s="68"/>
      <c r="C4" s="68"/>
      <c r="D4" s="68"/>
      <c r="E4" s="68"/>
      <c r="F4" s="169"/>
      <c r="G4" s="169"/>
      <c r="H4" s="169"/>
      <c r="I4" s="169"/>
    </row>
    <row r="5" spans="1:12" x14ac:dyDescent="0.2">
      <c r="A5" s="69"/>
      <c r="B5" s="808"/>
      <c r="C5" s="170"/>
      <c r="D5" s="808"/>
    </row>
    <row r="6" spans="1:12" ht="25.5" customHeight="1" x14ac:dyDescent="0.2">
      <c r="A6" s="807"/>
      <c r="B6" s="1057" t="s">
        <v>187</v>
      </c>
      <c r="C6" s="3"/>
      <c r="D6" s="1057" t="s">
        <v>188</v>
      </c>
      <c r="E6" s="3"/>
      <c r="F6" s="1059" t="s">
        <v>191</v>
      </c>
      <c r="G6" s="1059"/>
      <c r="H6" s="1059"/>
      <c r="I6" s="147"/>
      <c r="J6" s="1058" t="s">
        <v>217</v>
      </c>
      <c r="K6" s="1058"/>
      <c r="L6" s="1058"/>
    </row>
    <row r="7" spans="1:12" ht="25.5" customHeight="1" x14ac:dyDescent="0.2">
      <c r="A7" s="171" t="s">
        <v>218</v>
      </c>
      <c r="B7" s="1057"/>
      <c r="C7" s="94"/>
      <c r="D7" s="1057"/>
      <c r="E7" s="77"/>
      <c r="F7" s="809" t="s">
        <v>102</v>
      </c>
      <c r="G7" s="809" t="s">
        <v>456</v>
      </c>
      <c r="H7" s="809" t="s">
        <v>189</v>
      </c>
      <c r="I7" s="149"/>
      <c r="J7" s="170" t="s">
        <v>192</v>
      </c>
      <c r="K7" s="170" t="s">
        <v>21</v>
      </c>
      <c r="L7" s="170" t="s">
        <v>22</v>
      </c>
    </row>
    <row r="8" spans="1:12" x14ac:dyDescent="0.2">
      <c r="A8" s="846"/>
      <c r="B8" s="845"/>
      <c r="C8" s="1015"/>
      <c r="D8" s="845"/>
      <c r="E8" s="844"/>
      <c r="F8" s="841"/>
      <c r="G8" s="816"/>
      <c r="H8" s="843"/>
      <c r="I8" s="836"/>
      <c r="J8" s="842"/>
      <c r="K8" s="841"/>
      <c r="L8" s="841"/>
    </row>
    <row r="9" spans="1:12" ht="35.25" customHeight="1" x14ac:dyDescent="0.2">
      <c r="A9" s="840" t="s">
        <v>219</v>
      </c>
      <c r="B9" s="838">
        <v>13524</v>
      </c>
      <c r="C9" s="838"/>
      <c r="D9" s="838">
        <v>464892</v>
      </c>
      <c r="E9" s="816"/>
      <c r="F9" s="820">
        <v>81</v>
      </c>
      <c r="G9" s="820">
        <v>70</v>
      </c>
      <c r="H9" s="820">
        <v>24</v>
      </c>
      <c r="I9" s="836"/>
      <c r="J9" s="820">
        <v>93</v>
      </c>
      <c r="K9" s="820">
        <v>95</v>
      </c>
      <c r="L9" s="820">
        <v>91</v>
      </c>
    </row>
    <row r="10" spans="1:12" ht="35.25" customHeight="1" x14ac:dyDescent="0.2">
      <c r="A10" s="840" t="s">
        <v>220</v>
      </c>
      <c r="B10" s="838">
        <v>1136</v>
      </c>
      <c r="C10" s="839"/>
      <c r="D10" s="838">
        <v>80912</v>
      </c>
      <c r="E10" s="837"/>
      <c r="F10" s="820">
        <v>82</v>
      </c>
      <c r="G10" s="820">
        <v>71</v>
      </c>
      <c r="H10" s="820">
        <v>26</v>
      </c>
      <c r="I10" s="836"/>
      <c r="J10" s="820">
        <v>90</v>
      </c>
      <c r="K10" s="820">
        <v>94</v>
      </c>
      <c r="L10" s="820">
        <v>89</v>
      </c>
    </row>
    <row r="11" spans="1:12" ht="21.95" customHeight="1" x14ac:dyDescent="0.2">
      <c r="A11" s="840" t="s">
        <v>221</v>
      </c>
      <c r="B11" s="838">
        <v>228</v>
      </c>
      <c r="C11" s="839"/>
      <c r="D11" s="838">
        <v>20564</v>
      </c>
      <c r="E11" s="837"/>
      <c r="F11" s="820">
        <v>77</v>
      </c>
      <c r="G11" s="820">
        <v>66</v>
      </c>
      <c r="H11" s="820">
        <v>22</v>
      </c>
      <c r="I11" s="836"/>
      <c r="J11" s="820">
        <v>88</v>
      </c>
      <c r="K11" s="820">
        <v>91</v>
      </c>
      <c r="L11" s="820">
        <v>84</v>
      </c>
    </row>
    <row r="12" spans="1:12" x14ac:dyDescent="0.2">
      <c r="A12" s="172"/>
      <c r="B12" s="173"/>
      <c r="C12" s="173"/>
      <c r="D12" s="173"/>
      <c r="E12" s="173"/>
      <c r="F12" s="69"/>
      <c r="G12" s="69"/>
      <c r="H12" s="69"/>
      <c r="I12" s="69"/>
      <c r="J12" s="69"/>
      <c r="K12" s="69"/>
      <c r="L12" s="69"/>
    </row>
    <row r="13" spans="1:12" x14ac:dyDescent="0.2">
      <c r="A13" s="68"/>
      <c r="D13" s="155"/>
      <c r="L13" s="636" t="s">
        <v>167</v>
      </c>
    </row>
    <row r="15" spans="1:12" x14ac:dyDescent="0.2">
      <c r="A15" s="140" t="s">
        <v>502</v>
      </c>
      <c r="B15" s="140"/>
      <c r="C15" s="140"/>
      <c r="D15" s="140"/>
    </row>
    <row r="16" spans="1:12" ht="21.95" customHeight="1" x14ac:dyDescent="0.2">
      <c r="A16" s="1029" t="s">
        <v>222</v>
      </c>
      <c r="B16" s="1029"/>
      <c r="C16" s="1029"/>
      <c r="D16" s="1029"/>
      <c r="E16" s="1029"/>
      <c r="F16" s="1029"/>
      <c r="G16" s="1029"/>
      <c r="H16" s="1029"/>
      <c r="I16" s="1029"/>
      <c r="J16" s="1029"/>
      <c r="K16" s="1029"/>
      <c r="L16" s="1029"/>
    </row>
    <row r="17" spans="1:12" s="777" customFormat="1" ht="21.95" customHeight="1" x14ac:dyDescent="0.2">
      <c r="A17" s="1025" t="s">
        <v>452</v>
      </c>
      <c r="B17" s="1025"/>
      <c r="C17" s="1025"/>
      <c r="D17" s="1025"/>
      <c r="E17" s="1025"/>
      <c r="F17" s="1025"/>
      <c r="G17" s="1025"/>
      <c r="H17" s="1025"/>
      <c r="I17" s="1025"/>
      <c r="J17" s="1025"/>
      <c r="K17" s="1025"/>
      <c r="L17" s="1025"/>
    </row>
    <row r="18" spans="1:12" x14ac:dyDescent="0.2">
      <c r="A18" s="63" t="s">
        <v>223</v>
      </c>
      <c r="B18" s="3"/>
      <c r="C18" s="3"/>
      <c r="D18" s="3"/>
      <c r="E18" s="3"/>
    </row>
    <row r="19" spans="1:12" x14ac:dyDescent="0.2">
      <c r="A19" s="63" t="s">
        <v>224</v>
      </c>
      <c r="B19" s="3"/>
      <c r="C19" s="3"/>
      <c r="D19" s="3"/>
      <c r="E19" s="3"/>
    </row>
  </sheetData>
  <mergeCells count="7">
    <mergeCell ref="A17:L17"/>
    <mergeCell ref="A16:L16"/>
    <mergeCell ref="A2:D2"/>
    <mergeCell ref="B6:B7"/>
    <mergeCell ref="D6:D7"/>
    <mergeCell ref="J6:L6"/>
    <mergeCell ref="F6:H6"/>
  </mergeCells>
  <pageMargins left="0.39370078740157483" right="0.39370078740157483" top="0.39370078740157483" bottom="0.39370078740157483" header="0.51181102362204722" footer="0.51181102362204722"/>
  <pageSetup paperSize="9" scale="7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47"/>
  <sheetViews>
    <sheetView zoomScaleNormal="100" workbookViewId="0">
      <pane ySplit="3" topLeftCell="A4" activePane="bottomLeft" state="frozen"/>
      <selection sqref="A1:N1"/>
      <selection pane="bottomLeft" sqref="A1:J1"/>
    </sheetView>
  </sheetViews>
  <sheetFormatPr defaultColWidth="9.140625" defaultRowHeight="12.75" x14ac:dyDescent="0.2"/>
  <cols>
    <col min="1" max="1" width="15" style="118" customWidth="1"/>
    <col min="2" max="10" width="10.7109375" style="813" customWidth="1"/>
    <col min="11" max="11" width="9.140625" style="813" customWidth="1"/>
    <col min="12" max="12" width="9.140625" style="585" customWidth="1"/>
    <col min="13" max="14" width="9.140625" style="585" hidden="1" customWidth="1"/>
    <col min="15" max="18" width="9.140625" style="585" customWidth="1"/>
    <col min="19" max="16384" width="9.140625" style="813"/>
  </cols>
  <sheetData>
    <row r="1" spans="1:14" ht="14.25" customHeight="1" x14ac:dyDescent="0.2">
      <c r="A1" s="1071" t="s">
        <v>225</v>
      </c>
      <c r="B1" s="1071"/>
      <c r="C1" s="1071"/>
      <c r="D1" s="1071"/>
      <c r="E1" s="1071"/>
      <c r="F1" s="1071"/>
      <c r="G1" s="1071"/>
      <c r="H1" s="1071"/>
      <c r="I1" s="1071"/>
      <c r="J1" s="1071"/>
    </row>
    <row r="2" spans="1:14" ht="14.25" customHeight="1" x14ac:dyDescent="0.2">
      <c r="A2" s="174" t="s">
        <v>624</v>
      </c>
      <c r="B2" s="175"/>
      <c r="C2" s="175"/>
      <c r="D2" s="175"/>
      <c r="E2" s="175"/>
      <c r="F2" s="175"/>
      <c r="G2" s="175"/>
      <c r="H2" s="118"/>
      <c r="I2" s="118"/>
    </row>
    <row r="3" spans="1:14" ht="14.25" customHeight="1" x14ac:dyDescent="0.2">
      <c r="A3" s="174" t="s">
        <v>226</v>
      </c>
      <c r="H3" s="118"/>
      <c r="I3" s="118"/>
    </row>
    <row r="4" spans="1:14" ht="12.75" customHeight="1" x14ac:dyDescent="0.2">
      <c r="A4" s="176"/>
      <c r="B4" s="177"/>
      <c r="C4" s="177"/>
    </row>
    <row r="5" spans="1:14" ht="12.75" customHeight="1" thickBot="1" x14ac:dyDescent="0.25">
      <c r="A5" s="176"/>
      <c r="B5" s="177"/>
      <c r="C5" s="177"/>
      <c r="D5" s="178"/>
      <c r="G5" s="179"/>
      <c r="H5" s="179"/>
      <c r="I5" s="179"/>
    </row>
    <row r="6" spans="1:14" ht="12.75" customHeight="1" thickBot="1" x14ac:dyDescent="0.25">
      <c r="A6" s="176"/>
      <c r="B6" s="177"/>
      <c r="C6" s="177"/>
      <c r="E6" s="1072" t="s">
        <v>138</v>
      </c>
      <c r="F6" s="1073"/>
      <c r="G6" s="1073"/>
      <c r="H6" s="1073"/>
      <c r="I6" s="1073"/>
      <c r="J6" s="1074"/>
    </row>
    <row r="7" spans="1:14" ht="13.5" thickBot="1" x14ac:dyDescent="0.25">
      <c r="A7" s="176"/>
      <c r="B7" s="180"/>
      <c r="C7" s="180"/>
      <c r="E7" s="1075" t="s">
        <v>140</v>
      </c>
      <c r="F7" s="1035"/>
      <c r="G7" s="1036"/>
      <c r="H7" s="1076" t="s">
        <v>141</v>
      </c>
      <c r="I7" s="1035"/>
      <c r="J7" s="1036"/>
    </row>
    <row r="8" spans="1:14" x14ac:dyDescent="0.2">
      <c r="A8" s="176"/>
      <c r="B8" s="180"/>
      <c r="C8" s="180"/>
      <c r="D8" s="180"/>
      <c r="E8" s="180"/>
      <c r="F8" s="180"/>
      <c r="G8" s="180"/>
      <c r="H8" s="180"/>
      <c r="I8" s="177"/>
      <c r="M8" s="587" t="s">
        <v>142</v>
      </c>
    </row>
    <row r="9" spans="1:14" ht="12.75" customHeight="1" x14ac:dyDescent="0.2">
      <c r="A9" s="1068" t="s">
        <v>227</v>
      </c>
      <c r="B9" s="1068"/>
      <c r="C9" s="1068"/>
      <c r="D9" s="1068"/>
      <c r="E9" s="1068"/>
      <c r="F9" s="1068"/>
      <c r="G9" s="1068"/>
      <c r="H9" s="176"/>
      <c r="I9" s="177"/>
      <c r="M9" s="587" t="s">
        <v>141</v>
      </c>
    </row>
    <row r="10" spans="1:14" x14ac:dyDescent="0.2">
      <c r="A10" s="1069" t="s">
        <v>228</v>
      </c>
      <c r="B10" s="1070" t="s">
        <v>229</v>
      </c>
      <c r="C10" s="1070"/>
      <c r="D10" s="1070"/>
      <c r="E10" s="1070"/>
      <c r="F10" s="1070"/>
      <c r="G10" s="1070"/>
      <c r="H10" s="1070"/>
      <c r="I10" s="1070"/>
      <c r="J10" s="1070"/>
    </row>
    <row r="11" spans="1:14" ht="22.5" x14ac:dyDescent="0.2">
      <c r="A11" s="1069"/>
      <c r="B11" s="943" t="s">
        <v>230</v>
      </c>
      <c r="C11" s="943" t="s">
        <v>147</v>
      </c>
      <c r="D11" s="943">
        <v>1</v>
      </c>
      <c r="E11" s="943">
        <v>2</v>
      </c>
      <c r="F11" s="943">
        <v>3</v>
      </c>
      <c r="G11" s="943">
        <v>4</v>
      </c>
      <c r="H11" s="943">
        <v>5</v>
      </c>
      <c r="I11" s="943">
        <v>6</v>
      </c>
      <c r="J11" s="944" t="s">
        <v>231</v>
      </c>
    </row>
    <row r="12" spans="1:14" x14ac:dyDescent="0.2">
      <c r="A12" s="181" t="s">
        <v>147</v>
      </c>
      <c r="B12" s="918">
        <f>IF($H$7="Numbers",Table_7_data!B10,Table_7_data!B45)</f>
        <v>1</v>
      </c>
      <c r="C12" s="918">
        <f>IF($H$7="Numbers",Table_7_data!C10,Table_7_data!C45)</f>
        <v>20</v>
      </c>
      <c r="D12" s="918">
        <f>IF($H$7="Numbers",Table_7_data!D10,Table_7_data!D45)</f>
        <v>13</v>
      </c>
      <c r="E12" s="918">
        <f>IF($H$7="Numbers",Table_7_data!E10,Table_7_data!E45)</f>
        <v>33</v>
      </c>
      <c r="F12" s="918">
        <f>IF($H$7="Numbers",Table_7_data!F10,Table_7_data!F45)</f>
        <v>11</v>
      </c>
      <c r="G12" s="918">
        <f>IF($H$7="Numbers",Table_7_data!G10,Table_7_data!G45)</f>
        <v>17</v>
      </c>
      <c r="H12" s="918">
        <f>IF($H$7="Numbers",Table_7_data!H10,Table_7_data!H45)</f>
        <v>3</v>
      </c>
      <c r="I12" s="918">
        <f>IF($H$7="Numbers",Table_7_data!I10,Table_7_data!I45)</f>
        <v>0</v>
      </c>
      <c r="J12" s="918">
        <f>IF($H$7="Numbers",Table_7_data!J10,Table_7_data!J45)</f>
        <v>65</v>
      </c>
      <c r="K12" s="182"/>
      <c r="N12" s="585" t="str">
        <f>CONCATENATE("KS2_",H$7,"_Reading")</f>
        <v>KS2_Percentages_Reading</v>
      </c>
    </row>
    <row r="13" spans="1:14" x14ac:dyDescent="0.2">
      <c r="A13" s="183">
        <v>1</v>
      </c>
      <c r="B13" s="918">
        <f>IF($H$7="Numbers",Table_7_data!B11,Table_7_data!B46)</f>
        <v>0</v>
      </c>
      <c r="C13" s="918">
        <f>IF($H$7="Numbers",Table_7_data!C11,Table_7_data!C46)</f>
        <v>0</v>
      </c>
      <c r="D13" s="918">
        <f>IF($H$7="Numbers",Table_7_data!D11,Table_7_data!D46)</f>
        <v>1</v>
      </c>
      <c r="E13" s="918">
        <f>IF($H$7="Numbers",Table_7_data!E11,Table_7_data!E46)</f>
        <v>15</v>
      </c>
      <c r="F13" s="918">
        <f>IF($H$7="Numbers",Table_7_data!F11,Table_7_data!F46)</f>
        <v>22</v>
      </c>
      <c r="G13" s="918">
        <f>IF($H$7="Numbers",Table_7_data!G11,Table_7_data!G46)</f>
        <v>53</v>
      </c>
      <c r="H13" s="918">
        <f>IF($H$7="Numbers",Table_7_data!H11,Table_7_data!H46)</f>
        <v>10</v>
      </c>
      <c r="I13" s="918">
        <f>IF($H$7="Numbers",Table_7_data!I11,Table_7_data!I46)</f>
        <v>0</v>
      </c>
      <c r="J13" s="918">
        <f>IF($H$7="Numbers",Table_7_data!J11,Table_7_data!J46)</f>
        <v>84</v>
      </c>
      <c r="N13" s="585" t="str">
        <f>CONCATENATE("KS2_",H7,"_Writing")</f>
        <v>KS2_Percentages_Writing</v>
      </c>
    </row>
    <row r="14" spans="1:14" x14ac:dyDescent="0.2">
      <c r="A14" s="185" t="s">
        <v>232</v>
      </c>
      <c r="B14" s="918">
        <f>IF($H$7="Numbers",Table_7_data!B12,Table_7_data!B47)</f>
        <v>0</v>
      </c>
      <c r="C14" s="918">
        <f>IF($H$7="Numbers",Table_7_data!C12,Table_7_data!C47)</f>
        <v>0</v>
      </c>
      <c r="D14" s="918">
        <f>IF($H$7="Numbers",Table_7_data!D12,Table_7_data!D47)</f>
        <v>0</v>
      </c>
      <c r="E14" s="918">
        <f>IF($H$7="Numbers",Table_7_data!E12,Table_7_data!E47)</f>
        <v>3</v>
      </c>
      <c r="F14" s="918">
        <f>IF($H$7="Numbers",Table_7_data!F12,Table_7_data!F47)</f>
        <v>13</v>
      </c>
      <c r="G14" s="918">
        <f>IF($H$7="Numbers",Table_7_data!G12,Table_7_data!G47)</f>
        <v>67</v>
      </c>
      <c r="H14" s="918">
        <f>IF($H$7="Numbers",Table_7_data!H12,Table_7_data!H47)</f>
        <v>18</v>
      </c>
      <c r="I14" s="918">
        <f>IF($H$7="Numbers",Table_7_data!I12,Table_7_data!I47)</f>
        <v>0</v>
      </c>
      <c r="J14" s="918">
        <f>IF($H$7="Numbers",Table_7_data!J12,Table_7_data!J47)</f>
        <v>85</v>
      </c>
      <c r="N14" s="585" t="str">
        <f>CONCATENATE("KS2_",H7,"_Mathematics")</f>
        <v>KS2_Percentages_Mathematics</v>
      </c>
    </row>
    <row r="15" spans="1:14" x14ac:dyDescent="0.2">
      <c r="A15" s="185" t="s">
        <v>233</v>
      </c>
      <c r="B15" s="918">
        <f>IF($H$7="Numbers",Table_7_data!B13,Table_7_data!B48)</f>
        <v>0</v>
      </c>
      <c r="C15" s="918">
        <f>IF($H$7="Numbers",Table_7_data!C13,Table_7_data!C48)</f>
        <v>0</v>
      </c>
      <c r="D15" s="918">
        <f>IF($H$7="Numbers",Table_7_data!D13,Table_7_data!D48)</f>
        <v>0</v>
      </c>
      <c r="E15" s="918">
        <f>IF($H$7="Numbers",Table_7_data!E13,Table_7_data!E48)</f>
        <v>0</v>
      </c>
      <c r="F15" s="918">
        <f>IF($H$7="Numbers",Table_7_data!F13,Table_7_data!F48)</f>
        <v>4</v>
      </c>
      <c r="G15" s="918">
        <f>IF($H$7="Numbers",Table_7_data!G13,Table_7_data!G48)</f>
        <v>61</v>
      </c>
      <c r="H15" s="918">
        <f>IF($H$7="Numbers",Table_7_data!H13,Table_7_data!H48)</f>
        <v>34</v>
      </c>
      <c r="I15" s="918">
        <f>IF($H$7="Numbers",Table_7_data!I13,Table_7_data!I48)</f>
        <v>0</v>
      </c>
      <c r="J15" s="918">
        <f>IF($H$7="Numbers",Table_7_data!J13,Table_7_data!J48)</f>
        <v>95</v>
      </c>
    </row>
    <row r="16" spans="1:14" x14ac:dyDescent="0.2">
      <c r="A16" s="185" t="s">
        <v>234</v>
      </c>
      <c r="B16" s="918">
        <f>IF($H$7="Numbers",Table_7_data!B14,Table_7_data!B49)</f>
        <v>0</v>
      </c>
      <c r="C16" s="918">
        <f>IF($H$7="Numbers",Table_7_data!C14,Table_7_data!C49)</f>
        <v>0</v>
      </c>
      <c r="D16" s="918">
        <f>IF($H$7="Numbers",Table_7_data!D14,Table_7_data!D49)</f>
        <v>0</v>
      </c>
      <c r="E16" s="918">
        <f>IF($H$7="Numbers",Table_7_data!E14,Table_7_data!E49)</f>
        <v>0</v>
      </c>
      <c r="F16" s="918">
        <f>IF($H$7="Numbers",Table_7_data!F14,Table_7_data!F49)</f>
        <v>1</v>
      </c>
      <c r="G16" s="918">
        <f>IF($H$7="Numbers",Table_7_data!G14,Table_7_data!G49)</f>
        <v>37</v>
      </c>
      <c r="H16" s="918">
        <f>IF($H$7="Numbers",Table_7_data!H14,Table_7_data!H49)</f>
        <v>62</v>
      </c>
      <c r="I16" s="918">
        <f>IF($H$7="Numbers",Table_7_data!I14,Table_7_data!I49)</f>
        <v>0</v>
      </c>
      <c r="J16" s="918">
        <f>IF($H$7="Numbers",Table_7_data!J14,Table_7_data!J49)</f>
        <v>99</v>
      </c>
    </row>
    <row r="17" spans="1:13" x14ac:dyDescent="0.2">
      <c r="A17" s="183" t="s">
        <v>235</v>
      </c>
      <c r="B17" s="918">
        <f>IF($H$7="Numbers",Table_7_data!B15,Table_7_data!B50)</f>
        <v>0</v>
      </c>
      <c r="C17" s="918">
        <f>IF($H$7="Numbers",Table_7_data!C15,Table_7_data!C50)</f>
        <v>0</v>
      </c>
      <c r="D17" s="918">
        <f>IF($H$7="Numbers",Table_7_data!D15,Table_7_data!D50)</f>
        <v>0</v>
      </c>
      <c r="E17" s="918">
        <f>IF($H$7="Numbers",Table_7_data!E15,Table_7_data!E50)</f>
        <v>0</v>
      </c>
      <c r="F17" s="918">
        <f>IF($H$7="Numbers",Table_7_data!F15,Table_7_data!F50)</f>
        <v>0</v>
      </c>
      <c r="G17" s="918">
        <f>IF($H$7="Numbers",Table_7_data!G15,Table_7_data!G50)</f>
        <v>10</v>
      </c>
      <c r="H17" s="918">
        <f>IF($H$7="Numbers",Table_7_data!H15,Table_7_data!H50)</f>
        <v>89</v>
      </c>
      <c r="I17" s="918">
        <f>IF($H$7="Numbers",Table_7_data!I15,Table_7_data!I50)</f>
        <v>1</v>
      </c>
      <c r="J17" s="918">
        <f>IF($H$7="Numbers",Table_7_data!J15,Table_7_data!J50)</f>
        <v>90</v>
      </c>
    </row>
    <row r="18" spans="1:13" x14ac:dyDescent="0.2">
      <c r="A18" s="186" t="s">
        <v>236</v>
      </c>
      <c r="B18" s="919">
        <f>IF($H$7="Numbers",Table_7_data!B16,Table_7_data!B51)</f>
        <v>0</v>
      </c>
      <c r="C18" s="919">
        <f>IF($H$7="Numbers",Table_7_data!C16,Table_7_data!C51)</f>
        <v>0</v>
      </c>
      <c r="D18" s="919">
        <f>IF($H$7="Numbers",Table_7_data!D16,Table_7_data!D51)</f>
        <v>0</v>
      </c>
      <c r="E18" s="919">
        <f>IF($H$7="Numbers",Table_7_data!E16,Table_7_data!E51)</f>
        <v>1</v>
      </c>
      <c r="F18" s="919">
        <f>IF($H$7="Numbers",Table_7_data!F16,Table_7_data!F51)</f>
        <v>3</v>
      </c>
      <c r="G18" s="919">
        <f>IF($H$7="Numbers",Table_7_data!G16,Table_7_data!G51)</f>
        <v>40</v>
      </c>
      <c r="H18" s="919">
        <f>IF($H$7="Numbers",Table_7_data!H16,Table_7_data!H51)</f>
        <v>56</v>
      </c>
      <c r="I18" s="919">
        <f>IF($H$7="Numbers",Table_7_data!I16,Table_7_data!I51)</f>
        <v>0</v>
      </c>
      <c r="J18" s="919">
        <f>IF($H$7="Numbers",Table_7_data!J16,Table_7_data!J51)</f>
        <v>93</v>
      </c>
    </row>
    <row r="19" spans="1:13" x14ac:dyDescent="0.2">
      <c r="A19" s="176"/>
      <c r="B19" s="180"/>
      <c r="C19" s="180"/>
      <c r="D19" s="180"/>
      <c r="E19" s="180"/>
      <c r="F19" s="180"/>
      <c r="G19" s="180"/>
      <c r="H19" s="180"/>
      <c r="I19" s="177"/>
      <c r="M19" s="587"/>
    </row>
    <row r="20" spans="1:13" ht="12.75" customHeight="1" x14ac:dyDescent="0.2">
      <c r="A20" s="1068" t="s">
        <v>462</v>
      </c>
      <c r="B20" s="1068"/>
      <c r="C20" s="1068"/>
      <c r="D20" s="1068"/>
      <c r="E20" s="1068"/>
      <c r="F20" s="1068"/>
      <c r="G20" s="1068"/>
      <c r="H20" s="176"/>
      <c r="I20" s="177"/>
      <c r="M20" s="587"/>
    </row>
    <row r="21" spans="1:13" x14ac:dyDescent="0.2">
      <c r="A21" s="1069" t="s">
        <v>228</v>
      </c>
      <c r="B21" s="1070" t="s">
        <v>229</v>
      </c>
      <c r="C21" s="1070"/>
      <c r="D21" s="1070"/>
      <c r="E21" s="1070"/>
      <c r="F21" s="1070"/>
      <c r="G21" s="1070"/>
      <c r="H21" s="1070"/>
      <c r="I21" s="1070"/>
      <c r="J21" s="1070"/>
    </row>
    <row r="22" spans="1:13" ht="22.5" x14ac:dyDescent="0.2">
      <c r="A22" s="1069"/>
      <c r="B22" s="187" t="s">
        <v>230</v>
      </c>
      <c r="C22" s="187" t="s">
        <v>147</v>
      </c>
      <c r="D22" s="187">
        <v>1</v>
      </c>
      <c r="E22" s="187">
        <v>2</v>
      </c>
      <c r="F22" s="187">
        <v>3</v>
      </c>
      <c r="G22" s="187">
        <v>4</v>
      </c>
      <c r="H22" s="187">
        <v>5</v>
      </c>
      <c r="I22" s="187">
        <v>6</v>
      </c>
      <c r="J22" s="188" t="s">
        <v>231</v>
      </c>
    </row>
    <row r="23" spans="1:13" x14ac:dyDescent="0.2">
      <c r="A23" s="181" t="s">
        <v>147</v>
      </c>
      <c r="B23" s="184">
        <f>IF($H$7="Numbers",Table_7_data!B21,Table_7_data!B56)</f>
        <v>0</v>
      </c>
      <c r="C23" s="184">
        <f>IF($H$7="Numbers",Table_7_data!C21,Table_7_data!C56)</f>
        <v>17</v>
      </c>
      <c r="D23" s="184">
        <f>IF($H$7="Numbers",Table_7_data!D21,Table_7_data!D56)</f>
        <v>12</v>
      </c>
      <c r="E23" s="184">
        <f>IF($H$7="Numbers",Table_7_data!E21,Table_7_data!E56)</f>
        <v>27</v>
      </c>
      <c r="F23" s="184">
        <f>IF($H$7="Numbers",Table_7_data!F21,Table_7_data!F56)</f>
        <v>29</v>
      </c>
      <c r="G23" s="184">
        <f>IF($H$7="Numbers",Table_7_data!G21,Table_7_data!G56)</f>
        <v>13</v>
      </c>
      <c r="H23" s="184">
        <f>IF($H$7="Numbers",Table_7_data!H21,Table_7_data!H56)</f>
        <v>1</v>
      </c>
      <c r="I23" s="184">
        <f>IF($H$7="Numbers",Table_7_data!I21,Table_7_data!I56)</f>
        <v>0</v>
      </c>
      <c r="J23" s="184">
        <f>IF($H$7="Numbers",Table_7_data!J21,Table_7_data!J56)</f>
        <v>71</v>
      </c>
      <c r="K23" s="182"/>
    </row>
    <row r="24" spans="1:13" x14ac:dyDescent="0.2">
      <c r="A24" s="183">
        <v>1</v>
      </c>
      <c r="B24" s="184">
        <f>IF($H$7="Numbers",Table_7_data!B22,Table_7_data!B57)</f>
        <v>0</v>
      </c>
      <c r="C24" s="184">
        <f>IF($H$7="Numbers",Table_7_data!C22,Table_7_data!C57)</f>
        <v>0</v>
      </c>
      <c r="D24" s="184">
        <f>IF($H$7="Numbers",Table_7_data!D22,Table_7_data!D57)</f>
        <v>0</v>
      </c>
      <c r="E24" s="184">
        <f>IF($H$7="Numbers",Table_7_data!E22,Table_7_data!E57)</f>
        <v>5</v>
      </c>
      <c r="F24" s="184">
        <f>IF($H$7="Numbers",Table_7_data!F22,Table_7_data!F57)</f>
        <v>37</v>
      </c>
      <c r="G24" s="184">
        <f>IF($H$7="Numbers",Table_7_data!G22,Table_7_data!G57)</f>
        <v>55</v>
      </c>
      <c r="H24" s="184">
        <f>IF($H$7="Numbers",Table_7_data!H22,Table_7_data!H57)</f>
        <v>2</v>
      </c>
      <c r="I24" s="184">
        <f>IF($H$7="Numbers",Table_7_data!I22,Table_7_data!I57)</f>
        <v>0</v>
      </c>
      <c r="J24" s="184">
        <f>IF($H$7="Numbers",Table_7_data!J22,Table_7_data!J57)</f>
        <v>94</v>
      </c>
    </row>
    <row r="25" spans="1:13" x14ac:dyDescent="0.2">
      <c r="A25" s="185" t="s">
        <v>232</v>
      </c>
      <c r="B25" s="184">
        <f>IF($H$7="Numbers",Table_7_data!B23,Table_7_data!B58)</f>
        <v>0</v>
      </c>
      <c r="C25" s="184">
        <f>IF($H$7="Numbers",Table_7_data!C23,Table_7_data!C58)</f>
        <v>0</v>
      </c>
      <c r="D25" s="184">
        <f>IF($H$7="Numbers",Table_7_data!D23,Table_7_data!D58)</f>
        <v>0</v>
      </c>
      <c r="E25" s="184">
        <f>IF($H$7="Numbers",Table_7_data!E23,Table_7_data!E58)</f>
        <v>0</v>
      </c>
      <c r="F25" s="184">
        <f>IF($H$7="Numbers",Table_7_data!F23,Table_7_data!F58)</f>
        <v>10</v>
      </c>
      <c r="G25" s="184">
        <f>IF($H$7="Numbers",Table_7_data!G23,Table_7_data!G58)</f>
        <v>80</v>
      </c>
      <c r="H25" s="184">
        <f>IF($H$7="Numbers",Table_7_data!H23,Table_7_data!H58)</f>
        <v>10</v>
      </c>
      <c r="I25" s="184">
        <f>IF($H$7="Numbers",Table_7_data!I23,Table_7_data!I58)</f>
        <v>0</v>
      </c>
      <c r="J25" s="184">
        <f>IF($H$7="Numbers",Table_7_data!J23,Table_7_data!J58)</f>
        <v>90</v>
      </c>
    </row>
    <row r="26" spans="1:13" x14ac:dyDescent="0.2">
      <c r="A26" s="185" t="s">
        <v>233</v>
      </c>
      <c r="B26" s="184">
        <f>IF($H$7="Numbers",Table_7_data!B24,Table_7_data!B59)</f>
        <v>0</v>
      </c>
      <c r="C26" s="184">
        <f>IF($H$7="Numbers",Table_7_data!C24,Table_7_data!C59)</f>
        <v>0</v>
      </c>
      <c r="D26" s="184">
        <f>IF($H$7="Numbers",Table_7_data!D24,Table_7_data!D59)</f>
        <v>0</v>
      </c>
      <c r="E26" s="184">
        <f>IF($H$7="Numbers",Table_7_data!E24,Table_7_data!E59)</f>
        <v>0</v>
      </c>
      <c r="F26" s="184">
        <f>IF($H$7="Numbers",Table_7_data!F24,Table_7_data!F59)</f>
        <v>2</v>
      </c>
      <c r="G26" s="184">
        <f>IF($H$7="Numbers",Table_7_data!G24,Table_7_data!G59)</f>
        <v>66</v>
      </c>
      <c r="H26" s="184">
        <f>IF($H$7="Numbers",Table_7_data!H24,Table_7_data!H59)</f>
        <v>32</v>
      </c>
      <c r="I26" s="184">
        <f>IF($H$7="Numbers",Table_7_data!I24,Table_7_data!I59)</f>
        <v>0</v>
      </c>
      <c r="J26" s="184">
        <f>IF($H$7="Numbers",Table_7_data!J24,Table_7_data!J59)</f>
        <v>98</v>
      </c>
    </row>
    <row r="27" spans="1:13" x14ac:dyDescent="0.2">
      <c r="A27" s="185" t="s">
        <v>234</v>
      </c>
      <c r="B27" s="184">
        <f>IF($H$7="Numbers",Table_7_data!B25,Table_7_data!B60)</f>
        <v>0</v>
      </c>
      <c r="C27" s="184">
        <f>IF($H$7="Numbers",Table_7_data!C25,Table_7_data!C60)</f>
        <v>0</v>
      </c>
      <c r="D27" s="184">
        <f>IF($H$7="Numbers",Table_7_data!D25,Table_7_data!D60)</f>
        <v>0</v>
      </c>
      <c r="E27" s="184">
        <f>IF($H$7="Numbers",Table_7_data!E25,Table_7_data!E60)</f>
        <v>0</v>
      </c>
      <c r="F27" s="184">
        <f>IF($H$7="Numbers",Table_7_data!F25,Table_7_data!F60)</f>
        <v>0</v>
      </c>
      <c r="G27" s="184">
        <f>IF($H$7="Numbers",Table_7_data!G25,Table_7_data!G60)</f>
        <v>32</v>
      </c>
      <c r="H27" s="184">
        <f>IF($H$7="Numbers",Table_7_data!H25,Table_7_data!H60)</f>
        <v>65</v>
      </c>
      <c r="I27" s="184">
        <f>IF($H$7="Numbers",Table_7_data!I25,Table_7_data!I60)</f>
        <v>2</v>
      </c>
      <c r="J27" s="184">
        <f>IF($H$7="Numbers",Table_7_data!J25,Table_7_data!J60)</f>
        <v>100</v>
      </c>
    </row>
    <row r="28" spans="1:13" x14ac:dyDescent="0.2">
      <c r="A28" s="183" t="s">
        <v>235</v>
      </c>
      <c r="B28" s="184">
        <f>IF($H$7="Numbers",Table_7_data!B26,Table_7_data!B61)</f>
        <v>0</v>
      </c>
      <c r="C28" s="184">
        <f>IF($H$7="Numbers",Table_7_data!C26,Table_7_data!C61)</f>
        <v>0</v>
      </c>
      <c r="D28" s="184">
        <f>IF($H$7="Numbers",Table_7_data!D26,Table_7_data!D61)</f>
        <v>0</v>
      </c>
      <c r="E28" s="184">
        <f>IF($H$7="Numbers",Table_7_data!E26,Table_7_data!E61)</f>
        <v>0</v>
      </c>
      <c r="F28" s="184">
        <f>IF($H$7="Numbers",Table_7_data!F26,Table_7_data!F61)</f>
        <v>0</v>
      </c>
      <c r="G28" s="184">
        <f>IF($H$7="Numbers",Table_7_data!G26,Table_7_data!G61)</f>
        <v>7</v>
      </c>
      <c r="H28" s="184">
        <f>IF($H$7="Numbers",Table_7_data!H26,Table_7_data!H61)</f>
        <v>80</v>
      </c>
      <c r="I28" s="184">
        <f>IF($H$7="Numbers",Table_7_data!I26,Table_7_data!I61)</f>
        <v>13</v>
      </c>
      <c r="J28" s="184">
        <f>IF($H$7="Numbers",Table_7_data!J26,Table_7_data!J61)</f>
        <v>93</v>
      </c>
    </row>
    <row r="29" spans="1:13" x14ac:dyDescent="0.2">
      <c r="A29" s="186" t="s">
        <v>236</v>
      </c>
      <c r="B29" s="919">
        <f>IF($H$7="Numbers",Table_7_data!B27,Table_7_data!B62)</f>
        <v>0</v>
      </c>
      <c r="C29" s="919">
        <f>IF($H$7="Numbers",Table_7_data!C27,Table_7_data!C62)</f>
        <v>0</v>
      </c>
      <c r="D29" s="919">
        <f>IF($H$7="Numbers",Table_7_data!D27,Table_7_data!D62)</f>
        <v>0</v>
      </c>
      <c r="E29" s="919">
        <f>IF($H$7="Numbers",Table_7_data!E27,Table_7_data!E62)</f>
        <v>0</v>
      </c>
      <c r="F29" s="919">
        <f>IF($H$7="Numbers",Table_7_data!F27,Table_7_data!F62)</f>
        <v>3</v>
      </c>
      <c r="G29" s="919">
        <f>IF($H$7="Numbers",Table_7_data!G27,Table_7_data!G62)</f>
        <v>52</v>
      </c>
      <c r="H29" s="919">
        <f>IF($H$7="Numbers",Table_7_data!H27,Table_7_data!H62)</f>
        <v>42</v>
      </c>
      <c r="I29" s="919">
        <f>IF($H$7="Numbers",Table_7_data!I27,Table_7_data!I62)</f>
        <v>3</v>
      </c>
      <c r="J29" s="919">
        <f>IF($H$7="Numbers",Table_7_data!J27,Table_7_data!J62)</f>
        <v>96</v>
      </c>
    </row>
    <row r="30" spans="1:13" x14ac:dyDescent="0.2">
      <c r="A30" s="185"/>
      <c r="B30" s="189"/>
      <c r="C30" s="189"/>
      <c r="D30" s="189"/>
      <c r="E30" s="189"/>
      <c r="F30" s="189"/>
      <c r="G30" s="189"/>
      <c r="H30" s="189"/>
      <c r="I30" s="190"/>
    </row>
    <row r="31" spans="1:13" x14ac:dyDescent="0.2">
      <c r="A31" s="1068" t="s">
        <v>238</v>
      </c>
      <c r="B31" s="1068"/>
      <c r="C31" s="1068"/>
      <c r="D31" s="1068"/>
      <c r="E31" s="1068"/>
      <c r="F31" s="1068"/>
      <c r="G31" s="1068"/>
      <c r="H31" s="176"/>
      <c r="I31" s="177"/>
    </row>
    <row r="32" spans="1:13" x14ac:dyDescent="0.2">
      <c r="A32" s="1069" t="s">
        <v>228</v>
      </c>
      <c r="B32" s="1070" t="s">
        <v>229</v>
      </c>
      <c r="C32" s="1070"/>
      <c r="D32" s="1070"/>
      <c r="E32" s="1070"/>
      <c r="F32" s="1070"/>
      <c r="G32" s="1070"/>
      <c r="H32" s="1070"/>
      <c r="I32" s="1070"/>
      <c r="J32" s="1070"/>
    </row>
    <row r="33" spans="1:20" ht="22.5" x14ac:dyDescent="0.2">
      <c r="A33" s="1069"/>
      <c r="B33" s="187" t="s">
        <v>230</v>
      </c>
      <c r="C33" s="187" t="s">
        <v>147</v>
      </c>
      <c r="D33" s="187">
        <v>1</v>
      </c>
      <c r="E33" s="187">
        <v>2</v>
      </c>
      <c r="F33" s="187">
        <v>3</v>
      </c>
      <c r="G33" s="187">
        <v>4</v>
      </c>
      <c r="H33" s="187">
        <v>5</v>
      </c>
      <c r="I33" s="187">
        <v>6</v>
      </c>
      <c r="J33" s="188" t="s">
        <v>231</v>
      </c>
    </row>
    <row r="34" spans="1:20" x14ac:dyDescent="0.2">
      <c r="A34" s="181" t="s">
        <v>147</v>
      </c>
      <c r="B34" s="184">
        <f>IF($H$7="Numbers",Table_7_data!B32,Table_7_data!B67)</f>
        <v>1</v>
      </c>
      <c r="C34" s="184">
        <f>IF($H$7="Numbers",Table_7_data!C32,Table_7_data!C67)</f>
        <v>27</v>
      </c>
      <c r="D34" s="184">
        <f>IF($H$7="Numbers",Table_7_data!D32,Table_7_data!D67)</f>
        <v>16</v>
      </c>
      <c r="E34" s="184">
        <f>IF($H$7="Numbers",Table_7_data!E32,Table_7_data!E67)</f>
        <v>33</v>
      </c>
      <c r="F34" s="184">
        <f>IF($H$7="Numbers",Table_7_data!F32,Table_7_data!F67)</f>
        <v>14</v>
      </c>
      <c r="G34" s="184">
        <f>IF($H$7="Numbers",Table_7_data!G32,Table_7_data!G67)</f>
        <v>8</v>
      </c>
      <c r="H34" s="184">
        <f>IF($H$7="Numbers",Table_7_data!H32,Table_7_data!H67)</f>
        <v>1</v>
      </c>
      <c r="I34" s="184">
        <f>IF($H$7="Numbers",Table_7_data!I32,Table_7_data!I67)</f>
        <v>0</v>
      </c>
      <c r="J34" s="184">
        <f>IF($H$7="Numbers",Table_7_data!J32,Table_7_data!J67)</f>
        <v>55</v>
      </c>
    </row>
    <row r="35" spans="1:20" x14ac:dyDescent="0.2">
      <c r="A35" s="183">
        <v>1</v>
      </c>
      <c r="B35" s="184">
        <f>IF($H$7="Numbers",Table_7_data!B33,Table_7_data!B68)</f>
        <v>0</v>
      </c>
      <c r="C35" s="184">
        <f>IF($H$7="Numbers",Table_7_data!C33,Table_7_data!C68)</f>
        <v>0</v>
      </c>
      <c r="D35" s="184">
        <f>IF($H$7="Numbers",Table_7_data!D33,Table_7_data!D68)</f>
        <v>1</v>
      </c>
      <c r="E35" s="184">
        <f>IF($H$7="Numbers",Table_7_data!E33,Table_7_data!E68)</f>
        <v>17</v>
      </c>
      <c r="F35" s="184">
        <f>IF($H$7="Numbers",Table_7_data!F33,Table_7_data!F68)</f>
        <v>38</v>
      </c>
      <c r="G35" s="184">
        <f>IF($H$7="Numbers",Table_7_data!G33,Table_7_data!G68)</f>
        <v>41</v>
      </c>
      <c r="H35" s="184">
        <f>IF($H$7="Numbers",Table_7_data!H33,Table_7_data!H68)</f>
        <v>3</v>
      </c>
      <c r="I35" s="184">
        <f>IF($H$7="Numbers",Table_7_data!I33,Table_7_data!I68)</f>
        <v>0</v>
      </c>
      <c r="J35" s="184">
        <f>IF($H$7="Numbers",Table_7_data!J33,Table_7_data!J68)</f>
        <v>81</v>
      </c>
    </row>
    <row r="36" spans="1:20" x14ac:dyDescent="0.2">
      <c r="A36" s="185" t="s">
        <v>232</v>
      </c>
      <c r="B36" s="184">
        <f>IF($H$7="Numbers",Table_7_data!B34,Table_7_data!B69)</f>
        <v>0</v>
      </c>
      <c r="C36" s="184">
        <f>IF($H$7="Numbers",Table_7_data!C34,Table_7_data!C69)</f>
        <v>0</v>
      </c>
      <c r="D36" s="184">
        <f>IF($H$7="Numbers",Table_7_data!D34,Table_7_data!D69)</f>
        <v>0</v>
      </c>
      <c r="E36" s="184">
        <f>IF($H$7="Numbers",Table_7_data!E34,Table_7_data!E69)</f>
        <v>2</v>
      </c>
      <c r="F36" s="184">
        <f>IF($H$7="Numbers",Table_7_data!F34,Table_7_data!F69)</f>
        <v>22</v>
      </c>
      <c r="G36" s="184">
        <f>IF($H$7="Numbers",Table_7_data!G34,Table_7_data!G69)</f>
        <v>68</v>
      </c>
      <c r="H36" s="184">
        <f>IF($H$7="Numbers",Table_7_data!H34,Table_7_data!H69)</f>
        <v>8</v>
      </c>
      <c r="I36" s="184">
        <f>IF($H$7="Numbers",Table_7_data!I34,Table_7_data!I69)</f>
        <v>0</v>
      </c>
      <c r="J36" s="184">
        <f>IF($H$7="Numbers",Table_7_data!J34,Table_7_data!J69)</f>
        <v>76</v>
      </c>
    </row>
    <row r="37" spans="1:20" x14ac:dyDescent="0.2">
      <c r="A37" s="185" t="s">
        <v>233</v>
      </c>
      <c r="B37" s="184">
        <f>IF($H$7="Numbers",Table_7_data!B35,Table_7_data!B70)</f>
        <v>0</v>
      </c>
      <c r="C37" s="184">
        <f>IF($H$7="Numbers",Table_7_data!C35,Table_7_data!C70)</f>
        <v>0</v>
      </c>
      <c r="D37" s="184">
        <f>IF($H$7="Numbers",Table_7_data!D35,Table_7_data!D70)</f>
        <v>0</v>
      </c>
      <c r="E37" s="184">
        <f>IF($H$7="Numbers",Table_7_data!E35,Table_7_data!E70)</f>
        <v>0</v>
      </c>
      <c r="F37" s="184">
        <f>IF($H$7="Numbers",Table_7_data!F35,Table_7_data!F70)</f>
        <v>6</v>
      </c>
      <c r="G37" s="184">
        <f>IF($H$7="Numbers",Table_7_data!G35,Table_7_data!G70)</f>
        <v>68</v>
      </c>
      <c r="H37" s="184">
        <f>IF($H$7="Numbers",Table_7_data!H35,Table_7_data!H70)</f>
        <v>24</v>
      </c>
      <c r="I37" s="184">
        <f>IF($H$7="Numbers",Table_7_data!I35,Table_7_data!I70)</f>
        <v>1</v>
      </c>
      <c r="J37" s="184">
        <f>IF($H$7="Numbers",Table_7_data!J35,Table_7_data!J70)</f>
        <v>93</v>
      </c>
    </row>
    <row r="38" spans="1:20" x14ac:dyDescent="0.2">
      <c r="A38" s="185" t="s">
        <v>234</v>
      </c>
      <c r="B38" s="184">
        <f>IF($H$7="Numbers",Table_7_data!B36,Table_7_data!B71)</f>
        <v>0</v>
      </c>
      <c r="C38" s="184">
        <f>IF($H$7="Numbers",Table_7_data!C36,Table_7_data!C71)</f>
        <v>0</v>
      </c>
      <c r="D38" s="184">
        <f>IF($H$7="Numbers",Table_7_data!D36,Table_7_data!D71)</f>
        <v>0</v>
      </c>
      <c r="E38" s="184">
        <f>IF($H$7="Numbers",Table_7_data!E36,Table_7_data!E71)</f>
        <v>0</v>
      </c>
      <c r="F38" s="184">
        <f>IF($H$7="Numbers",Table_7_data!F36,Table_7_data!F71)</f>
        <v>1</v>
      </c>
      <c r="G38" s="184">
        <f>IF($H$7="Numbers",Table_7_data!G36,Table_7_data!G71)</f>
        <v>41</v>
      </c>
      <c r="H38" s="184">
        <f>IF($H$7="Numbers",Table_7_data!H36,Table_7_data!H71)</f>
        <v>52</v>
      </c>
      <c r="I38" s="184">
        <f>IF($H$7="Numbers",Table_7_data!I36,Table_7_data!I71)</f>
        <v>6</v>
      </c>
      <c r="J38" s="184">
        <f>IF($H$7="Numbers",Table_7_data!J36,Table_7_data!J71)</f>
        <v>99</v>
      </c>
    </row>
    <row r="39" spans="1:20" x14ac:dyDescent="0.2">
      <c r="A39" s="183" t="s">
        <v>235</v>
      </c>
      <c r="B39" s="184">
        <f>IF($H$7="Numbers",Table_7_data!B37,Table_7_data!B72)</f>
        <v>0</v>
      </c>
      <c r="C39" s="184">
        <f>IF($H$7="Numbers",Table_7_data!C37,Table_7_data!C72)</f>
        <v>0</v>
      </c>
      <c r="D39" s="184">
        <f>IF($H$7="Numbers",Table_7_data!D37,Table_7_data!D72)</f>
        <v>0</v>
      </c>
      <c r="E39" s="184">
        <f>IF($H$7="Numbers",Table_7_data!E37,Table_7_data!E72)</f>
        <v>0</v>
      </c>
      <c r="F39" s="184">
        <f>IF($H$7="Numbers",Table_7_data!F37,Table_7_data!F72)</f>
        <v>0</v>
      </c>
      <c r="G39" s="184">
        <f>IF($H$7="Numbers",Table_7_data!G37,Table_7_data!G72)</f>
        <v>10</v>
      </c>
      <c r="H39" s="184">
        <f>IF($H$7="Numbers",Table_7_data!H37,Table_7_data!H72)</f>
        <v>55</v>
      </c>
      <c r="I39" s="184">
        <f>IF($H$7="Numbers",Table_7_data!I37,Table_7_data!I72)</f>
        <v>35</v>
      </c>
      <c r="J39" s="184">
        <f>IF($H$7="Numbers",Table_7_data!J37,Table_7_data!J72)</f>
        <v>90</v>
      </c>
    </row>
    <row r="40" spans="1:20" x14ac:dyDescent="0.2">
      <c r="A40" s="186" t="s">
        <v>236</v>
      </c>
      <c r="B40" s="919">
        <f>IF($H$7="Numbers",Table_7_data!B38,Table_7_data!B73)</f>
        <v>0</v>
      </c>
      <c r="C40" s="919">
        <f>IF($H$7="Numbers",Table_7_data!C38,Table_7_data!C73)</f>
        <v>0</v>
      </c>
      <c r="D40" s="919">
        <f>IF($H$7="Numbers",Table_7_data!D38,Table_7_data!D73)</f>
        <v>0</v>
      </c>
      <c r="E40" s="919">
        <f>IF($H$7="Numbers",Table_7_data!E38,Table_7_data!E73)</f>
        <v>0</v>
      </c>
      <c r="F40" s="919">
        <f>IF($H$7="Numbers",Table_7_data!F38,Table_7_data!F73)</f>
        <v>6</v>
      </c>
      <c r="G40" s="919">
        <f>IF($H$7="Numbers",Table_7_data!G38,Table_7_data!G73)</f>
        <v>47</v>
      </c>
      <c r="H40" s="919">
        <f>IF($H$7="Numbers",Table_7_data!H38,Table_7_data!H73)</f>
        <v>37</v>
      </c>
      <c r="I40" s="919">
        <f>IF($H$7="Numbers",Table_7_data!I38,Table_7_data!I73)</f>
        <v>10</v>
      </c>
      <c r="J40" s="919">
        <f>IF($H$7="Numbers",Table_7_data!J38,Table_7_data!J73)</f>
        <v>91</v>
      </c>
    </row>
    <row r="41" spans="1:20" x14ac:dyDescent="0.2">
      <c r="A41" s="185"/>
      <c r="B41" s="189"/>
      <c r="C41" s="189"/>
      <c r="D41" s="189"/>
      <c r="E41" s="189"/>
      <c r="F41" s="191"/>
      <c r="G41" s="192"/>
      <c r="J41" s="636" t="s">
        <v>167</v>
      </c>
    </row>
    <row r="42" spans="1:20" x14ac:dyDescent="0.2">
      <c r="A42" s="185"/>
      <c r="B42" s="189"/>
      <c r="C42" s="189"/>
      <c r="D42" s="189"/>
      <c r="E42" s="189"/>
      <c r="F42" s="189"/>
      <c r="G42" s="189"/>
      <c r="H42" s="189"/>
      <c r="I42" s="189"/>
    </row>
    <row r="43" spans="1:20" ht="35.25" customHeight="1" x14ac:dyDescent="0.2">
      <c r="A43" s="1020" t="s">
        <v>503</v>
      </c>
      <c r="B43" s="1020"/>
      <c r="C43" s="1020"/>
      <c r="D43" s="1020"/>
      <c r="E43" s="1020"/>
      <c r="F43" s="1020"/>
      <c r="G43" s="1020"/>
      <c r="H43" s="1020"/>
      <c r="I43" s="1020"/>
      <c r="J43" s="1020"/>
      <c r="K43" s="193"/>
      <c r="L43" s="641"/>
      <c r="M43" s="1067"/>
      <c r="N43" s="1067"/>
      <c r="O43" s="1067"/>
      <c r="P43" s="1067"/>
      <c r="Q43" s="1067"/>
      <c r="R43" s="1067"/>
      <c r="S43" s="1067"/>
      <c r="T43" s="1067"/>
    </row>
    <row r="44" spans="1:20" ht="21.95" customHeight="1" x14ac:dyDescent="0.2">
      <c r="A44" s="1020" t="s">
        <v>239</v>
      </c>
      <c r="B44" s="1020"/>
      <c r="C44" s="1020"/>
      <c r="D44" s="1020"/>
      <c r="E44" s="1020"/>
      <c r="F44" s="1020"/>
      <c r="G44" s="1020"/>
      <c r="H44" s="1020"/>
      <c r="I44" s="1020"/>
      <c r="J44" s="1020"/>
      <c r="M44" s="642"/>
      <c r="N44" s="642"/>
      <c r="O44" s="642"/>
      <c r="P44" s="642"/>
      <c r="Q44" s="642"/>
      <c r="R44" s="642"/>
      <c r="S44" s="802"/>
      <c r="T44" s="802"/>
    </row>
    <row r="45" spans="1:20" ht="35.25" customHeight="1" x14ac:dyDescent="0.2">
      <c r="A45" s="1020" t="s">
        <v>446</v>
      </c>
      <c r="B45" s="1020"/>
      <c r="C45" s="1020"/>
      <c r="D45" s="1020"/>
      <c r="E45" s="1020"/>
      <c r="F45" s="1020"/>
      <c r="G45" s="1020"/>
      <c r="H45" s="1020"/>
      <c r="I45" s="1020"/>
      <c r="J45" s="1020"/>
      <c r="M45" s="1067"/>
      <c r="N45" s="1067"/>
      <c r="O45" s="1067"/>
      <c r="P45" s="1067"/>
      <c r="Q45" s="1067"/>
      <c r="R45" s="1067"/>
      <c r="S45" s="1067"/>
      <c r="T45" s="1067"/>
    </row>
    <row r="46" spans="1:20" ht="21.95" customHeight="1" x14ac:dyDescent="0.2">
      <c r="A46" s="1020" t="s">
        <v>447</v>
      </c>
      <c r="B46" s="1020"/>
      <c r="C46" s="1020"/>
      <c r="D46" s="1020"/>
      <c r="E46" s="1020"/>
      <c r="F46" s="1020"/>
      <c r="G46" s="1020"/>
      <c r="H46" s="1020"/>
      <c r="I46" s="1020"/>
      <c r="J46" s="1020"/>
      <c r="K46" s="193"/>
      <c r="L46" s="641"/>
    </row>
    <row r="47" spans="1:20" ht="14.25" customHeight="1" x14ac:dyDescent="0.2">
      <c r="A47" s="183"/>
      <c r="B47" s="802"/>
      <c r="C47" s="802"/>
      <c r="D47" s="802"/>
      <c r="E47" s="802"/>
      <c r="F47" s="802"/>
      <c r="G47" s="802"/>
      <c r="H47" s="802"/>
      <c r="I47" s="802"/>
      <c r="J47" s="802"/>
      <c r="M47" s="642"/>
      <c r="N47" s="642"/>
      <c r="O47" s="642"/>
      <c r="P47" s="642"/>
      <c r="Q47" s="642"/>
      <c r="R47" s="642"/>
      <c r="S47" s="802"/>
      <c r="T47" s="802"/>
    </row>
  </sheetData>
  <sheetProtection sheet="1" objects="1" scenarios="1"/>
  <mergeCells count="19">
    <mergeCell ref="A1:J1"/>
    <mergeCell ref="E6:J6"/>
    <mergeCell ref="E7:G7"/>
    <mergeCell ref="H7:J7"/>
    <mergeCell ref="A9:G9"/>
    <mergeCell ref="A10:A11"/>
    <mergeCell ref="B10:J10"/>
    <mergeCell ref="A20:G20"/>
    <mergeCell ref="A21:A22"/>
    <mergeCell ref="B21:J21"/>
    <mergeCell ref="A44:J44"/>
    <mergeCell ref="A45:J45"/>
    <mergeCell ref="M45:T45"/>
    <mergeCell ref="A46:J46"/>
    <mergeCell ref="A31:G31"/>
    <mergeCell ref="A32:A33"/>
    <mergeCell ref="B32:J32"/>
    <mergeCell ref="A43:J43"/>
    <mergeCell ref="M43:T43"/>
  </mergeCells>
  <dataValidations count="1">
    <dataValidation type="list" allowBlank="1" showInputMessage="1" showErrorMessage="1" sqref="H7:J7">
      <formula1>$M$8:$M$9</formula1>
    </dataValidation>
  </dataValidations>
  <pageMargins left="0.39370078740157483" right="0.39370078740157483" top="0.39370078740157483" bottom="0.39370078740157483" header="0.51181102362204722" footer="0.51181102362204722"/>
  <pageSetup paperSize="9" scale="8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workbookViewId="0">
      <selection sqref="A1:J1"/>
    </sheetView>
  </sheetViews>
  <sheetFormatPr defaultColWidth="9.140625" defaultRowHeight="12.75" x14ac:dyDescent="0.2"/>
  <cols>
    <col min="1" max="1" width="15" style="197" customWidth="1"/>
    <col min="2" max="9" width="9.28515625" style="194" customWidth="1"/>
    <col min="10" max="10" width="9.140625" style="194" customWidth="1"/>
    <col min="11" max="16384" width="9.140625" style="194"/>
  </cols>
  <sheetData>
    <row r="1" spans="1:11" x14ac:dyDescent="0.2">
      <c r="A1" s="1080" t="s">
        <v>626</v>
      </c>
      <c r="B1" s="1080"/>
      <c r="C1" s="1080"/>
      <c r="D1" s="1080"/>
      <c r="E1" s="1080"/>
      <c r="F1" s="1080"/>
      <c r="G1" s="1080"/>
      <c r="H1" s="1080"/>
      <c r="I1" s="1080"/>
      <c r="J1" s="1080"/>
    </row>
    <row r="2" spans="1:11" x14ac:dyDescent="0.2">
      <c r="A2" s="195" t="s">
        <v>624</v>
      </c>
      <c r="B2" s="196"/>
      <c r="C2" s="196"/>
      <c r="D2" s="196"/>
      <c r="E2" s="196"/>
      <c r="F2" s="196"/>
      <c r="G2" s="196"/>
      <c r="H2" s="197"/>
      <c r="I2" s="197"/>
    </row>
    <row r="3" spans="1:11" ht="14.25" x14ac:dyDescent="0.2">
      <c r="A3" s="195" t="s">
        <v>240</v>
      </c>
      <c r="H3" s="197"/>
      <c r="I3" s="197"/>
    </row>
    <row r="4" spans="1:11" x14ac:dyDescent="0.2">
      <c r="A4" s="198"/>
      <c r="B4" s="199"/>
      <c r="C4" s="199"/>
    </row>
    <row r="5" spans="1:11" x14ac:dyDescent="0.2">
      <c r="A5" s="198" t="s">
        <v>142</v>
      </c>
      <c r="B5" s="199"/>
      <c r="C5" s="199"/>
      <c r="D5" s="200"/>
      <c r="G5" s="201"/>
      <c r="H5" s="201"/>
      <c r="I5" s="201"/>
    </row>
    <row r="6" spans="1:11" x14ac:dyDescent="0.2">
      <c r="A6" s="198">
        <v>1</v>
      </c>
      <c r="B6" s="202">
        <v>2</v>
      </c>
      <c r="C6" s="202">
        <v>3</v>
      </c>
      <c r="D6" s="202">
        <v>4</v>
      </c>
      <c r="E6" s="202">
        <v>5</v>
      </c>
      <c r="F6" s="202">
        <v>6</v>
      </c>
      <c r="G6" s="202">
        <v>7</v>
      </c>
      <c r="H6" s="202">
        <v>8</v>
      </c>
      <c r="I6" s="202">
        <v>9</v>
      </c>
      <c r="J6" s="202">
        <v>10</v>
      </c>
    </row>
    <row r="7" spans="1:11" x14ac:dyDescent="0.2">
      <c r="A7" s="1077" t="s">
        <v>227</v>
      </c>
      <c r="B7" s="1077"/>
      <c r="C7" s="1077"/>
      <c r="D7" s="1077"/>
      <c r="E7" s="1077"/>
      <c r="F7" s="1077"/>
      <c r="G7" s="1077"/>
      <c r="H7" s="198"/>
      <c r="I7" s="199"/>
    </row>
    <row r="8" spans="1:11" x14ac:dyDescent="0.2">
      <c r="A8" s="1078" t="s">
        <v>228</v>
      </c>
      <c r="B8" s="1079" t="s">
        <v>229</v>
      </c>
      <c r="C8" s="1079"/>
      <c r="D8" s="1079"/>
      <c r="E8" s="1079"/>
      <c r="F8" s="1079"/>
      <c r="G8" s="1079"/>
      <c r="H8" s="1079"/>
      <c r="I8" s="1079"/>
      <c r="J8" s="1079"/>
    </row>
    <row r="9" spans="1:11" ht="22.5" x14ac:dyDescent="0.2">
      <c r="A9" s="1078"/>
      <c r="B9" s="203" t="s">
        <v>230</v>
      </c>
      <c r="C9" s="203" t="s">
        <v>147</v>
      </c>
      <c r="D9" s="203">
        <v>1</v>
      </c>
      <c r="E9" s="203">
        <v>2</v>
      </c>
      <c r="F9" s="203">
        <v>3</v>
      </c>
      <c r="G9" s="203">
        <v>4</v>
      </c>
      <c r="H9" s="203">
        <v>5</v>
      </c>
      <c r="I9" s="203">
        <v>6</v>
      </c>
      <c r="J9" s="204" t="s">
        <v>231</v>
      </c>
    </row>
    <row r="10" spans="1:11" x14ac:dyDescent="0.2">
      <c r="A10" s="205" t="s">
        <v>147</v>
      </c>
      <c r="B10" s="206">
        <v>146</v>
      </c>
      <c r="C10" s="206">
        <v>2840</v>
      </c>
      <c r="D10" s="206">
        <v>1858</v>
      </c>
      <c r="E10" s="206">
        <v>4619</v>
      </c>
      <c r="F10" s="206">
        <v>1585</v>
      </c>
      <c r="G10" s="206">
        <v>2425</v>
      </c>
      <c r="H10" s="206">
        <v>397</v>
      </c>
      <c r="I10" s="206">
        <v>0</v>
      </c>
      <c r="J10" s="206">
        <v>9026</v>
      </c>
      <c r="K10" s="207"/>
    </row>
    <row r="11" spans="1:11" x14ac:dyDescent="0.2">
      <c r="A11" s="208">
        <v>1</v>
      </c>
      <c r="B11" s="206">
        <v>49</v>
      </c>
      <c r="C11" s="206">
        <v>75</v>
      </c>
      <c r="D11" s="206">
        <v>458</v>
      </c>
      <c r="E11" s="206">
        <v>9675</v>
      </c>
      <c r="F11" s="206">
        <v>14544</v>
      </c>
      <c r="G11" s="206">
        <v>34523</v>
      </c>
      <c r="H11" s="206">
        <v>6273</v>
      </c>
      <c r="I11" s="206">
        <v>0</v>
      </c>
      <c r="J11" s="206">
        <v>55340</v>
      </c>
    </row>
    <row r="12" spans="1:11" x14ac:dyDescent="0.2">
      <c r="A12" s="209" t="s">
        <v>232</v>
      </c>
      <c r="B12" s="206">
        <v>16</v>
      </c>
      <c r="C12" s="206">
        <v>2</v>
      </c>
      <c r="D12" s="206">
        <v>20</v>
      </c>
      <c r="E12" s="206">
        <v>1805</v>
      </c>
      <c r="F12" s="206">
        <v>8124</v>
      </c>
      <c r="G12" s="206">
        <v>43103</v>
      </c>
      <c r="H12" s="206">
        <v>11573</v>
      </c>
      <c r="I12" s="206">
        <v>1</v>
      </c>
      <c r="J12" s="206">
        <v>54677</v>
      </c>
    </row>
    <row r="13" spans="1:11" x14ac:dyDescent="0.2">
      <c r="A13" s="209" t="s">
        <v>233</v>
      </c>
      <c r="B13" s="206">
        <v>21</v>
      </c>
      <c r="C13" s="206">
        <v>0</v>
      </c>
      <c r="D13" s="206">
        <v>10</v>
      </c>
      <c r="E13" s="206">
        <v>587</v>
      </c>
      <c r="F13" s="206">
        <v>5549</v>
      </c>
      <c r="G13" s="206">
        <v>78337</v>
      </c>
      <c r="H13" s="206">
        <v>43238</v>
      </c>
      <c r="I13" s="206">
        <v>5</v>
      </c>
      <c r="J13" s="206">
        <v>121580</v>
      </c>
    </row>
    <row r="14" spans="1:11" x14ac:dyDescent="0.2">
      <c r="A14" s="209" t="s">
        <v>234</v>
      </c>
      <c r="B14" s="206">
        <v>14</v>
      </c>
      <c r="C14" s="206">
        <v>1</v>
      </c>
      <c r="D14" s="206">
        <v>0</v>
      </c>
      <c r="E14" s="206">
        <v>94</v>
      </c>
      <c r="F14" s="206">
        <v>963</v>
      </c>
      <c r="G14" s="206">
        <v>50130</v>
      </c>
      <c r="H14" s="206">
        <v>83151</v>
      </c>
      <c r="I14" s="206">
        <v>73</v>
      </c>
      <c r="J14" s="206">
        <v>133354</v>
      </c>
    </row>
    <row r="15" spans="1:11" x14ac:dyDescent="0.2">
      <c r="A15" s="208" t="s">
        <v>235</v>
      </c>
      <c r="B15" s="210">
        <v>5</v>
      </c>
      <c r="C15" s="210">
        <v>0</v>
      </c>
      <c r="D15" s="210">
        <v>0</v>
      </c>
      <c r="E15" s="210">
        <v>14</v>
      </c>
      <c r="F15" s="210">
        <v>86</v>
      </c>
      <c r="G15" s="210">
        <v>14270</v>
      </c>
      <c r="H15" s="210">
        <v>123878</v>
      </c>
      <c r="I15" s="210">
        <v>1458</v>
      </c>
      <c r="J15" s="210">
        <v>125198</v>
      </c>
    </row>
    <row r="16" spans="1:11" x14ac:dyDescent="0.2">
      <c r="A16" s="211" t="s">
        <v>236</v>
      </c>
      <c r="B16" s="212">
        <v>56</v>
      </c>
      <c r="C16" s="212">
        <v>3</v>
      </c>
      <c r="D16" s="212">
        <v>30</v>
      </c>
      <c r="E16" s="212">
        <v>2500</v>
      </c>
      <c r="F16" s="212">
        <v>14722</v>
      </c>
      <c r="G16" s="212">
        <v>185840</v>
      </c>
      <c r="H16" s="212">
        <v>261840</v>
      </c>
      <c r="I16" s="212">
        <v>1537</v>
      </c>
      <c r="J16" s="212">
        <v>434809</v>
      </c>
    </row>
    <row r="17" spans="1:11" x14ac:dyDescent="0.2">
      <c r="A17" s="198"/>
      <c r="B17" s="213"/>
      <c r="C17" s="213"/>
      <c r="D17" s="213"/>
      <c r="E17" s="213"/>
      <c r="F17" s="213"/>
      <c r="G17" s="213"/>
      <c r="H17" s="213"/>
      <c r="I17" s="199"/>
    </row>
    <row r="18" spans="1:11" x14ac:dyDescent="0.2">
      <c r="A18" s="1077" t="s">
        <v>237</v>
      </c>
      <c r="B18" s="1077"/>
      <c r="C18" s="1077"/>
      <c r="D18" s="1077"/>
      <c r="E18" s="1077"/>
      <c r="F18" s="1077"/>
      <c r="G18" s="1077"/>
      <c r="H18" s="198"/>
      <c r="I18" s="199"/>
    </row>
    <row r="19" spans="1:11" x14ac:dyDescent="0.2">
      <c r="A19" s="1078" t="s">
        <v>228</v>
      </c>
      <c r="B19" s="1079" t="s">
        <v>229</v>
      </c>
      <c r="C19" s="1079"/>
      <c r="D19" s="1079"/>
      <c r="E19" s="1079"/>
      <c r="F19" s="1079"/>
      <c r="G19" s="1079"/>
      <c r="H19" s="1079"/>
      <c r="I19" s="1079"/>
      <c r="J19" s="1079"/>
    </row>
    <row r="20" spans="1:11" ht="22.5" x14ac:dyDescent="0.2">
      <c r="A20" s="1078"/>
      <c r="B20" s="203" t="s">
        <v>230</v>
      </c>
      <c r="C20" s="203" t="s">
        <v>147</v>
      </c>
      <c r="D20" s="203">
        <v>1</v>
      </c>
      <c r="E20" s="203">
        <v>2</v>
      </c>
      <c r="F20" s="203">
        <v>3</v>
      </c>
      <c r="G20" s="203">
        <v>4</v>
      </c>
      <c r="H20" s="203">
        <v>5</v>
      </c>
      <c r="I20" s="203">
        <v>6</v>
      </c>
      <c r="J20" s="204" t="s">
        <v>231</v>
      </c>
    </row>
    <row r="21" spans="1:11" x14ac:dyDescent="0.2">
      <c r="A21" s="205" t="s">
        <v>147</v>
      </c>
      <c r="B21" s="206">
        <v>81</v>
      </c>
      <c r="C21" s="206">
        <v>3091</v>
      </c>
      <c r="D21" s="206">
        <v>2273</v>
      </c>
      <c r="E21" s="206">
        <v>5075</v>
      </c>
      <c r="F21" s="206">
        <v>5427</v>
      </c>
      <c r="G21" s="206">
        <v>2445</v>
      </c>
      <c r="H21" s="206">
        <v>106</v>
      </c>
      <c r="I21" s="206">
        <v>2</v>
      </c>
      <c r="J21" s="206">
        <v>13055</v>
      </c>
      <c r="K21" s="207"/>
    </row>
    <row r="22" spans="1:11" x14ac:dyDescent="0.2">
      <c r="A22" s="208">
        <v>1</v>
      </c>
      <c r="B22" s="206">
        <v>40</v>
      </c>
      <c r="C22" s="206">
        <v>48</v>
      </c>
      <c r="D22" s="206">
        <v>389</v>
      </c>
      <c r="E22" s="206">
        <v>4248</v>
      </c>
      <c r="F22" s="206">
        <v>30881</v>
      </c>
      <c r="G22" s="206">
        <v>45398</v>
      </c>
      <c r="H22" s="206">
        <v>1829</v>
      </c>
      <c r="I22" s="206">
        <v>16</v>
      </c>
      <c r="J22" s="206">
        <v>78124</v>
      </c>
    </row>
    <row r="23" spans="1:11" x14ac:dyDescent="0.2">
      <c r="A23" s="209" t="s">
        <v>232</v>
      </c>
      <c r="B23" s="206">
        <v>22</v>
      </c>
      <c r="C23" s="206">
        <v>2</v>
      </c>
      <c r="D23" s="206">
        <v>24</v>
      </c>
      <c r="E23" s="206">
        <v>409</v>
      </c>
      <c r="F23" s="206">
        <v>10827</v>
      </c>
      <c r="G23" s="206">
        <v>88346</v>
      </c>
      <c r="H23" s="206">
        <v>10774</v>
      </c>
      <c r="I23" s="206">
        <v>101</v>
      </c>
      <c r="J23" s="206">
        <v>99221</v>
      </c>
    </row>
    <row r="24" spans="1:11" x14ac:dyDescent="0.2">
      <c r="A24" s="209" t="s">
        <v>233</v>
      </c>
      <c r="B24" s="206">
        <v>30</v>
      </c>
      <c r="C24" s="206">
        <v>1</v>
      </c>
      <c r="D24" s="206">
        <v>2</v>
      </c>
      <c r="E24" s="206">
        <v>61</v>
      </c>
      <c r="F24" s="206">
        <v>2950</v>
      </c>
      <c r="G24" s="206">
        <v>103356</v>
      </c>
      <c r="H24" s="206">
        <v>50022</v>
      </c>
      <c r="I24" s="206">
        <v>628</v>
      </c>
      <c r="J24" s="206">
        <v>154006</v>
      </c>
    </row>
    <row r="25" spans="1:11" x14ac:dyDescent="0.2">
      <c r="A25" s="209" t="s">
        <v>234</v>
      </c>
      <c r="B25" s="206">
        <v>13</v>
      </c>
      <c r="C25" s="206">
        <v>0</v>
      </c>
      <c r="D25" s="206">
        <v>0</v>
      </c>
      <c r="E25" s="206">
        <v>6</v>
      </c>
      <c r="F25" s="206">
        <v>234</v>
      </c>
      <c r="G25" s="206">
        <v>35344</v>
      </c>
      <c r="H25" s="206">
        <v>70851</v>
      </c>
      <c r="I25" s="206">
        <v>2590</v>
      </c>
      <c r="J25" s="206">
        <v>108785</v>
      </c>
    </row>
    <row r="26" spans="1:11" x14ac:dyDescent="0.2">
      <c r="A26" s="208" t="s">
        <v>235</v>
      </c>
      <c r="B26" s="210">
        <v>4</v>
      </c>
      <c r="C26" s="210">
        <v>0</v>
      </c>
      <c r="D26" s="210">
        <v>0</v>
      </c>
      <c r="E26" s="210">
        <v>1</v>
      </c>
      <c r="F26" s="210">
        <v>30</v>
      </c>
      <c r="G26" s="210">
        <v>5001</v>
      </c>
      <c r="H26" s="210">
        <v>54282</v>
      </c>
      <c r="I26" s="210">
        <v>8551</v>
      </c>
      <c r="J26" s="210">
        <v>62828</v>
      </c>
    </row>
    <row r="27" spans="1:11" x14ac:dyDescent="0.2">
      <c r="A27" s="211" t="s">
        <v>236</v>
      </c>
      <c r="B27" s="212">
        <v>69</v>
      </c>
      <c r="C27" s="212">
        <v>3</v>
      </c>
      <c r="D27" s="212">
        <v>26</v>
      </c>
      <c r="E27" s="212">
        <v>477</v>
      </c>
      <c r="F27" s="212">
        <v>14041</v>
      </c>
      <c r="G27" s="212">
        <v>232047</v>
      </c>
      <c r="H27" s="212">
        <v>185929</v>
      </c>
      <c r="I27" s="212">
        <v>11870</v>
      </c>
      <c r="J27" s="212">
        <v>424840</v>
      </c>
    </row>
    <row r="28" spans="1:11" x14ac:dyDescent="0.2">
      <c r="A28" s="209"/>
      <c r="B28" s="214"/>
      <c r="C28" s="214"/>
      <c r="D28" s="214"/>
      <c r="E28" s="214"/>
      <c r="F28" s="214"/>
      <c r="G28" s="214"/>
      <c r="H28" s="214"/>
      <c r="I28" s="215"/>
    </row>
    <row r="29" spans="1:11" x14ac:dyDescent="0.2">
      <c r="A29" s="1077" t="s">
        <v>238</v>
      </c>
      <c r="B29" s="1077"/>
      <c r="C29" s="1077"/>
      <c r="D29" s="1077"/>
      <c r="E29" s="1077"/>
      <c r="F29" s="1077"/>
      <c r="G29" s="1077"/>
      <c r="H29" s="198"/>
      <c r="I29" s="199"/>
    </row>
    <row r="30" spans="1:11" x14ac:dyDescent="0.2">
      <c r="A30" s="1078" t="s">
        <v>228</v>
      </c>
      <c r="B30" s="1079" t="s">
        <v>229</v>
      </c>
      <c r="C30" s="1079"/>
      <c r="D30" s="1079"/>
      <c r="E30" s="1079"/>
      <c r="F30" s="1079"/>
      <c r="G30" s="1079"/>
      <c r="H30" s="1079"/>
      <c r="I30" s="1079"/>
      <c r="J30" s="1079"/>
    </row>
    <row r="31" spans="1:11" ht="22.5" x14ac:dyDescent="0.2">
      <c r="A31" s="1078"/>
      <c r="B31" s="203" t="s">
        <v>230</v>
      </c>
      <c r="C31" s="203" t="s">
        <v>147</v>
      </c>
      <c r="D31" s="203">
        <v>1</v>
      </c>
      <c r="E31" s="203">
        <v>2</v>
      </c>
      <c r="F31" s="203">
        <v>3</v>
      </c>
      <c r="G31" s="203">
        <v>4</v>
      </c>
      <c r="H31" s="203">
        <v>5</v>
      </c>
      <c r="I31" s="203">
        <v>6</v>
      </c>
      <c r="J31" s="204" t="s">
        <v>231</v>
      </c>
    </row>
    <row r="32" spans="1:11" x14ac:dyDescent="0.2">
      <c r="A32" s="205" t="s">
        <v>147</v>
      </c>
      <c r="B32" s="206">
        <v>133</v>
      </c>
      <c r="C32" s="206">
        <v>2648</v>
      </c>
      <c r="D32" s="206">
        <v>1590</v>
      </c>
      <c r="E32" s="206">
        <v>3213</v>
      </c>
      <c r="F32" s="206">
        <v>1365</v>
      </c>
      <c r="G32" s="206">
        <v>795</v>
      </c>
      <c r="H32" s="206">
        <v>73</v>
      </c>
      <c r="I32" s="206">
        <v>5</v>
      </c>
      <c r="J32" s="206">
        <v>5451</v>
      </c>
    </row>
    <row r="33" spans="1:10" x14ac:dyDescent="0.2">
      <c r="A33" s="208">
        <v>1</v>
      </c>
      <c r="B33" s="206">
        <v>54</v>
      </c>
      <c r="C33" s="206">
        <v>84</v>
      </c>
      <c r="D33" s="206">
        <v>508</v>
      </c>
      <c r="E33" s="206">
        <v>7859</v>
      </c>
      <c r="F33" s="206">
        <v>17493</v>
      </c>
      <c r="G33" s="206">
        <v>18625</v>
      </c>
      <c r="H33" s="206">
        <v>1187</v>
      </c>
      <c r="I33" s="206">
        <v>17</v>
      </c>
      <c r="J33" s="206">
        <v>37322</v>
      </c>
    </row>
    <row r="34" spans="1:10" x14ac:dyDescent="0.2">
      <c r="A34" s="209" t="s">
        <v>232</v>
      </c>
      <c r="B34" s="206">
        <v>16</v>
      </c>
      <c r="C34" s="206">
        <v>3</v>
      </c>
      <c r="D34" s="206">
        <v>26</v>
      </c>
      <c r="E34" s="206">
        <v>1959</v>
      </c>
      <c r="F34" s="206">
        <v>18495</v>
      </c>
      <c r="G34" s="206">
        <v>57872</v>
      </c>
      <c r="H34" s="206">
        <v>6878</v>
      </c>
      <c r="I34" s="206">
        <v>116</v>
      </c>
      <c r="J34" s="206">
        <v>64866</v>
      </c>
    </row>
    <row r="35" spans="1:10" x14ac:dyDescent="0.2">
      <c r="A35" s="209" t="s">
        <v>233</v>
      </c>
      <c r="B35" s="206">
        <v>27</v>
      </c>
      <c r="C35" s="206">
        <v>0</v>
      </c>
      <c r="D35" s="206">
        <v>8</v>
      </c>
      <c r="E35" s="206">
        <v>359</v>
      </c>
      <c r="F35" s="206">
        <v>9295</v>
      </c>
      <c r="G35" s="206">
        <v>101181</v>
      </c>
      <c r="H35" s="206">
        <v>36286</v>
      </c>
      <c r="I35" s="206">
        <v>1413</v>
      </c>
      <c r="J35" s="206">
        <v>138880</v>
      </c>
    </row>
    <row r="36" spans="1:10" x14ac:dyDescent="0.2">
      <c r="A36" s="209" t="s">
        <v>234</v>
      </c>
      <c r="B36" s="206">
        <v>24</v>
      </c>
      <c r="C36" s="206">
        <v>1</v>
      </c>
      <c r="D36" s="206">
        <v>0</v>
      </c>
      <c r="E36" s="206">
        <v>51</v>
      </c>
      <c r="F36" s="206">
        <v>1400</v>
      </c>
      <c r="G36" s="206">
        <v>60049</v>
      </c>
      <c r="H36" s="206">
        <v>75849</v>
      </c>
      <c r="I36" s="206">
        <v>8738</v>
      </c>
      <c r="J36" s="206">
        <v>144636</v>
      </c>
    </row>
    <row r="37" spans="1:10" x14ac:dyDescent="0.2">
      <c r="A37" s="208" t="s">
        <v>235</v>
      </c>
      <c r="B37" s="210">
        <v>5</v>
      </c>
      <c r="C37" s="210">
        <v>0</v>
      </c>
      <c r="D37" s="210">
        <v>0</v>
      </c>
      <c r="E37" s="210">
        <v>9</v>
      </c>
      <c r="F37" s="210">
        <v>65</v>
      </c>
      <c r="G37" s="210">
        <v>10851</v>
      </c>
      <c r="H37" s="210">
        <v>61134</v>
      </c>
      <c r="I37" s="210">
        <v>38111</v>
      </c>
      <c r="J37" s="210">
        <v>99243</v>
      </c>
    </row>
    <row r="38" spans="1:10" x14ac:dyDescent="0.2">
      <c r="A38" s="211" t="s">
        <v>236</v>
      </c>
      <c r="B38" s="212">
        <v>72</v>
      </c>
      <c r="C38" s="212">
        <v>4</v>
      </c>
      <c r="D38" s="212">
        <v>34</v>
      </c>
      <c r="E38" s="212">
        <v>2378</v>
      </c>
      <c r="F38" s="212">
        <v>29255</v>
      </c>
      <c r="G38" s="212">
        <v>229953</v>
      </c>
      <c r="H38" s="212">
        <v>180147</v>
      </c>
      <c r="I38" s="212">
        <v>48378</v>
      </c>
      <c r="J38" s="212">
        <v>447625</v>
      </c>
    </row>
    <row r="39" spans="1:10" x14ac:dyDescent="0.2">
      <c r="A39" s="209"/>
      <c r="B39" s="214"/>
      <c r="C39" s="214"/>
      <c r="D39" s="214"/>
      <c r="E39" s="214"/>
      <c r="F39" s="216"/>
      <c r="G39" s="217"/>
      <c r="J39" s="218" t="s">
        <v>55</v>
      </c>
    </row>
    <row r="40" spans="1:10" x14ac:dyDescent="0.2">
      <c r="A40" s="643" t="s">
        <v>141</v>
      </c>
    </row>
    <row r="42" spans="1:10" x14ac:dyDescent="0.2">
      <c r="A42" s="1077" t="s">
        <v>227</v>
      </c>
      <c r="B42" s="1077"/>
      <c r="C42" s="1077"/>
      <c r="D42" s="1077"/>
      <c r="E42" s="1077"/>
      <c r="F42" s="1077"/>
      <c r="G42" s="1077"/>
      <c r="H42" s="198"/>
      <c r="I42" s="199"/>
    </row>
    <row r="43" spans="1:10" x14ac:dyDescent="0.2">
      <c r="A43" s="1078" t="s">
        <v>228</v>
      </c>
      <c r="B43" s="1079" t="s">
        <v>229</v>
      </c>
      <c r="C43" s="1079"/>
      <c r="D43" s="1079"/>
      <c r="E43" s="1079"/>
      <c r="F43" s="1079"/>
      <c r="G43" s="1079"/>
      <c r="H43" s="1079"/>
      <c r="I43" s="1079"/>
      <c r="J43" s="1079"/>
    </row>
    <row r="44" spans="1:10" ht="22.5" x14ac:dyDescent="0.2">
      <c r="A44" s="1078"/>
      <c r="B44" s="219" t="s">
        <v>230</v>
      </c>
      <c r="C44" s="219" t="s">
        <v>147</v>
      </c>
      <c r="D44" s="219">
        <v>1</v>
      </c>
      <c r="E44" s="219">
        <v>2</v>
      </c>
      <c r="F44" s="219">
        <v>3</v>
      </c>
      <c r="G44" s="219">
        <v>4</v>
      </c>
      <c r="H44" s="219">
        <v>5</v>
      </c>
      <c r="I44" s="219">
        <v>6</v>
      </c>
      <c r="J44" s="220" t="s">
        <v>231</v>
      </c>
    </row>
    <row r="45" spans="1:10" x14ac:dyDescent="0.2">
      <c r="A45" s="205" t="s">
        <v>147</v>
      </c>
      <c r="B45" s="206">
        <v>1</v>
      </c>
      <c r="C45" s="206">
        <v>20</v>
      </c>
      <c r="D45" s="206">
        <v>13</v>
      </c>
      <c r="E45" s="206">
        <v>33</v>
      </c>
      <c r="F45" s="206">
        <v>11</v>
      </c>
      <c r="G45" s="206">
        <v>17</v>
      </c>
      <c r="H45" s="206">
        <v>3</v>
      </c>
      <c r="I45" s="206">
        <v>0</v>
      </c>
      <c r="J45" s="206">
        <v>65</v>
      </c>
    </row>
    <row r="46" spans="1:10" x14ac:dyDescent="0.2">
      <c r="A46" s="208">
        <v>1</v>
      </c>
      <c r="B46" s="206">
        <v>0</v>
      </c>
      <c r="C46" s="206">
        <v>0</v>
      </c>
      <c r="D46" s="206">
        <v>1</v>
      </c>
      <c r="E46" s="206">
        <v>15</v>
      </c>
      <c r="F46" s="206">
        <v>22</v>
      </c>
      <c r="G46" s="206">
        <v>53</v>
      </c>
      <c r="H46" s="206">
        <v>10</v>
      </c>
      <c r="I46" s="206">
        <v>0</v>
      </c>
      <c r="J46" s="206">
        <v>84</v>
      </c>
    </row>
    <row r="47" spans="1:10" x14ac:dyDescent="0.2">
      <c r="A47" s="209" t="s">
        <v>232</v>
      </c>
      <c r="B47" s="206">
        <v>0</v>
      </c>
      <c r="C47" s="206">
        <v>0</v>
      </c>
      <c r="D47" s="206">
        <v>0</v>
      </c>
      <c r="E47" s="206">
        <v>3</v>
      </c>
      <c r="F47" s="206">
        <v>13</v>
      </c>
      <c r="G47" s="206">
        <v>67</v>
      </c>
      <c r="H47" s="206">
        <v>18</v>
      </c>
      <c r="I47" s="206">
        <v>0</v>
      </c>
      <c r="J47" s="206">
        <v>85</v>
      </c>
    </row>
    <row r="48" spans="1:10" x14ac:dyDescent="0.2">
      <c r="A48" s="209" t="s">
        <v>233</v>
      </c>
      <c r="B48" s="206">
        <v>0</v>
      </c>
      <c r="C48" s="206">
        <v>0</v>
      </c>
      <c r="D48" s="206">
        <v>0</v>
      </c>
      <c r="E48" s="206">
        <v>0</v>
      </c>
      <c r="F48" s="206">
        <v>4</v>
      </c>
      <c r="G48" s="206">
        <v>61</v>
      </c>
      <c r="H48" s="206">
        <v>34</v>
      </c>
      <c r="I48" s="206">
        <v>0</v>
      </c>
      <c r="J48" s="206">
        <v>95</v>
      </c>
    </row>
    <row r="49" spans="1:10" x14ac:dyDescent="0.2">
      <c r="A49" s="209" t="s">
        <v>234</v>
      </c>
      <c r="B49" s="206">
        <v>0</v>
      </c>
      <c r="C49" s="206">
        <v>0</v>
      </c>
      <c r="D49" s="206">
        <v>0</v>
      </c>
      <c r="E49" s="206">
        <v>0</v>
      </c>
      <c r="F49" s="206">
        <v>1</v>
      </c>
      <c r="G49" s="206">
        <v>37</v>
      </c>
      <c r="H49" s="206">
        <v>62</v>
      </c>
      <c r="I49" s="206">
        <v>0</v>
      </c>
      <c r="J49" s="206">
        <v>99</v>
      </c>
    </row>
    <row r="50" spans="1:10" x14ac:dyDescent="0.2">
      <c r="A50" s="208" t="s">
        <v>235</v>
      </c>
      <c r="B50" s="210">
        <v>0</v>
      </c>
      <c r="C50" s="210">
        <v>0</v>
      </c>
      <c r="D50" s="210">
        <v>0</v>
      </c>
      <c r="E50" s="210">
        <v>0</v>
      </c>
      <c r="F50" s="210">
        <v>0</v>
      </c>
      <c r="G50" s="210">
        <v>10</v>
      </c>
      <c r="H50" s="210">
        <v>89</v>
      </c>
      <c r="I50" s="210">
        <v>1</v>
      </c>
      <c r="J50" s="210">
        <v>90</v>
      </c>
    </row>
    <row r="51" spans="1:10" x14ac:dyDescent="0.2">
      <c r="A51" s="211" t="s">
        <v>236</v>
      </c>
      <c r="B51" s="212">
        <v>0</v>
      </c>
      <c r="C51" s="212">
        <v>0</v>
      </c>
      <c r="D51" s="212">
        <v>0</v>
      </c>
      <c r="E51" s="212">
        <v>1</v>
      </c>
      <c r="F51" s="212">
        <v>3</v>
      </c>
      <c r="G51" s="212">
        <v>40</v>
      </c>
      <c r="H51" s="212">
        <v>56</v>
      </c>
      <c r="I51" s="212">
        <v>0</v>
      </c>
      <c r="J51" s="212">
        <v>93</v>
      </c>
    </row>
    <row r="52" spans="1:10" x14ac:dyDescent="0.2">
      <c r="A52" s="198"/>
      <c r="B52" s="213"/>
      <c r="C52" s="213"/>
      <c r="D52" s="213"/>
      <c r="E52" s="213"/>
      <c r="F52" s="213"/>
      <c r="G52" s="213"/>
      <c r="H52" s="213"/>
      <c r="I52" s="199"/>
    </row>
    <row r="53" spans="1:10" x14ac:dyDescent="0.2">
      <c r="A53" s="1077" t="s">
        <v>237</v>
      </c>
      <c r="B53" s="1077"/>
      <c r="C53" s="1077"/>
      <c r="D53" s="1077"/>
      <c r="E53" s="1077"/>
      <c r="F53" s="1077"/>
      <c r="G53" s="1077"/>
      <c r="H53" s="198"/>
      <c r="I53" s="199"/>
    </row>
    <row r="54" spans="1:10" x14ac:dyDescent="0.2">
      <c r="A54" s="1078" t="s">
        <v>228</v>
      </c>
      <c r="B54" s="1079" t="s">
        <v>229</v>
      </c>
      <c r="C54" s="1079"/>
      <c r="D54" s="1079"/>
      <c r="E54" s="1079"/>
      <c r="F54" s="1079"/>
      <c r="G54" s="1079"/>
      <c r="H54" s="1079"/>
      <c r="I54" s="1079"/>
      <c r="J54" s="1079"/>
    </row>
    <row r="55" spans="1:10" ht="22.5" x14ac:dyDescent="0.2">
      <c r="A55" s="1078"/>
      <c r="B55" s="219" t="s">
        <v>230</v>
      </c>
      <c r="C55" s="219" t="s">
        <v>147</v>
      </c>
      <c r="D55" s="219">
        <v>1</v>
      </c>
      <c r="E55" s="219">
        <v>2</v>
      </c>
      <c r="F55" s="219">
        <v>3</v>
      </c>
      <c r="G55" s="219">
        <v>4</v>
      </c>
      <c r="H55" s="219">
        <v>5</v>
      </c>
      <c r="I55" s="219">
        <v>6</v>
      </c>
      <c r="J55" s="220" t="s">
        <v>231</v>
      </c>
    </row>
    <row r="56" spans="1:10" x14ac:dyDescent="0.2">
      <c r="A56" s="205" t="s">
        <v>147</v>
      </c>
      <c r="B56" s="206">
        <v>0</v>
      </c>
      <c r="C56" s="206">
        <v>17</v>
      </c>
      <c r="D56" s="206">
        <v>12</v>
      </c>
      <c r="E56" s="206">
        <v>27</v>
      </c>
      <c r="F56" s="206">
        <v>29</v>
      </c>
      <c r="G56" s="206">
        <v>13</v>
      </c>
      <c r="H56" s="206">
        <v>1</v>
      </c>
      <c r="I56" s="206">
        <v>0</v>
      </c>
      <c r="J56" s="206">
        <v>71</v>
      </c>
    </row>
    <row r="57" spans="1:10" x14ac:dyDescent="0.2">
      <c r="A57" s="208">
        <v>1</v>
      </c>
      <c r="B57" s="206">
        <v>0</v>
      </c>
      <c r="C57" s="206">
        <v>0</v>
      </c>
      <c r="D57" s="206">
        <v>0</v>
      </c>
      <c r="E57" s="206">
        <v>5</v>
      </c>
      <c r="F57" s="206">
        <v>37</v>
      </c>
      <c r="G57" s="206">
        <v>55</v>
      </c>
      <c r="H57" s="206">
        <v>2</v>
      </c>
      <c r="I57" s="206">
        <v>0</v>
      </c>
      <c r="J57" s="206">
        <v>94</v>
      </c>
    </row>
    <row r="58" spans="1:10" x14ac:dyDescent="0.2">
      <c r="A58" s="209" t="s">
        <v>232</v>
      </c>
      <c r="B58" s="206">
        <v>0</v>
      </c>
      <c r="C58" s="206">
        <v>0</v>
      </c>
      <c r="D58" s="206">
        <v>0</v>
      </c>
      <c r="E58" s="206">
        <v>0</v>
      </c>
      <c r="F58" s="206">
        <v>10</v>
      </c>
      <c r="G58" s="206">
        <v>80</v>
      </c>
      <c r="H58" s="206">
        <v>10</v>
      </c>
      <c r="I58" s="206">
        <v>0</v>
      </c>
      <c r="J58" s="206">
        <v>90</v>
      </c>
    </row>
    <row r="59" spans="1:10" x14ac:dyDescent="0.2">
      <c r="A59" s="209" t="s">
        <v>233</v>
      </c>
      <c r="B59" s="206">
        <v>0</v>
      </c>
      <c r="C59" s="206">
        <v>0</v>
      </c>
      <c r="D59" s="206">
        <v>0</v>
      </c>
      <c r="E59" s="206">
        <v>0</v>
      </c>
      <c r="F59" s="206">
        <v>2</v>
      </c>
      <c r="G59" s="206">
        <v>66</v>
      </c>
      <c r="H59" s="206">
        <v>32</v>
      </c>
      <c r="I59" s="206">
        <v>0</v>
      </c>
      <c r="J59" s="206">
        <v>98</v>
      </c>
    </row>
    <row r="60" spans="1:10" x14ac:dyDescent="0.2">
      <c r="A60" s="209" t="s">
        <v>234</v>
      </c>
      <c r="B60" s="206">
        <v>0</v>
      </c>
      <c r="C60" s="206">
        <v>0</v>
      </c>
      <c r="D60" s="206">
        <v>0</v>
      </c>
      <c r="E60" s="206">
        <v>0</v>
      </c>
      <c r="F60" s="206">
        <v>0</v>
      </c>
      <c r="G60" s="206">
        <v>32</v>
      </c>
      <c r="H60" s="206">
        <v>65</v>
      </c>
      <c r="I60" s="206">
        <v>2</v>
      </c>
      <c r="J60" s="206">
        <v>100</v>
      </c>
    </row>
    <row r="61" spans="1:10" x14ac:dyDescent="0.2">
      <c r="A61" s="208" t="s">
        <v>235</v>
      </c>
      <c r="B61" s="210">
        <v>0</v>
      </c>
      <c r="C61" s="210">
        <v>0</v>
      </c>
      <c r="D61" s="210">
        <v>0</v>
      </c>
      <c r="E61" s="210">
        <v>0</v>
      </c>
      <c r="F61" s="210">
        <v>0</v>
      </c>
      <c r="G61" s="210">
        <v>7</v>
      </c>
      <c r="H61" s="210">
        <v>80</v>
      </c>
      <c r="I61" s="210">
        <v>13</v>
      </c>
      <c r="J61" s="210">
        <v>93</v>
      </c>
    </row>
    <row r="62" spans="1:10" x14ac:dyDescent="0.2">
      <c r="A62" s="211" t="s">
        <v>236</v>
      </c>
      <c r="B62" s="212">
        <v>0</v>
      </c>
      <c r="C62" s="212">
        <v>0</v>
      </c>
      <c r="D62" s="212">
        <v>0</v>
      </c>
      <c r="E62" s="212">
        <v>0</v>
      </c>
      <c r="F62" s="212">
        <v>3</v>
      </c>
      <c r="G62" s="212">
        <v>52</v>
      </c>
      <c r="H62" s="212">
        <v>42</v>
      </c>
      <c r="I62" s="212">
        <v>3</v>
      </c>
      <c r="J62" s="212">
        <v>96</v>
      </c>
    </row>
    <row r="63" spans="1:10" x14ac:dyDescent="0.2">
      <c r="A63" s="209"/>
      <c r="B63" s="214"/>
      <c r="C63" s="214"/>
      <c r="D63" s="214"/>
      <c r="E63" s="214"/>
      <c r="F63" s="214"/>
      <c r="G63" s="214"/>
      <c r="H63" s="214"/>
      <c r="I63" s="215"/>
    </row>
    <row r="64" spans="1:10" x14ac:dyDescent="0.2">
      <c r="A64" s="1077" t="s">
        <v>238</v>
      </c>
      <c r="B64" s="1077"/>
      <c r="C64" s="1077"/>
      <c r="D64" s="1077"/>
      <c r="E64" s="1077"/>
      <c r="F64" s="1077"/>
      <c r="G64" s="1077"/>
      <c r="H64" s="198"/>
      <c r="I64" s="199"/>
    </row>
    <row r="65" spans="1:10" x14ac:dyDescent="0.2">
      <c r="A65" s="1078" t="s">
        <v>228</v>
      </c>
      <c r="B65" s="1079" t="s">
        <v>229</v>
      </c>
      <c r="C65" s="1079"/>
      <c r="D65" s="1079"/>
      <c r="E65" s="1079"/>
      <c r="F65" s="1079"/>
      <c r="G65" s="1079"/>
      <c r="H65" s="1079"/>
      <c r="I65" s="1079"/>
      <c r="J65" s="1079"/>
    </row>
    <row r="66" spans="1:10" ht="22.5" x14ac:dyDescent="0.2">
      <c r="A66" s="1078"/>
      <c r="B66" s="219" t="s">
        <v>230</v>
      </c>
      <c r="C66" s="219" t="s">
        <v>147</v>
      </c>
      <c r="D66" s="219">
        <v>1</v>
      </c>
      <c r="E66" s="219">
        <v>2</v>
      </c>
      <c r="F66" s="219">
        <v>3</v>
      </c>
      <c r="G66" s="219">
        <v>4</v>
      </c>
      <c r="H66" s="219">
        <v>5</v>
      </c>
      <c r="I66" s="219">
        <v>6</v>
      </c>
      <c r="J66" s="220" t="s">
        <v>231</v>
      </c>
    </row>
    <row r="67" spans="1:10" x14ac:dyDescent="0.2">
      <c r="A67" s="205" t="s">
        <v>147</v>
      </c>
      <c r="B67" s="206">
        <v>1</v>
      </c>
      <c r="C67" s="206">
        <v>27</v>
      </c>
      <c r="D67" s="206">
        <v>16</v>
      </c>
      <c r="E67" s="206">
        <v>33</v>
      </c>
      <c r="F67" s="206">
        <v>14</v>
      </c>
      <c r="G67" s="206">
        <v>8</v>
      </c>
      <c r="H67" s="206">
        <v>1</v>
      </c>
      <c r="I67" s="206">
        <v>0</v>
      </c>
      <c r="J67" s="206">
        <v>55</v>
      </c>
    </row>
    <row r="68" spans="1:10" x14ac:dyDescent="0.2">
      <c r="A68" s="208">
        <v>1</v>
      </c>
      <c r="B68" s="206">
        <v>0</v>
      </c>
      <c r="C68" s="206">
        <v>0</v>
      </c>
      <c r="D68" s="206">
        <v>1</v>
      </c>
      <c r="E68" s="206">
        <v>17</v>
      </c>
      <c r="F68" s="206">
        <v>38</v>
      </c>
      <c r="G68" s="206">
        <v>41</v>
      </c>
      <c r="H68" s="206">
        <v>3</v>
      </c>
      <c r="I68" s="206">
        <v>0</v>
      </c>
      <c r="J68" s="206">
        <v>81</v>
      </c>
    </row>
    <row r="69" spans="1:10" x14ac:dyDescent="0.2">
      <c r="A69" s="209" t="s">
        <v>232</v>
      </c>
      <c r="B69" s="206">
        <v>0</v>
      </c>
      <c r="C69" s="206">
        <v>0</v>
      </c>
      <c r="D69" s="206">
        <v>0</v>
      </c>
      <c r="E69" s="206">
        <v>2</v>
      </c>
      <c r="F69" s="206">
        <v>22</v>
      </c>
      <c r="G69" s="206">
        <v>68</v>
      </c>
      <c r="H69" s="206">
        <v>8</v>
      </c>
      <c r="I69" s="206">
        <v>0</v>
      </c>
      <c r="J69" s="206">
        <v>76</v>
      </c>
    </row>
    <row r="70" spans="1:10" x14ac:dyDescent="0.2">
      <c r="A70" s="209" t="s">
        <v>233</v>
      </c>
      <c r="B70" s="206">
        <v>0</v>
      </c>
      <c r="C70" s="206">
        <v>0</v>
      </c>
      <c r="D70" s="206">
        <v>0</v>
      </c>
      <c r="E70" s="206">
        <v>0</v>
      </c>
      <c r="F70" s="206">
        <v>6</v>
      </c>
      <c r="G70" s="206">
        <v>68</v>
      </c>
      <c r="H70" s="206">
        <v>24</v>
      </c>
      <c r="I70" s="206">
        <v>1</v>
      </c>
      <c r="J70" s="206">
        <v>93</v>
      </c>
    </row>
    <row r="71" spans="1:10" x14ac:dyDescent="0.2">
      <c r="A71" s="209" t="s">
        <v>234</v>
      </c>
      <c r="B71" s="206">
        <v>0</v>
      </c>
      <c r="C71" s="206">
        <v>0</v>
      </c>
      <c r="D71" s="206">
        <v>0</v>
      </c>
      <c r="E71" s="206">
        <v>0</v>
      </c>
      <c r="F71" s="206">
        <v>1</v>
      </c>
      <c r="G71" s="206">
        <v>41</v>
      </c>
      <c r="H71" s="206">
        <v>52</v>
      </c>
      <c r="I71" s="206">
        <v>6</v>
      </c>
      <c r="J71" s="206">
        <v>99</v>
      </c>
    </row>
    <row r="72" spans="1:10" x14ac:dyDescent="0.2">
      <c r="A72" s="208" t="s">
        <v>235</v>
      </c>
      <c r="B72" s="210">
        <v>0</v>
      </c>
      <c r="C72" s="210">
        <v>0</v>
      </c>
      <c r="D72" s="210">
        <v>0</v>
      </c>
      <c r="E72" s="210">
        <v>0</v>
      </c>
      <c r="F72" s="210">
        <v>0</v>
      </c>
      <c r="G72" s="210">
        <v>10</v>
      </c>
      <c r="H72" s="210">
        <v>55</v>
      </c>
      <c r="I72" s="210">
        <v>35</v>
      </c>
      <c r="J72" s="210">
        <v>90</v>
      </c>
    </row>
    <row r="73" spans="1:10" x14ac:dyDescent="0.2">
      <c r="A73" s="211" t="s">
        <v>236</v>
      </c>
      <c r="B73" s="212">
        <v>0</v>
      </c>
      <c r="C73" s="212">
        <v>0</v>
      </c>
      <c r="D73" s="212">
        <v>0</v>
      </c>
      <c r="E73" s="212">
        <v>0</v>
      </c>
      <c r="F73" s="212">
        <v>6</v>
      </c>
      <c r="G73" s="212">
        <v>47</v>
      </c>
      <c r="H73" s="212">
        <v>37</v>
      </c>
      <c r="I73" s="212">
        <v>10</v>
      </c>
      <c r="J73" s="212">
        <v>91</v>
      </c>
    </row>
    <row r="74" spans="1:10" x14ac:dyDescent="0.2">
      <c r="A74" s="209"/>
      <c r="B74" s="214"/>
      <c r="C74" s="214"/>
      <c r="D74" s="214"/>
      <c r="E74" s="214"/>
      <c r="F74" s="216"/>
      <c r="G74" s="217"/>
      <c r="J74" s="218" t="s">
        <v>55</v>
      </c>
    </row>
  </sheetData>
  <mergeCells count="19">
    <mergeCell ref="A1:J1"/>
    <mergeCell ref="A7:G7"/>
    <mergeCell ref="A8:A9"/>
    <mergeCell ref="B8:J8"/>
    <mergeCell ref="A18:G18"/>
    <mergeCell ref="A19:A20"/>
    <mergeCell ref="B19:J19"/>
    <mergeCell ref="A29:G29"/>
    <mergeCell ref="A30:A31"/>
    <mergeCell ref="B30:J30"/>
    <mergeCell ref="A64:G64"/>
    <mergeCell ref="A65:A66"/>
    <mergeCell ref="B65:J65"/>
    <mergeCell ref="A42:G42"/>
    <mergeCell ref="A43:A44"/>
    <mergeCell ref="B43:J43"/>
    <mergeCell ref="A53:G53"/>
    <mergeCell ref="A54:A55"/>
    <mergeCell ref="B54:J54"/>
  </mergeCells>
  <conditionalFormatting sqref="B10:J16">
    <cfRule type="expression" dxfId="19" priority="5" stopIfTrue="1">
      <formula>#REF!="Numbers"</formula>
    </cfRule>
  </conditionalFormatting>
  <conditionalFormatting sqref="B21:J27">
    <cfRule type="expression" dxfId="18" priority="6" stopIfTrue="1">
      <formula>#REF!="Numbers"</formula>
    </cfRule>
  </conditionalFormatting>
  <conditionalFormatting sqref="B32:J38">
    <cfRule type="expression" dxfId="17" priority="7" stopIfTrue="1">
      <formula>#REF!="Numbers"</formula>
    </cfRule>
  </conditionalFormatting>
  <conditionalFormatting sqref="B45:J51">
    <cfRule type="expression" dxfId="16" priority="8" stopIfTrue="1">
      <formula>#REF!="Numbers"</formula>
    </cfRule>
  </conditionalFormatting>
  <conditionalFormatting sqref="B56:J62">
    <cfRule type="expression" dxfId="15" priority="9" stopIfTrue="1">
      <formula>#REF!="Numbers"</formula>
    </cfRule>
  </conditionalFormatting>
  <conditionalFormatting sqref="B67:J73">
    <cfRule type="expression" dxfId="14" priority="10" stopIfTrue="1">
      <formula>#REF!="Numbers"</formula>
    </cfRule>
  </conditionalFormatting>
  <pageMargins left="0.70000000000000007" right="0.70000000000000007" top="0.75" bottom="0.75" header="0.30000000000000004" footer="0.3000000000000000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59"/>
  <sheetViews>
    <sheetView workbookViewId="0">
      <pane ySplit="6" topLeftCell="A7" activePane="bottomLeft" state="frozen"/>
      <selection sqref="A1:N1"/>
      <selection pane="bottomLeft" sqref="A1:L1"/>
    </sheetView>
  </sheetViews>
  <sheetFormatPr defaultColWidth="9.140625" defaultRowHeight="12.75" x14ac:dyDescent="0.2"/>
  <cols>
    <col min="1" max="1" width="35.7109375" style="814" customWidth="1"/>
    <col min="2" max="4" width="10.7109375" style="814" customWidth="1"/>
    <col min="5" max="5" width="1" style="814" customWidth="1"/>
    <col min="6" max="8" width="10.7109375" style="814" customWidth="1"/>
    <col min="9" max="9" width="1" style="814" customWidth="1"/>
    <col min="10" max="12" width="10.7109375" style="814" customWidth="1"/>
    <col min="13" max="16384" width="9.140625" style="814"/>
  </cols>
  <sheetData>
    <row r="1" spans="1:12" ht="14.25" customHeight="1" x14ac:dyDescent="0.2">
      <c r="A1" s="1082" t="s">
        <v>575</v>
      </c>
      <c r="B1" s="1082"/>
      <c r="C1" s="1082"/>
      <c r="D1" s="1082"/>
      <c r="E1" s="1082"/>
      <c r="F1" s="1082"/>
      <c r="G1" s="1082"/>
      <c r="H1" s="1082"/>
      <c r="I1" s="1082"/>
      <c r="J1" s="1082"/>
      <c r="K1" s="1082"/>
      <c r="L1" s="1082"/>
    </row>
    <row r="2" spans="1:12" ht="14.25" customHeight="1" x14ac:dyDescent="0.2">
      <c r="A2" s="1021" t="s">
        <v>624</v>
      </c>
      <c r="B2" s="1021"/>
      <c r="C2" s="1021"/>
      <c r="D2" s="1021"/>
      <c r="E2" s="1021"/>
      <c r="F2" s="1021"/>
      <c r="G2" s="1021"/>
      <c r="H2" s="1021"/>
      <c r="I2" s="1021"/>
      <c r="J2" s="1021"/>
      <c r="K2" s="1021"/>
      <c r="L2" s="1021"/>
    </row>
    <row r="3" spans="1:12" ht="14.25" customHeight="1" x14ac:dyDescent="0.2">
      <c r="A3" s="729" t="s">
        <v>64</v>
      </c>
      <c r="B3" s="729"/>
      <c r="C3" s="729"/>
      <c r="D3" s="729"/>
      <c r="E3" s="729"/>
      <c r="F3" s="729"/>
      <c r="G3" s="729"/>
      <c r="H3" s="729"/>
      <c r="I3" s="729"/>
      <c r="J3" s="729"/>
      <c r="K3" s="729"/>
      <c r="L3" s="729"/>
    </row>
    <row r="4" spans="1:12" x14ac:dyDescent="0.2">
      <c r="A4" s="785"/>
      <c r="B4" s="785"/>
      <c r="C4" s="785"/>
      <c r="D4" s="785"/>
      <c r="E4" s="785"/>
      <c r="F4" s="785"/>
      <c r="G4" s="785"/>
      <c r="H4" s="785"/>
      <c r="I4" s="785"/>
      <c r="J4" s="785"/>
      <c r="K4" s="785"/>
      <c r="L4" s="785"/>
    </row>
    <row r="5" spans="1:12" ht="12.75" customHeight="1" x14ac:dyDescent="0.2">
      <c r="A5" s="786"/>
      <c r="B5" s="1083" t="s">
        <v>27</v>
      </c>
      <c r="C5" s="1083"/>
      <c r="D5" s="1083"/>
      <c r="E5" s="787"/>
      <c r="F5" s="1083" t="s">
        <v>29</v>
      </c>
      <c r="G5" s="1083"/>
      <c r="H5" s="1083"/>
      <c r="I5" s="787"/>
      <c r="J5" s="1083" t="s">
        <v>30</v>
      </c>
      <c r="K5" s="1083"/>
      <c r="L5" s="1083"/>
    </row>
    <row r="6" spans="1:12" ht="12.75" customHeight="1" x14ac:dyDescent="0.2">
      <c r="A6" s="788" t="s">
        <v>241</v>
      </c>
      <c r="B6" s="789" t="s">
        <v>242</v>
      </c>
      <c r="C6" s="789" t="s">
        <v>243</v>
      </c>
      <c r="D6" s="789" t="s">
        <v>244</v>
      </c>
      <c r="E6" s="790"/>
      <c r="F6" s="789" t="s">
        <v>242</v>
      </c>
      <c r="G6" s="789" t="s">
        <v>243</v>
      </c>
      <c r="H6" s="789" t="s">
        <v>244</v>
      </c>
      <c r="I6" s="790"/>
      <c r="J6" s="789" t="s">
        <v>242</v>
      </c>
      <c r="K6" s="789" t="s">
        <v>243</v>
      </c>
      <c r="L6" s="789" t="s">
        <v>244</v>
      </c>
    </row>
    <row r="7" spans="1:12" ht="12.75" customHeight="1" x14ac:dyDescent="0.2">
      <c r="A7" s="791"/>
      <c r="B7" s="791"/>
      <c r="C7" s="791"/>
      <c r="D7" s="791"/>
      <c r="E7" s="791"/>
      <c r="F7" s="791"/>
      <c r="G7" s="791"/>
      <c r="H7" s="791"/>
      <c r="I7" s="791"/>
      <c r="J7" s="791"/>
      <c r="K7" s="791"/>
      <c r="L7" s="791"/>
    </row>
    <row r="8" spans="1:12" ht="12.75" customHeight="1" x14ac:dyDescent="0.2">
      <c r="A8" s="792" t="s">
        <v>245</v>
      </c>
      <c r="B8" s="793"/>
      <c r="C8" s="793"/>
      <c r="D8" s="793"/>
      <c r="E8" s="793"/>
      <c r="F8" s="793"/>
      <c r="G8" s="793"/>
      <c r="H8" s="793"/>
      <c r="I8" s="793"/>
      <c r="J8" s="793"/>
      <c r="K8" s="793"/>
      <c r="L8" s="793"/>
    </row>
    <row r="9" spans="1:12" ht="12.75" customHeight="1" x14ac:dyDescent="0.2">
      <c r="A9" s="793" t="s">
        <v>246</v>
      </c>
      <c r="B9" s="794">
        <v>33</v>
      </c>
      <c r="C9" s="794">
        <v>88</v>
      </c>
      <c r="D9" s="794">
        <v>99</v>
      </c>
      <c r="E9" s="794"/>
      <c r="F9" s="794">
        <v>32</v>
      </c>
      <c r="G9" s="794">
        <v>87</v>
      </c>
      <c r="H9" s="794">
        <v>100</v>
      </c>
      <c r="I9" s="794"/>
      <c r="J9" s="794">
        <v>34</v>
      </c>
      <c r="K9" s="794">
        <v>88</v>
      </c>
      <c r="L9" s="794">
        <v>99</v>
      </c>
    </row>
    <row r="10" spans="1:12" ht="12.75" customHeight="1" x14ac:dyDescent="0.2">
      <c r="A10" s="793" t="s">
        <v>247</v>
      </c>
      <c r="B10" s="794">
        <v>58</v>
      </c>
      <c r="C10" s="794">
        <v>95</v>
      </c>
      <c r="D10" s="794">
        <v>100</v>
      </c>
      <c r="E10" s="794"/>
      <c r="F10" s="794">
        <v>57</v>
      </c>
      <c r="G10" s="794">
        <v>95</v>
      </c>
      <c r="H10" s="794">
        <v>100</v>
      </c>
      <c r="I10" s="794"/>
      <c r="J10" s="794">
        <v>59</v>
      </c>
      <c r="K10" s="794">
        <v>96</v>
      </c>
      <c r="L10" s="794">
        <v>100</v>
      </c>
    </row>
    <row r="11" spans="1:12" ht="12.75" customHeight="1" x14ac:dyDescent="0.2">
      <c r="A11" s="793" t="s">
        <v>248</v>
      </c>
      <c r="B11" s="794">
        <v>34</v>
      </c>
      <c r="C11" s="794">
        <v>87</v>
      </c>
      <c r="D11" s="794">
        <v>100</v>
      </c>
      <c r="E11" s="794"/>
      <c r="F11" s="794">
        <v>33</v>
      </c>
      <c r="G11" s="794">
        <v>85</v>
      </c>
      <c r="H11" s="794">
        <v>99</v>
      </c>
      <c r="I11" s="794"/>
      <c r="J11" s="794">
        <v>37</v>
      </c>
      <c r="K11" s="794">
        <v>89</v>
      </c>
      <c r="L11" s="794">
        <v>100</v>
      </c>
    </row>
    <row r="12" spans="1:12" ht="12.75" customHeight="1" x14ac:dyDescent="0.2">
      <c r="A12" s="793" t="s">
        <v>249</v>
      </c>
      <c r="B12" s="794">
        <v>53</v>
      </c>
      <c r="C12" s="794">
        <v>93</v>
      </c>
      <c r="D12" s="794">
        <v>100</v>
      </c>
      <c r="E12" s="794"/>
      <c r="F12" s="794">
        <v>56</v>
      </c>
      <c r="G12" s="794">
        <v>94</v>
      </c>
      <c r="H12" s="794">
        <v>100</v>
      </c>
      <c r="I12" s="794"/>
      <c r="J12" s="794">
        <v>48</v>
      </c>
      <c r="K12" s="794">
        <v>91</v>
      </c>
      <c r="L12" s="794">
        <v>99</v>
      </c>
    </row>
    <row r="13" spans="1:12" ht="12.75" customHeight="1" x14ac:dyDescent="0.2">
      <c r="A13" s="793" t="s">
        <v>250</v>
      </c>
      <c r="B13" s="794">
        <v>46</v>
      </c>
      <c r="C13" s="794">
        <v>95</v>
      </c>
      <c r="D13" s="794">
        <v>100</v>
      </c>
      <c r="E13" s="794"/>
      <c r="F13" s="794">
        <v>42</v>
      </c>
      <c r="G13" s="794">
        <v>93</v>
      </c>
      <c r="H13" s="794">
        <v>100</v>
      </c>
      <c r="I13" s="794"/>
      <c r="J13" s="794">
        <v>53</v>
      </c>
      <c r="K13" s="794">
        <v>97</v>
      </c>
      <c r="L13" s="794">
        <v>100</v>
      </c>
    </row>
    <row r="14" spans="1:12" ht="12.75" customHeight="1" x14ac:dyDescent="0.2">
      <c r="A14" s="777"/>
      <c r="B14" s="794"/>
      <c r="C14" s="794"/>
      <c r="D14" s="794"/>
      <c r="E14" s="794"/>
      <c r="F14" s="794"/>
      <c r="G14" s="794"/>
      <c r="H14" s="794"/>
      <c r="I14" s="794"/>
      <c r="J14" s="794"/>
      <c r="K14" s="794"/>
      <c r="L14" s="794"/>
    </row>
    <row r="15" spans="1:12" ht="12.75" customHeight="1" x14ac:dyDescent="0.2">
      <c r="A15" s="792" t="s">
        <v>463</v>
      </c>
      <c r="B15" s="793"/>
      <c r="C15" s="793"/>
      <c r="D15" s="793"/>
      <c r="E15" s="793"/>
      <c r="F15" s="793"/>
      <c r="G15" s="793"/>
      <c r="H15" s="793"/>
      <c r="I15" s="793"/>
      <c r="J15" s="793"/>
      <c r="K15" s="793"/>
      <c r="L15" s="793"/>
    </row>
    <row r="16" spans="1:12" ht="12.75" customHeight="1" x14ac:dyDescent="0.2">
      <c r="A16" s="793" t="s">
        <v>251</v>
      </c>
      <c r="B16" s="794">
        <v>20</v>
      </c>
      <c r="C16" s="794">
        <v>73</v>
      </c>
      <c r="D16" s="794">
        <v>98</v>
      </c>
      <c r="E16" s="794"/>
      <c r="F16" s="794">
        <v>21</v>
      </c>
      <c r="G16" s="794">
        <v>75</v>
      </c>
      <c r="H16" s="794">
        <v>99</v>
      </c>
      <c r="I16" s="794"/>
      <c r="J16" s="794">
        <v>19</v>
      </c>
      <c r="K16" s="794">
        <v>71</v>
      </c>
      <c r="L16" s="794">
        <v>98</v>
      </c>
    </row>
    <row r="17" spans="1:12" ht="12.75" customHeight="1" x14ac:dyDescent="0.2">
      <c r="A17" s="793" t="s">
        <v>247</v>
      </c>
      <c r="B17" s="794">
        <v>39</v>
      </c>
      <c r="C17" s="794">
        <v>86</v>
      </c>
      <c r="D17" s="794">
        <v>99</v>
      </c>
      <c r="E17" s="794"/>
      <c r="F17" s="794">
        <v>39</v>
      </c>
      <c r="G17" s="794">
        <v>85</v>
      </c>
      <c r="H17" s="794">
        <v>99</v>
      </c>
      <c r="I17" s="794"/>
      <c r="J17" s="794">
        <v>39</v>
      </c>
      <c r="K17" s="794">
        <v>87</v>
      </c>
      <c r="L17" s="794">
        <v>100</v>
      </c>
    </row>
    <row r="18" spans="1:12" ht="12.75" customHeight="1" x14ac:dyDescent="0.2">
      <c r="A18" s="793" t="s">
        <v>248</v>
      </c>
      <c r="B18" s="794">
        <v>24</v>
      </c>
      <c r="C18" s="794">
        <v>78</v>
      </c>
      <c r="D18" s="794">
        <v>99</v>
      </c>
      <c r="E18" s="794"/>
      <c r="F18" s="794">
        <v>22</v>
      </c>
      <c r="G18" s="794">
        <v>75</v>
      </c>
      <c r="H18" s="794">
        <v>99</v>
      </c>
      <c r="I18" s="794"/>
      <c r="J18" s="794">
        <v>26</v>
      </c>
      <c r="K18" s="794">
        <v>81</v>
      </c>
      <c r="L18" s="794">
        <v>99</v>
      </c>
    </row>
    <row r="19" spans="1:12" ht="12.75" customHeight="1" x14ac:dyDescent="0.2">
      <c r="A19" s="793" t="s">
        <v>249</v>
      </c>
      <c r="B19" s="794">
        <v>35</v>
      </c>
      <c r="C19" s="794">
        <v>81</v>
      </c>
      <c r="D19" s="794">
        <v>98</v>
      </c>
      <c r="E19" s="794"/>
      <c r="F19" s="794">
        <v>39</v>
      </c>
      <c r="G19" s="794">
        <v>85</v>
      </c>
      <c r="H19" s="794">
        <v>99</v>
      </c>
      <c r="I19" s="794"/>
      <c r="J19" s="794">
        <v>29</v>
      </c>
      <c r="K19" s="794">
        <v>77</v>
      </c>
      <c r="L19" s="794">
        <v>98</v>
      </c>
    </row>
    <row r="20" spans="1:12" ht="12.75" customHeight="1" x14ac:dyDescent="0.2">
      <c r="A20" s="777"/>
      <c r="B20" s="794"/>
      <c r="C20" s="794"/>
      <c r="D20" s="794"/>
      <c r="E20" s="794"/>
      <c r="F20" s="794"/>
      <c r="G20" s="794"/>
      <c r="H20" s="794"/>
      <c r="I20" s="794"/>
      <c r="J20" s="794"/>
      <c r="K20" s="794"/>
      <c r="L20" s="794"/>
    </row>
    <row r="21" spans="1:12" ht="12.75" customHeight="1" x14ac:dyDescent="0.2">
      <c r="A21" s="792" t="s">
        <v>252</v>
      </c>
      <c r="B21" s="794"/>
      <c r="C21" s="794"/>
      <c r="D21" s="794"/>
      <c r="E21" s="794"/>
      <c r="F21" s="794"/>
      <c r="G21" s="794"/>
      <c r="H21" s="794"/>
      <c r="I21" s="794"/>
      <c r="J21" s="794"/>
      <c r="K21" s="794"/>
      <c r="L21" s="794"/>
    </row>
    <row r="22" spans="1:12" ht="12.75" customHeight="1" x14ac:dyDescent="0.2">
      <c r="A22" s="793" t="s">
        <v>246</v>
      </c>
      <c r="B22" s="794">
        <v>0</v>
      </c>
      <c r="C22" s="794">
        <v>13</v>
      </c>
      <c r="D22" s="794">
        <v>67</v>
      </c>
      <c r="E22" s="794"/>
      <c r="F22" s="794">
        <v>0</v>
      </c>
      <c r="G22" s="794">
        <v>13</v>
      </c>
      <c r="H22" s="794">
        <v>68</v>
      </c>
      <c r="I22" s="794"/>
      <c r="J22" s="794">
        <v>0</v>
      </c>
      <c r="K22" s="794">
        <v>14</v>
      </c>
      <c r="L22" s="794">
        <v>67</v>
      </c>
    </row>
    <row r="23" spans="1:12" ht="12.75" customHeight="1" x14ac:dyDescent="0.2">
      <c r="A23" s="793" t="s">
        <v>247</v>
      </c>
      <c r="B23" s="794">
        <v>9</v>
      </c>
      <c r="C23" s="794">
        <v>44</v>
      </c>
      <c r="D23" s="794">
        <v>90</v>
      </c>
      <c r="E23" s="794"/>
      <c r="F23" s="794">
        <v>9</v>
      </c>
      <c r="G23" s="794">
        <v>42</v>
      </c>
      <c r="H23" s="794">
        <v>88</v>
      </c>
      <c r="I23" s="794"/>
      <c r="J23" s="794">
        <v>9</v>
      </c>
      <c r="K23" s="794">
        <v>46</v>
      </c>
      <c r="L23" s="794">
        <v>91</v>
      </c>
    </row>
    <row r="24" spans="1:12" ht="12.75" customHeight="1" x14ac:dyDescent="0.2">
      <c r="A24" s="793" t="s">
        <v>248</v>
      </c>
      <c r="B24" s="794">
        <v>9</v>
      </c>
      <c r="C24" s="794">
        <v>54</v>
      </c>
      <c r="D24" s="794">
        <v>94</v>
      </c>
      <c r="E24" s="794"/>
      <c r="F24" s="794">
        <v>9</v>
      </c>
      <c r="G24" s="794">
        <v>50</v>
      </c>
      <c r="H24" s="794">
        <v>93</v>
      </c>
      <c r="I24" s="794"/>
      <c r="J24" s="794">
        <v>11</v>
      </c>
      <c r="K24" s="794">
        <v>57</v>
      </c>
      <c r="L24" s="794">
        <v>95</v>
      </c>
    </row>
    <row r="25" spans="1:12" ht="12.75" customHeight="1" x14ac:dyDescent="0.2">
      <c r="A25" s="793" t="s">
        <v>249</v>
      </c>
      <c r="B25" s="794">
        <v>6</v>
      </c>
      <c r="C25" s="794">
        <v>36</v>
      </c>
      <c r="D25" s="794">
        <v>82</v>
      </c>
      <c r="E25" s="794"/>
      <c r="F25" s="794">
        <v>8</v>
      </c>
      <c r="G25" s="794">
        <v>44</v>
      </c>
      <c r="H25" s="794">
        <v>90</v>
      </c>
      <c r="I25" s="794"/>
      <c r="J25" s="794">
        <v>3</v>
      </c>
      <c r="K25" s="794">
        <v>27</v>
      </c>
      <c r="L25" s="794">
        <v>76</v>
      </c>
    </row>
    <row r="26" spans="1:12" ht="12.75" customHeight="1" x14ac:dyDescent="0.2">
      <c r="A26" s="793" t="s">
        <v>250</v>
      </c>
      <c r="B26" s="794">
        <v>1</v>
      </c>
      <c r="C26" s="794">
        <v>27</v>
      </c>
      <c r="D26" s="794">
        <v>83</v>
      </c>
      <c r="E26" s="794"/>
      <c r="F26" s="794">
        <v>1</v>
      </c>
      <c r="G26" s="794">
        <v>21</v>
      </c>
      <c r="H26" s="794">
        <v>77</v>
      </c>
      <c r="I26" s="794"/>
      <c r="J26" s="794">
        <v>2</v>
      </c>
      <c r="K26" s="794">
        <v>33</v>
      </c>
      <c r="L26" s="794">
        <v>88</v>
      </c>
    </row>
    <row r="27" spans="1:12" ht="12.75" customHeight="1" x14ac:dyDescent="0.2">
      <c r="A27" s="791"/>
      <c r="B27" s="794"/>
      <c r="C27" s="794"/>
      <c r="D27" s="794"/>
      <c r="E27" s="794"/>
      <c r="F27" s="794"/>
      <c r="G27" s="794"/>
      <c r="H27" s="794"/>
      <c r="I27" s="794"/>
      <c r="J27" s="794"/>
      <c r="K27" s="794"/>
      <c r="L27" s="794"/>
    </row>
    <row r="28" spans="1:12" ht="12.75" customHeight="1" x14ac:dyDescent="0.2">
      <c r="A28" s="792" t="s">
        <v>253</v>
      </c>
      <c r="B28" s="794"/>
      <c r="C28" s="794"/>
      <c r="D28" s="794"/>
      <c r="E28" s="794"/>
      <c r="F28" s="794"/>
      <c r="G28" s="794"/>
      <c r="H28" s="794"/>
      <c r="I28" s="794"/>
      <c r="J28" s="794"/>
      <c r="K28" s="794"/>
      <c r="L28" s="794"/>
    </row>
    <row r="29" spans="1:12" ht="12.75" customHeight="1" x14ac:dyDescent="0.2">
      <c r="A29" s="793" t="s">
        <v>254</v>
      </c>
      <c r="B29" s="794">
        <v>80</v>
      </c>
      <c r="C29" s="794">
        <v>95</v>
      </c>
      <c r="D29" s="794">
        <v>92</v>
      </c>
      <c r="E29" s="794"/>
      <c r="F29" s="794">
        <v>79</v>
      </c>
      <c r="G29" s="794">
        <v>94</v>
      </c>
      <c r="H29" s="794">
        <v>91</v>
      </c>
      <c r="I29" s="794"/>
      <c r="J29" s="794">
        <v>80</v>
      </c>
      <c r="K29" s="794">
        <v>95</v>
      </c>
      <c r="L29" s="794">
        <v>92</v>
      </c>
    </row>
    <row r="30" spans="1:12" ht="12.75" customHeight="1" x14ac:dyDescent="0.2">
      <c r="A30" s="793" t="s">
        <v>255</v>
      </c>
      <c r="B30" s="794">
        <v>87</v>
      </c>
      <c r="C30" s="794">
        <v>96</v>
      </c>
      <c r="D30" s="794">
        <v>96</v>
      </c>
      <c r="E30" s="794"/>
      <c r="F30" s="794">
        <v>86</v>
      </c>
      <c r="G30" s="794">
        <v>95</v>
      </c>
      <c r="H30" s="794">
        <v>96</v>
      </c>
      <c r="I30" s="794"/>
      <c r="J30" s="794">
        <v>89</v>
      </c>
      <c r="K30" s="794">
        <v>97</v>
      </c>
      <c r="L30" s="794">
        <v>96</v>
      </c>
    </row>
    <row r="31" spans="1:12" ht="12.75" customHeight="1" x14ac:dyDescent="0.2">
      <c r="A31" s="793" t="s">
        <v>256</v>
      </c>
      <c r="B31" s="794">
        <v>76</v>
      </c>
      <c r="C31" s="794">
        <v>92</v>
      </c>
      <c r="D31" s="794">
        <v>93</v>
      </c>
      <c r="E31" s="794"/>
      <c r="F31" s="794">
        <v>77</v>
      </c>
      <c r="G31" s="794">
        <v>94</v>
      </c>
      <c r="H31" s="794">
        <v>94</v>
      </c>
      <c r="I31" s="794"/>
      <c r="J31" s="794">
        <v>74</v>
      </c>
      <c r="K31" s="794">
        <v>91</v>
      </c>
      <c r="L31" s="794">
        <v>92</v>
      </c>
    </row>
    <row r="32" spans="1:12" ht="12.75" customHeight="1" x14ac:dyDescent="0.2">
      <c r="A32" s="795"/>
      <c r="B32" s="795"/>
      <c r="C32" s="795"/>
      <c r="D32" s="795"/>
      <c r="E32" s="795"/>
      <c r="F32" s="795"/>
      <c r="G32" s="795"/>
      <c r="H32" s="795"/>
      <c r="I32" s="795"/>
      <c r="J32" s="795"/>
      <c r="K32" s="795"/>
      <c r="L32" s="795"/>
    </row>
    <row r="33" spans="1:12" ht="12.75" customHeight="1" x14ac:dyDescent="0.2">
      <c r="A33" s="792"/>
      <c r="B33" s="792"/>
      <c r="C33" s="792"/>
      <c r="D33" s="792"/>
      <c r="E33" s="792"/>
      <c r="F33" s="792"/>
      <c r="G33" s="792"/>
      <c r="H33" s="792"/>
      <c r="I33" s="792"/>
      <c r="J33" s="792"/>
      <c r="K33" s="792"/>
      <c r="L33" s="636" t="s">
        <v>167</v>
      </c>
    </row>
    <row r="34" spans="1:12" ht="12.75" customHeight="1" x14ac:dyDescent="0.2">
      <c r="A34" s="792"/>
      <c r="B34" s="792"/>
      <c r="C34" s="792"/>
      <c r="D34" s="792"/>
      <c r="E34" s="792"/>
      <c r="F34" s="792"/>
      <c r="G34" s="792"/>
      <c r="H34" s="792"/>
      <c r="I34" s="792"/>
      <c r="J34" s="792"/>
      <c r="K34" s="792"/>
      <c r="L34" s="792"/>
    </row>
    <row r="35" spans="1:12" ht="12.75" customHeight="1" x14ac:dyDescent="0.2">
      <c r="A35" s="1084" t="s">
        <v>448</v>
      </c>
      <c r="B35" s="1084"/>
      <c r="C35" s="1084"/>
      <c r="D35" s="1084"/>
      <c r="E35" s="1084"/>
      <c r="F35" s="1084"/>
      <c r="G35" s="1084"/>
      <c r="H35" s="1084"/>
      <c r="I35" s="1084"/>
      <c r="J35" s="1084"/>
      <c r="K35" s="1084"/>
      <c r="L35" s="1084"/>
    </row>
    <row r="36" spans="1:12" ht="12.75" customHeight="1" x14ac:dyDescent="0.2">
      <c r="A36" s="727" t="s">
        <v>257</v>
      </c>
      <c r="B36" s="727"/>
      <c r="C36" s="727"/>
      <c r="D36" s="727"/>
      <c r="E36" s="727"/>
      <c r="F36" s="727"/>
      <c r="G36" s="727"/>
      <c r="H36" s="727"/>
      <c r="I36" s="727"/>
      <c r="J36" s="727"/>
      <c r="K36" s="727"/>
      <c r="L36" s="727"/>
    </row>
    <row r="37" spans="1:12" ht="35.25" customHeight="1" x14ac:dyDescent="0.2">
      <c r="A37" s="1025" t="s">
        <v>452</v>
      </c>
      <c r="B37" s="1025"/>
      <c r="C37" s="1025"/>
      <c r="D37" s="1025"/>
      <c r="E37" s="1025"/>
      <c r="F37" s="1025"/>
      <c r="G37" s="1025"/>
      <c r="H37" s="1025"/>
      <c r="I37" s="1025"/>
      <c r="J37" s="1025"/>
      <c r="K37" s="1025"/>
      <c r="L37" s="1025"/>
    </row>
    <row r="38" spans="1:12" ht="12.75" customHeight="1" x14ac:dyDescent="0.2">
      <c r="A38" s="727" t="s">
        <v>464</v>
      </c>
      <c r="B38" s="727"/>
      <c r="C38" s="727"/>
      <c r="D38" s="727"/>
      <c r="E38" s="727"/>
      <c r="F38" s="727"/>
      <c r="G38" s="727"/>
      <c r="H38" s="727"/>
      <c r="I38" s="727"/>
      <c r="J38" s="727"/>
      <c r="K38" s="727"/>
      <c r="L38" s="727"/>
    </row>
    <row r="39" spans="1:12" ht="12.75" customHeight="1" x14ac:dyDescent="0.2">
      <c r="A39" s="792" t="s">
        <v>258</v>
      </c>
      <c r="B39" s="792"/>
      <c r="C39" s="792"/>
      <c r="D39" s="792"/>
      <c r="E39" s="792"/>
      <c r="F39" s="792"/>
      <c r="G39" s="792"/>
      <c r="H39" s="792"/>
      <c r="I39" s="792"/>
      <c r="J39" s="792"/>
      <c r="K39" s="792"/>
      <c r="L39" s="792"/>
    </row>
    <row r="40" spans="1:12" ht="12.75" customHeight="1" x14ac:dyDescent="0.2">
      <c r="A40" s="796"/>
      <c r="B40" s="723"/>
      <c r="C40" s="723"/>
      <c r="D40" s="723"/>
      <c r="E40" s="723"/>
      <c r="F40" s="723"/>
      <c r="G40" s="723"/>
      <c r="H40" s="723"/>
      <c r="I40" s="723"/>
      <c r="J40" s="723"/>
      <c r="K40" s="723"/>
      <c r="L40" s="723"/>
    </row>
    <row r="41" spans="1:12" ht="12.75" customHeight="1" x14ac:dyDescent="0.2">
      <c r="A41" s="797"/>
    </row>
    <row r="42" spans="1:12" ht="12.75" customHeight="1" x14ac:dyDescent="0.2">
      <c r="A42" s="797"/>
    </row>
    <row r="43" spans="1:12" ht="12.75" customHeight="1" x14ac:dyDescent="0.2">
      <c r="A43" s="797"/>
    </row>
    <row r="44" spans="1:12" ht="12.75" customHeight="1" x14ac:dyDescent="0.2">
      <c r="A44" s="797"/>
    </row>
    <row r="45" spans="1:12" ht="12.75" customHeight="1" x14ac:dyDescent="0.2">
      <c r="A45" s="796"/>
    </row>
    <row r="46" spans="1:12" ht="12.75" customHeight="1" x14ac:dyDescent="0.2">
      <c r="A46" s="798"/>
    </row>
    <row r="47" spans="1:12" x14ac:dyDescent="0.2">
      <c r="A47" s="796"/>
    </row>
    <row r="48" spans="1:12" x14ac:dyDescent="0.2">
      <c r="A48" s="796"/>
    </row>
    <row r="49" spans="1:12" x14ac:dyDescent="0.2">
      <c r="A49" s="799"/>
      <c r="B49" s="800"/>
      <c r="C49" s="800"/>
      <c r="D49" s="800"/>
      <c r="E49" s="800"/>
      <c r="F49" s="800"/>
      <c r="G49" s="800"/>
      <c r="H49" s="800"/>
      <c r="I49" s="800"/>
      <c r="J49" s="800"/>
      <c r="K49" s="800"/>
      <c r="L49" s="800"/>
    </row>
    <row r="50" spans="1:12" x14ac:dyDescent="0.2">
      <c r="A50" s="1081"/>
      <c r="B50" s="1081"/>
      <c r="C50" s="1081"/>
      <c r="D50" s="1081"/>
      <c r="E50" s="1081"/>
      <c r="F50" s="1081"/>
      <c r="G50" s="1081"/>
      <c r="H50" s="1081"/>
      <c r="I50" s="1081"/>
      <c r="J50" s="1081"/>
      <c r="K50" s="1081"/>
      <c r="L50" s="1081"/>
    </row>
    <row r="51" spans="1:12" x14ac:dyDescent="0.2">
      <c r="A51" s="1081"/>
      <c r="B51" s="1081"/>
      <c r="C51" s="1081"/>
      <c r="D51" s="1081"/>
      <c r="E51" s="1081"/>
      <c r="F51" s="1081"/>
      <c r="G51" s="1081"/>
      <c r="H51" s="1081"/>
      <c r="I51" s="1081"/>
      <c r="J51" s="1081"/>
      <c r="K51" s="1081"/>
      <c r="L51" s="1081"/>
    </row>
    <row r="58" spans="1:12" ht="39" customHeight="1" x14ac:dyDescent="0.2"/>
    <row r="59" spans="1:12" ht="21.75" customHeight="1" x14ac:dyDescent="0.2"/>
  </sheetData>
  <mergeCells count="9">
    <mergeCell ref="A37:L37"/>
    <mergeCell ref="A50:L50"/>
    <mergeCell ref="A51:L51"/>
    <mergeCell ref="A1:L1"/>
    <mergeCell ref="A2:L2"/>
    <mergeCell ref="B5:D5"/>
    <mergeCell ref="F5:H5"/>
    <mergeCell ref="J5:L5"/>
    <mergeCell ref="A35:L35"/>
  </mergeCells>
  <conditionalFormatting sqref="B11:L11">
    <cfRule type="expression" dxfId="13" priority="1" stopIfTrue="1">
      <formula>$H$7="Numbers"</formula>
    </cfRule>
  </conditionalFormatting>
  <conditionalFormatting sqref="B13:L13 B24:L26 B29:L32 B33:K34 L34 B36:L36 B38:L38">
    <cfRule type="expression" dxfId="12" priority="2" stopIfTrue="1">
      <formula>$H$7="Numbers"</formula>
    </cfRule>
  </conditionalFormatting>
  <conditionalFormatting sqref="B18:L18">
    <cfRule type="expression" dxfId="11" priority="3" stopIfTrue="1">
      <formula>$H$7="Numbers"</formula>
    </cfRule>
  </conditionalFormatting>
  <pageMargins left="0.39370078740157483" right="0.39370078740157483" top="0.39370078740157483" bottom="0.39370078740157483" header="0.51181102362204722" footer="0.51181102362204722"/>
  <pageSetup paperSize="9" scale="7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BA97"/>
  <sheetViews>
    <sheetView workbookViewId="0">
      <selection sqref="A1:N1"/>
    </sheetView>
  </sheetViews>
  <sheetFormatPr defaultColWidth="9.140625" defaultRowHeight="11.25" x14ac:dyDescent="0.2"/>
  <cols>
    <col min="1" max="1" width="3.42578125" style="225" customWidth="1"/>
    <col min="2" max="2" width="33.42578125" style="225" customWidth="1"/>
    <col min="3" max="12" width="8.5703125" style="225" customWidth="1"/>
    <col min="13" max="13" width="3.42578125" style="225" customWidth="1"/>
    <col min="14" max="14" width="10.7109375" style="225" customWidth="1"/>
    <col min="15" max="15" width="1.7109375" style="225" customWidth="1"/>
    <col min="16" max="16" width="12" style="225" customWidth="1"/>
    <col min="17" max="17" width="1.7109375" style="225" customWidth="1"/>
    <col min="18" max="18" width="10.7109375" style="225" customWidth="1"/>
    <col min="19" max="19" width="2.7109375" style="225" customWidth="1"/>
    <col min="20" max="21" width="10.7109375" style="225" customWidth="1"/>
    <col min="22" max="22" width="18.42578125" style="225" hidden="1" customWidth="1"/>
    <col min="23" max="23" width="13.28515625" style="225" hidden="1" customWidth="1"/>
    <col min="24" max="24" width="26.5703125" style="225" hidden="1" customWidth="1"/>
    <col min="25" max="27" width="9.140625" style="225" hidden="1" customWidth="1"/>
    <col min="28" max="30" width="9.140625" style="226" hidden="1" customWidth="1"/>
    <col min="31" max="32" width="9.140625" style="225" hidden="1" customWidth="1"/>
    <col min="33" max="34" width="9.140625" style="225" customWidth="1"/>
    <col min="35" max="16384" width="9.140625" style="225"/>
  </cols>
  <sheetData>
    <row r="1" spans="1:32" ht="12.75" x14ac:dyDescent="0.2">
      <c r="A1" s="1107" t="s">
        <v>450</v>
      </c>
      <c r="B1" s="1107"/>
      <c r="C1" s="1107"/>
      <c r="D1" s="1107"/>
      <c r="E1" s="1107"/>
      <c r="F1" s="1107"/>
      <c r="G1" s="1107"/>
      <c r="H1" s="1107"/>
      <c r="I1" s="1107"/>
      <c r="J1" s="1107"/>
      <c r="K1" s="1107"/>
      <c r="L1" s="1107"/>
      <c r="M1" s="1107"/>
      <c r="N1" s="1107"/>
      <c r="O1" s="221"/>
      <c r="P1" s="222"/>
      <c r="Q1" s="222"/>
      <c r="R1" s="222"/>
      <c r="S1" s="222"/>
      <c r="T1" s="222"/>
      <c r="U1" s="222"/>
      <c r="V1" s="223" t="s">
        <v>20</v>
      </c>
      <c r="W1" s="224"/>
    </row>
    <row r="2" spans="1:32" s="233" customFormat="1" ht="15" thickBot="1" x14ac:dyDescent="0.25">
      <c r="A2" s="227" t="s">
        <v>627</v>
      </c>
      <c r="B2" s="227"/>
      <c r="C2" s="228"/>
      <c r="D2" s="228"/>
      <c r="E2" s="228"/>
      <c r="F2" s="228"/>
      <c r="G2" s="228"/>
      <c r="H2" s="228"/>
      <c r="I2" s="229"/>
      <c r="J2" s="229"/>
      <c r="K2" s="229"/>
      <c r="L2" s="229"/>
      <c r="M2" s="229"/>
      <c r="N2" s="229"/>
      <c r="O2" s="229"/>
      <c r="P2" s="230"/>
      <c r="Q2" s="230"/>
      <c r="R2" s="230"/>
      <c r="S2" s="230"/>
      <c r="T2" s="230"/>
      <c r="U2" s="230"/>
      <c r="V2" s="231" t="s">
        <v>21</v>
      </c>
      <c r="W2" s="232"/>
      <c r="AB2" s="234"/>
      <c r="AC2" s="234"/>
      <c r="AD2" s="234"/>
    </row>
    <row r="3" spans="1:32" s="233" customFormat="1" ht="13.5" thickBot="1" x14ac:dyDescent="0.25">
      <c r="A3" s="685" t="s">
        <v>466</v>
      </c>
      <c r="B3" s="227"/>
      <c r="C3" s="228"/>
      <c r="D3" s="228"/>
      <c r="E3" s="228"/>
      <c r="F3" s="228"/>
      <c r="G3" s="228"/>
      <c r="H3" s="228"/>
      <c r="I3" s="229"/>
      <c r="K3" s="1108" t="s">
        <v>138</v>
      </c>
      <c r="L3" s="1109"/>
      <c r="M3" s="1109"/>
      <c r="N3" s="1109"/>
      <c r="O3" s="1109"/>
      <c r="P3" s="1109"/>
      <c r="Q3" s="235"/>
      <c r="V3" s="231" t="s">
        <v>22</v>
      </c>
      <c r="W3" s="232"/>
      <c r="AA3" s="234"/>
      <c r="AC3" s="234"/>
    </row>
    <row r="4" spans="1:32" s="233" customFormat="1" ht="12.75" x14ac:dyDescent="0.2">
      <c r="A4" s="236"/>
      <c r="B4" s="386"/>
      <c r="C4" s="237"/>
      <c r="D4" s="237"/>
      <c r="E4" s="237"/>
      <c r="F4" s="237"/>
      <c r="G4" s="237"/>
      <c r="H4" s="237"/>
      <c r="I4" s="238"/>
      <c r="K4" s="239" t="s">
        <v>259</v>
      </c>
      <c r="L4" s="1110" t="s">
        <v>20</v>
      </c>
      <c r="M4" s="1110"/>
      <c r="N4" s="1110"/>
      <c r="O4" s="1110"/>
      <c r="P4" s="1110"/>
      <c r="Q4" s="240"/>
      <c r="V4" s="231" t="s">
        <v>260</v>
      </c>
      <c r="W4" s="232"/>
      <c r="AA4" s="234"/>
      <c r="AC4" s="234"/>
    </row>
    <row r="5" spans="1:32" ht="12.75" x14ac:dyDescent="0.2">
      <c r="A5" s="241"/>
      <c r="B5" s="238"/>
      <c r="C5" s="238"/>
      <c r="D5" s="238"/>
      <c r="E5" s="238"/>
      <c r="F5" s="238"/>
      <c r="G5" s="238"/>
      <c r="H5" s="238"/>
      <c r="I5" s="238"/>
      <c r="K5" s="239" t="s">
        <v>261</v>
      </c>
      <c r="L5" s="1111" t="s">
        <v>262</v>
      </c>
      <c r="M5" s="1111"/>
      <c r="N5" s="1111"/>
      <c r="O5" s="1111"/>
      <c r="P5" s="1111"/>
      <c r="Q5" s="242"/>
      <c r="V5" s="231" t="s">
        <v>263</v>
      </c>
      <c r="W5" s="243"/>
      <c r="AA5" s="226"/>
      <c r="AD5" s="225"/>
    </row>
    <row r="6" spans="1:32" ht="14.25" customHeight="1" thickBot="1" x14ac:dyDescent="0.25">
      <c r="A6" s="649"/>
      <c r="B6" s="238"/>
      <c r="C6" s="238"/>
      <c r="D6" s="238"/>
      <c r="E6" s="238"/>
      <c r="F6" s="238"/>
      <c r="G6" s="238"/>
      <c r="H6" s="238"/>
      <c r="I6" s="238"/>
      <c r="K6" s="244" t="s">
        <v>264</v>
      </c>
      <c r="L6" s="1112">
        <v>2015</v>
      </c>
      <c r="M6" s="1112"/>
      <c r="N6" s="1112"/>
      <c r="O6" s="1112"/>
      <c r="P6" s="1112"/>
      <c r="Q6" s="245"/>
      <c r="V6" s="246"/>
      <c r="W6" s="243"/>
      <c r="AA6" s="226"/>
      <c r="AD6" s="225"/>
    </row>
    <row r="7" spans="1:32" ht="14.25" customHeight="1" x14ac:dyDescent="0.2">
      <c r="A7" s="247"/>
      <c r="B7" s="248"/>
      <c r="C7" s="248"/>
      <c r="D7" s="248"/>
      <c r="E7" s="248"/>
      <c r="F7" s="248"/>
      <c r="G7" s="248"/>
      <c r="H7" s="248"/>
      <c r="I7" s="248"/>
      <c r="J7" s="248"/>
      <c r="K7" s="248"/>
      <c r="L7" s="248"/>
      <c r="M7" s="248"/>
      <c r="N7" s="248"/>
      <c r="O7" s="248"/>
      <c r="P7" s="248"/>
      <c r="Q7" s="248"/>
      <c r="R7" s="249"/>
      <c r="S7" s="249"/>
      <c r="T7" s="249"/>
      <c r="U7" s="249"/>
      <c r="V7" s="231" t="s">
        <v>262</v>
      </c>
      <c r="W7" s="232">
        <v>2012</v>
      </c>
    </row>
    <row r="8" spans="1:32" ht="14.25" customHeight="1" x14ac:dyDescent="0.2">
      <c r="A8" s="1094" t="str">
        <f>"Key Stage 2 "&amp;L4</f>
        <v>Key Stage 2 Reading</v>
      </c>
      <c r="B8" s="1094"/>
      <c r="C8" s="1094" t="s">
        <v>188</v>
      </c>
      <c r="D8" s="1097" t="s">
        <v>340</v>
      </c>
      <c r="E8" s="1098"/>
      <c r="F8" s="1098"/>
      <c r="G8" s="1098"/>
      <c r="H8" s="1098"/>
      <c r="I8" s="1098"/>
      <c r="J8" s="1098"/>
      <c r="K8" s="1098"/>
      <c r="L8" s="1098"/>
      <c r="M8" s="1098"/>
      <c r="N8" s="1098"/>
      <c r="O8" s="250"/>
      <c r="P8" s="251"/>
      <c r="Q8" s="251"/>
      <c r="R8" s="252"/>
      <c r="S8" s="252"/>
      <c r="T8" s="252"/>
      <c r="U8" s="252"/>
      <c r="V8" s="231" t="s">
        <v>29</v>
      </c>
      <c r="W8" s="232">
        <v>2013</v>
      </c>
    </row>
    <row r="9" spans="1:32" ht="12" thickBot="1" x14ac:dyDescent="0.25">
      <c r="A9" s="1099"/>
      <c r="B9" s="1099"/>
      <c r="C9" s="1095"/>
      <c r="D9" s="1094" t="str">
        <f>IF($L$4="Reading, Writing &amp; Mathematics","", "A")</f>
        <v>A</v>
      </c>
      <c r="E9" s="1094" t="str">
        <f>IF(OR($L$4="Reading",$L$4="Mathematics", $L$4="Grammar, Punctuation &amp; Spelling"),"T", IF($L$4="Writing","D",""))</f>
        <v>T</v>
      </c>
      <c r="F9" s="1094" t="str">
        <f>IF(OR($L$4="Reading",$L$4="Mathematics", $L$4="Grammar, Punctuation &amp; Spelling"),"B", IF($L$4="Writing","W",""))</f>
        <v>B</v>
      </c>
      <c r="G9" s="1094" t="str">
        <f>IF(OR($L$4="Reading",$L$4="Mathematics", $L$4="Grammar, Punctuation &amp; Spelling"),"N", IF($L$4="Writing",1,""))</f>
        <v>N</v>
      </c>
      <c r="H9" s="1094" t="str">
        <f>IF(OR($L$4="Writing",$L$4="Mathematics"),2,"")</f>
        <v/>
      </c>
      <c r="I9" s="1094" t="str">
        <f>IF($L$4="Reading, Writing &amp; Mathematics","", "3")</f>
        <v>3</v>
      </c>
      <c r="J9" s="1094" t="str">
        <f>IF($L$4="Reading, Writing &amp; Mathematics","", "4")</f>
        <v>4</v>
      </c>
      <c r="K9" s="1094" t="str">
        <f>IF($L$4="Reading, Writing &amp; Mathematics","", "5")</f>
        <v>5</v>
      </c>
      <c r="L9" s="1094" t="str">
        <f>IF($L$4="Reading, Writing &amp; Mathematics","", "6")</f>
        <v>6</v>
      </c>
      <c r="M9" s="1105"/>
      <c r="N9" s="1094" t="s">
        <v>265</v>
      </c>
      <c r="O9" s="1101" t="str">
        <f>IF($N$9="6","11","")</f>
        <v/>
      </c>
      <c r="P9" s="1094" t="str">
        <f>IF(OR($L$4=$V$1, $L$4=$V$2, $L$4=$V$3),"% making expected progress","")</f>
        <v>% making expected progress</v>
      </c>
      <c r="Q9" s="1103">
        <f>IF(P9="% making expected progress",11,"")</f>
        <v>11</v>
      </c>
      <c r="R9" s="1092"/>
      <c r="S9" s="1093"/>
      <c r="T9" s="252"/>
      <c r="U9" s="252"/>
      <c r="V9" s="253" t="s">
        <v>30</v>
      </c>
      <c r="W9" s="254">
        <v>2014</v>
      </c>
    </row>
    <row r="10" spans="1:32" ht="38.25" customHeight="1" x14ac:dyDescent="0.2">
      <c r="A10" s="1100"/>
      <c r="B10" s="1100"/>
      <c r="C10" s="1096"/>
      <c r="D10" s="1096"/>
      <c r="E10" s="1096"/>
      <c r="F10" s="1096"/>
      <c r="G10" s="1096"/>
      <c r="H10" s="1096"/>
      <c r="I10" s="1096"/>
      <c r="J10" s="1096"/>
      <c r="K10" s="1096"/>
      <c r="L10" s="1096"/>
      <c r="M10" s="1106"/>
      <c r="N10" s="1096"/>
      <c r="O10" s="1102"/>
      <c r="P10" s="1096"/>
      <c r="Q10" s="1104"/>
      <c r="R10" s="1092"/>
      <c r="S10" s="1093"/>
      <c r="T10" s="255"/>
      <c r="U10" s="255"/>
      <c r="W10" s="225">
        <v>2015</v>
      </c>
    </row>
    <row r="11" spans="1:32" ht="14.85" customHeight="1" x14ac:dyDescent="0.2">
      <c r="A11" s="256" t="s">
        <v>32</v>
      </c>
      <c r="B11" s="257"/>
      <c r="C11" s="257"/>
      <c r="D11" s="257"/>
      <c r="E11" s="257"/>
      <c r="F11" s="257"/>
      <c r="G11" s="257"/>
      <c r="H11" s="257"/>
      <c r="I11" s="257"/>
      <c r="J11" s="257"/>
      <c r="K11" s="257"/>
      <c r="L11" s="257"/>
      <c r="M11" s="257"/>
      <c r="N11" s="257"/>
      <c r="O11" s="257"/>
      <c r="P11" s="257"/>
      <c r="Q11" s="257"/>
      <c r="R11" s="257"/>
      <c r="S11" s="257"/>
      <c r="T11" s="257"/>
      <c r="U11" s="257"/>
      <c r="AD11" s="234"/>
    </row>
    <row r="12" spans="1:32" s="233" customFormat="1" ht="14.85" customHeight="1" x14ac:dyDescent="0.2">
      <c r="A12" s="230"/>
      <c r="B12" s="230" t="s">
        <v>33</v>
      </c>
      <c r="C12" s="258">
        <f ca="1">VLOOKUP(TRIM($B12),INDIRECT($V$13),$Y$36,FALSE)</f>
        <v>435944</v>
      </c>
      <c r="D12" s="258">
        <f t="shared" ref="D12:D35" ca="1" si="0">IF($L$4="Reading, Writing &amp; Mathematics", "", VLOOKUP(TRIM($B12),INDIRECT($V$13),1+$Y$36,FALSE))</f>
        <v>0</v>
      </c>
      <c r="E12" s="258">
        <f t="shared" ref="E12:E35" ca="1" si="1">IF($L$4="Reading, Writing &amp; Mathematics", "", VLOOKUP(TRIM($B12),INDIRECT($V$13),2+$Y$36,FALSE))</f>
        <v>0</v>
      </c>
      <c r="F12" s="258">
        <f t="shared" ref="F12:F35" ca="1" si="2">IF($L$4="Reading, Writing &amp; Mathematics", "", VLOOKUP(TRIM($B12),INDIRECT($V$13),3+$Y$36,FALSE))</f>
        <v>3</v>
      </c>
      <c r="G12" s="258">
        <f t="shared" ref="G12:G35" ca="1" si="3">IF($L$4="Reading, Writing &amp; Mathematics", "",VLOOKUP(TRIM($B12),INDIRECT($V$13),4+$Y$36,FALSE))</f>
        <v>2</v>
      </c>
      <c r="H12" s="258" t="str">
        <f t="shared" ref="H12:H35" ca="1" si="4">IF(OR($L$4="Writing",$L$4="Mathematics"),VLOOKUP(TRIM($B12),INDIRECT($V$13),5+$Y$36,FALSE),"")</f>
        <v/>
      </c>
      <c r="I12" s="258">
        <f t="shared" ref="I12:I35" ca="1" si="5">IF(OR($L$4="Writing",$L$4="Mathematics"),VLOOKUP(TRIM($B12),INDIRECT($V$13),6+$Y$36,FALSE),IF($L$4="Reading, Writing &amp; Mathematics","",VLOOKUP(TRIM($B12),INDIRECT($V$13),5+$Y$36,FALSE)))</f>
        <v>6</v>
      </c>
      <c r="J12" s="258">
        <f t="shared" ref="J12:J35" ca="1" si="6">IF(OR($L$4="Writing",$L$4="Mathematics"),VLOOKUP(TRIM($B12),INDIRECT($V$13),7+$Y$36,FALSE),IF($L$4="Reading, Writing &amp; Mathematics","",VLOOKUP(TRIM($B12),INDIRECT($V$13),6+$Y$36,FALSE)))</f>
        <v>40</v>
      </c>
      <c r="K12" s="258">
        <f t="shared" ref="K12:K35" ca="1" si="7">IF(OR($L$4="Writing",$L$4="Mathematics"),VLOOKUP(TRIM($B12),INDIRECT($V$13),8+$Y$36,FALSE),IF($L$4="Reading, Writing &amp; Mathematics","",VLOOKUP(TRIM($B12),INDIRECT($V$13),7+$Y$36,FALSE)))</f>
        <v>49</v>
      </c>
      <c r="L12" s="258">
        <f t="shared" ref="L12:L35" ca="1" si="8">IF(OR($L$4="Writing",$L$4="Mathematics"),VLOOKUP(TRIM($B12),INDIRECT($V$13),9+$Y$36,FALSE),IF($L$4="Reading, Writing &amp; Mathematics","",VLOOKUP(TRIM($B12),INDIRECT($V$13),8+$Y$36,FALSE)))</f>
        <v>0</v>
      </c>
      <c r="M12" s="259"/>
      <c r="N12" s="258">
        <f ca="1">VLOOKUP(TRIM($B12),INDIRECT($V$13),$Z$36,FALSE)</f>
        <v>89</v>
      </c>
      <c r="O12" s="259"/>
      <c r="P12" s="258">
        <f t="shared" ref="P12:P35" ca="1" si="9">IF(OR($L$4="Grammar, Punctuation &amp; Spelling", $L$4="Reading, Writing &amp; Mathematics"), "", VLOOKUP(TRIM($B12),INDIRECT($V$13),$AA$36,FALSE))</f>
        <v>91</v>
      </c>
      <c r="Q12" s="259"/>
      <c r="R12" s="259"/>
      <c r="S12" s="259"/>
      <c r="T12" s="259"/>
      <c r="U12" s="259"/>
      <c r="V12" s="260" t="s">
        <v>266</v>
      </c>
      <c r="X12" s="1089" t="s">
        <v>267</v>
      </c>
      <c r="Y12" s="1089"/>
      <c r="Z12" s="1089"/>
      <c r="AA12" s="1089"/>
      <c r="AB12" s="1089"/>
      <c r="AC12" s="1089"/>
      <c r="AD12" s="1089"/>
      <c r="AE12" s="1089"/>
    </row>
    <row r="13" spans="1:32" ht="14.85" customHeight="1" x14ac:dyDescent="0.2">
      <c r="A13" s="230"/>
      <c r="B13" s="249" t="s">
        <v>268</v>
      </c>
      <c r="C13" s="261">
        <f t="shared" ref="C13:C35" ca="1" si="10">VLOOKUP(TRIM($B13),INDIRECT($V$13),$Y$36,FALSE)</f>
        <v>403238</v>
      </c>
      <c r="D13" s="261">
        <f t="shared" ca="1" si="0"/>
        <v>0</v>
      </c>
      <c r="E13" s="261">
        <f t="shared" ca="1" si="1"/>
        <v>0</v>
      </c>
      <c r="F13" s="261">
        <f t="shared" ca="1" si="2"/>
        <v>2</v>
      </c>
      <c r="G13" s="261">
        <f t="shared" ca="1" si="3"/>
        <v>2</v>
      </c>
      <c r="H13" s="261" t="str">
        <f t="shared" ca="1" si="4"/>
        <v/>
      </c>
      <c r="I13" s="261">
        <f t="shared" ca="1" si="5"/>
        <v>5</v>
      </c>
      <c r="J13" s="261">
        <f t="shared" ca="1" si="6"/>
        <v>40</v>
      </c>
      <c r="K13" s="261">
        <f t="shared" ca="1" si="7"/>
        <v>50</v>
      </c>
      <c r="L13" s="261">
        <f t="shared" ca="1" si="8"/>
        <v>0</v>
      </c>
      <c r="M13" s="262"/>
      <c r="N13" s="261">
        <f t="shared" ref="N13:N35" ca="1" si="11">VLOOKUP(TRIM($B13),INDIRECT($V$13),$Z$36,FALSE)</f>
        <v>90</v>
      </c>
      <c r="O13" s="262"/>
      <c r="P13" s="261">
        <f t="shared" ca="1" si="9"/>
        <v>91</v>
      </c>
      <c r="Q13" s="262"/>
      <c r="R13" s="263"/>
      <c r="S13" s="262"/>
      <c r="T13" s="262"/>
      <c r="U13" s="262"/>
      <c r="V13" s="264" t="str">
        <f>"Table9a_ETH_"&amp;$L$6</f>
        <v>Table9a_ETH_2015</v>
      </c>
      <c r="X13" s="265"/>
      <c r="Y13" s="1090" t="s">
        <v>269</v>
      </c>
      <c r="Z13" s="1090"/>
      <c r="AA13" s="1090"/>
      <c r="AB13" s="266"/>
      <c r="AC13" s="1090" t="s">
        <v>270</v>
      </c>
      <c r="AD13" s="1090"/>
      <c r="AE13" s="1090"/>
    </row>
    <row r="14" spans="1:32" ht="14.85" customHeight="1" x14ac:dyDescent="0.2">
      <c r="A14" s="230"/>
      <c r="B14" s="249" t="s">
        <v>271</v>
      </c>
      <c r="C14" s="261">
        <f t="shared" ca="1" si="10"/>
        <v>1678</v>
      </c>
      <c r="D14" s="261" t="str">
        <f t="shared" ca="1" si="0"/>
        <v>x</v>
      </c>
      <c r="E14" s="261">
        <f t="shared" ca="1" si="1"/>
        <v>0</v>
      </c>
      <c r="F14" s="261">
        <f t="shared" ca="1" si="2"/>
        <v>2</v>
      </c>
      <c r="G14" s="261">
        <f t="shared" ca="1" si="3"/>
        <v>1</v>
      </c>
      <c r="H14" s="261" t="str">
        <f t="shared" ca="1" si="4"/>
        <v/>
      </c>
      <c r="I14" s="261">
        <f t="shared" ca="1" si="5"/>
        <v>4</v>
      </c>
      <c r="J14" s="261">
        <f t="shared" ca="1" si="6"/>
        <v>33</v>
      </c>
      <c r="K14" s="261">
        <f t="shared" ca="1" si="7"/>
        <v>58</v>
      </c>
      <c r="L14" s="261">
        <f t="shared" ca="1" si="8"/>
        <v>1</v>
      </c>
      <c r="M14" s="262"/>
      <c r="N14" s="261">
        <f t="shared" ca="1" si="11"/>
        <v>92</v>
      </c>
      <c r="O14" s="262"/>
      <c r="P14" s="261">
        <f t="shared" ca="1" si="9"/>
        <v>94</v>
      </c>
      <c r="Q14" s="262"/>
      <c r="R14" s="267"/>
      <c r="S14" s="262"/>
      <c r="T14" s="262"/>
      <c r="U14" s="262"/>
      <c r="V14" s="268" t="str">
        <f>"Table9a_EAL_"&amp;$L$6</f>
        <v>Table9a_EAL_2015</v>
      </c>
      <c r="W14" s="233"/>
      <c r="X14" s="260"/>
      <c r="Y14" s="260" t="s">
        <v>262</v>
      </c>
      <c r="Z14" s="260" t="s">
        <v>30</v>
      </c>
      <c r="AA14" s="260" t="s">
        <v>29</v>
      </c>
      <c r="AB14" s="269"/>
      <c r="AC14" s="260" t="s">
        <v>262</v>
      </c>
      <c r="AD14" s="260" t="s">
        <v>30</v>
      </c>
      <c r="AE14" s="260" t="s">
        <v>29</v>
      </c>
    </row>
    <row r="15" spans="1:32" ht="14.85" customHeight="1" x14ac:dyDescent="0.2">
      <c r="A15" s="230"/>
      <c r="B15" s="249" t="s">
        <v>272</v>
      </c>
      <c r="C15" s="261">
        <f t="shared" ca="1" si="10"/>
        <v>448</v>
      </c>
      <c r="D15" s="261" t="str">
        <f t="shared" ca="1" si="0"/>
        <v>x</v>
      </c>
      <c r="E15" s="261">
        <f t="shared" ca="1" si="1"/>
        <v>0</v>
      </c>
      <c r="F15" s="261">
        <f t="shared" ca="1" si="2"/>
        <v>11</v>
      </c>
      <c r="G15" s="261">
        <f t="shared" ca="1" si="3"/>
        <v>8</v>
      </c>
      <c r="H15" s="261" t="str">
        <f t="shared" ca="1" si="4"/>
        <v/>
      </c>
      <c r="I15" s="261">
        <f t="shared" ca="1" si="5"/>
        <v>13</v>
      </c>
      <c r="J15" s="261">
        <f t="shared" ca="1" si="6"/>
        <v>43</v>
      </c>
      <c r="K15" s="261">
        <f t="shared" ca="1" si="7"/>
        <v>19</v>
      </c>
      <c r="L15" s="261">
        <f t="shared" ca="1" si="8"/>
        <v>0</v>
      </c>
      <c r="M15" s="262"/>
      <c r="N15" s="261">
        <f t="shared" ca="1" si="11"/>
        <v>62</v>
      </c>
      <c r="O15" s="262"/>
      <c r="P15" s="261">
        <f t="shared" ca="1" si="9"/>
        <v>83</v>
      </c>
      <c r="Q15" s="262"/>
      <c r="R15" s="267"/>
      <c r="S15" s="262"/>
      <c r="T15" s="262"/>
      <c r="U15" s="262"/>
      <c r="V15" s="264" t="str">
        <f>"Table9a_FSM_"&amp;$L$6</f>
        <v>Table9a_FSM_2015</v>
      </c>
      <c r="X15" s="260" t="s">
        <v>20</v>
      </c>
      <c r="Y15" s="270">
        <v>2</v>
      </c>
      <c r="Z15" s="270">
        <v>16</v>
      </c>
      <c r="AA15" s="270">
        <v>30</v>
      </c>
      <c r="AB15" s="271"/>
      <c r="AC15" s="270">
        <v>15</v>
      </c>
      <c r="AD15" s="270">
        <v>29</v>
      </c>
      <c r="AE15" s="270">
        <v>43</v>
      </c>
      <c r="AF15" s="225">
        <f>AD15-AC15</f>
        <v>14</v>
      </c>
    </row>
    <row r="16" spans="1:32" ht="14.85" customHeight="1" x14ac:dyDescent="0.2">
      <c r="A16" s="230"/>
      <c r="B16" s="249" t="s">
        <v>273</v>
      </c>
      <c r="C16" s="261">
        <f t="shared" ca="1" si="10"/>
        <v>1886</v>
      </c>
      <c r="D16" s="261">
        <f t="shared" ca="1" si="0"/>
        <v>2</v>
      </c>
      <c r="E16" s="261">
        <f t="shared" ca="1" si="1"/>
        <v>0</v>
      </c>
      <c r="F16" s="261">
        <f t="shared" ca="1" si="2"/>
        <v>24</v>
      </c>
      <c r="G16" s="261">
        <f t="shared" ca="1" si="3"/>
        <v>14</v>
      </c>
      <c r="H16" s="261" t="str">
        <f t="shared" ca="1" si="4"/>
        <v/>
      </c>
      <c r="I16" s="261">
        <f t="shared" ca="1" si="5"/>
        <v>15</v>
      </c>
      <c r="J16" s="261">
        <f t="shared" ca="1" si="6"/>
        <v>33</v>
      </c>
      <c r="K16" s="261">
        <f t="shared" ca="1" si="7"/>
        <v>11</v>
      </c>
      <c r="L16" s="261">
        <f t="shared" ca="1" si="8"/>
        <v>0</v>
      </c>
      <c r="M16" s="262"/>
      <c r="N16" s="261">
        <f t="shared" ca="1" si="11"/>
        <v>44</v>
      </c>
      <c r="O16" s="262"/>
      <c r="P16" s="261">
        <f t="shared" ca="1" si="9"/>
        <v>74</v>
      </c>
      <c r="Q16" s="262"/>
      <c r="R16" s="267"/>
      <c r="S16" s="262"/>
      <c r="T16" s="262"/>
      <c r="U16" s="262"/>
      <c r="V16" s="264" t="str">
        <f>"Table9a_SEN_"&amp;$L$6</f>
        <v>Table9a_SEN_2015</v>
      </c>
      <c r="X16" s="260" t="s">
        <v>21</v>
      </c>
      <c r="Y16" s="270">
        <v>44</v>
      </c>
      <c r="Z16" s="270">
        <v>60</v>
      </c>
      <c r="AA16" s="270">
        <v>76</v>
      </c>
      <c r="AB16" s="271"/>
      <c r="AC16" s="270">
        <v>59</v>
      </c>
      <c r="AD16" s="270">
        <v>75</v>
      </c>
      <c r="AE16" s="270">
        <v>91</v>
      </c>
      <c r="AF16" s="225">
        <f>AD16-AC16</f>
        <v>16</v>
      </c>
    </row>
    <row r="17" spans="1:32" ht="14.85" customHeight="1" x14ac:dyDescent="0.2">
      <c r="A17" s="230"/>
      <c r="B17" s="249" t="s">
        <v>274</v>
      </c>
      <c r="C17" s="261">
        <f t="shared" ca="1" si="10"/>
        <v>28694</v>
      </c>
      <c r="D17" s="261">
        <f t="shared" ca="1" si="0"/>
        <v>0</v>
      </c>
      <c r="E17" s="261">
        <f t="shared" ca="1" si="1"/>
        <v>0</v>
      </c>
      <c r="F17" s="261">
        <f t="shared" ca="1" si="2"/>
        <v>6</v>
      </c>
      <c r="G17" s="261">
        <f t="shared" ca="1" si="3"/>
        <v>4</v>
      </c>
      <c r="H17" s="261" t="str">
        <f t="shared" ca="1" si="4"/>
        <v/>
      </c>
      <c r="I17" s="261">
        <f t="shared" ca="1" si="5"/>
        <v>8</v>
      </c>
      <c r="J17" s="261">
        <f t="shared" ca="1" si="6"/>
        <v>39</v>
      </c>
      <c r="K17" s="261">
        <f t="shared" ca="1" si="7"/>
        <v>42</v>
      </c>
      <c r="L17" s="261">
        <f t="shared" ca="1" si="8"/>
        <v>0</v>
      </c>
      <c r="M17" s="262"/>
      <c r="N17" s="261">
        <f t="shared" ca="1" si="11"/>
        <v>81</v>
      </c>
      <c r="O17" s="262"/>
      <c r="P17" s="261">
        <f t="shared" ca="1" si="9"/>
        <v>91</v>
      </c>
      <c r="Q17" s="262"/>
      <c r="R17" s="267"/>
      <c r="S17" s="262"/>
      <c r="T17" s="262"/>
      <c r="U17" s="262"/>
      <c r="V17" s="264" t="str">
        <f>"Table9a_PRIMARY_"&amp;$L$6</f>
        <v>Table9a_PRIMARY_2015</v>
      </c>
      <c r="X17" s="260" t="s">
        <v>22</v>
      </c>
      <c r="Y17" s="270">
        <v>92</v>
      </c>
      <c r="Z17" s="270">
        <v>108</v>
      </c>
      <c r="AA17" s="270">
        <v>124</v>
      </c>
      <c r="AB17" s="271"/>
      <c r="AC17" s="270">
        <v>107</v>
      </c>
      <c r="AD17" s="270">
        <v>123</v>
      </c>
      <c r="AE17" s="270">
        <v>139</v>
      </c>
      <c r="AF17" s="225">
        <f>AD17-AC17</f>
        <v>16</v>
      </c>
    </row>
    <row r="18" spans="1:32" s="233" customFormat="1" ht="14.85" customHeight="1" x14ac:dyDescent="0.2">
      <c r="A18" s="230"/>
      <c r="B18" s="230" t="s">
        <v>34</v>
      </c>
      <c r="C18" s="258">
        <f t="shared" ca="1" si="10"/>
        <v>28302</v>
      </c>
      <c r="D18" s="258">
        <f t="shared" ca="1" si="0"/>
        <v>0</v>
      </c>
      <c r="E18" s="258">
        <f t="shared" ca="1" si="1"/>
        <v>0</v>
      </c>
      <c r="F18" s="258">
        <f t="shared" ca="1" si="2"/>
        <v>3</v>
      </c>
      <c r="G18" s="258">
        <f t="shared" ca="1" si="3"/>
        <v>2</v>
      </c>
      <c r="H18" s="258" t="str">
        <f t="shared" ca="1" si="4"/>
        <v/>
      </c>
      <c r="I18" s="258">
        <f t="shared" ca="1" si="5"/>
        <v>5</v>
      </c>
      <c r="J18" s="258">
        <f t="shared" ca="1" si="6"/>
        <v>39</v>
      </c>
      <c r="K18" s="258">
        <f t="shared" ca="1" si="7"/>
        <v>51</v>
      </c>
      <c r="L18" s="258">
        <f t="shared" ca="1" si="8"/>
        <v>0</v>
      </c>
      <c r="M18" s="259"/>
      <c r="N18" s="258">
        <f t="shared" ca="1" si="11"/>
        <v>90</v>
      </c>
      <c r="O18" s="259"/>
      <c r="P18" s="258">
        <f t="shared" ca="1" si="9"/>
        <v>92</v>
      </c>
      <c r="Q18" s="259"/>
      <c r="R18" s="267"/>
      <c r="S18" s="259"/>
      <c r="T18" s="259"/>
      <c r="U18" s="259"/>
      <c r="V18" s="264" t="str">
        <f>"Table9a_DISADV_"&amp;$L$6</f>
        <v>Table9a_DISADV_2015</v>
      </c>
      <c r="W18" s="225"/>
      <c r="X18" s="260" t="s">
        <v>260</v>
      </c>
      <c r="Y18" s="270">
        <v>140</v>
      </c>
      <c r="Z18" s="270">
        <v>155</v>
      </c>
      <c r="AA18" s="270">
        <v>170</v>
      </c>
      <c r="AB18" s="271"/>
      <c r="AC18" s="270">
        <v>154</v>
      </c>
      <c r="AD18" s="270">
        <v>169</v>
      </c>
      <c r="AE18" s="270">
        <v>184</v>
      </c>
      <c r="AF18" s="225">
        <f>AD18-AC18</f>
        <v>15</v>
      </c>
    </row>
    <row r="19" spans="1:32" ht="14.85" customHeight="1" x14ac:dyDescent="0.2">
      <c r="A19" s="230"/>
      <c r="B19" s="249" t="s">
        <v>275</v>
      </c>
      <c r="C19" s="261">
        <f t="shared" ca="1" si="10"/>
        <v>8230</v>
      </c>
      <c r="D19" s="261">
        <f t="shared" ca="1" si="0"/>
        <v>0</v>
      </c>
      <c r="E19" s="261">
        <f t="shared" ca="1" si="1"/>
        <v>0</v>
      </c>
      <c r="F19" s="261">
        <f t="shared" ca="1" si="2"/>
        <v>3</v>
      </c>
      <c r="G19" s="261">
        <f t="shared" ca="1" si="3"/>
        <v>2</v>
      </c>
      <c r="H19" s="261" t="str">
        <f t="shared" ca="1" si="4"/>
        <v/>
      </c>
      <c r="I19" s="261">
        <f t="shared" ca="1" si="5"/>
        <v>7</v>
      </c>
      <c r="J19" s="261">
        <f t="shared" ca="1" si="6"/>
        <v>44</v>
      </c>
      <c r="K19" s="261">
        <f t="shared" ca="1" si="7"/>
        <v>44</v>
      </c>
      <c r="L19" s="261">
        <f t="shared" ca="1" si="8"/>
        <v>0</v>
      </c>
      <c r="M19" s="262"/>
      <c r="N19" s="261">
        <f t="shared" ca="1" si="11"/>
        <v>89</v>
      </c>
      <c r="O19" s="262"/>
      <c r="P19" s="261">
        <f t="shared" ca="1" si="9"/>
        <v>91</v>
      </c>
      <c r="Q19" s="262"/>
      <c r="R19" s="267"/>
      <c r="S19" s="262"/>
      <c r="T19" s="262"/>
      <c r="U19" s="262"/>
      <c r="V19" s="233"/>
      <c r="W19" s="233"/>
      <c r="X19" s="260" t="s">
        <v>263</v>
      </c>
      <c r="Y19" s="271">
        <v>185</v>
      </c>
      <c r="Z19" s="271">
        <v>188</v>
      </c>
      <c r="AA19" s="271">
        <v>191</v>
      </c>
      <c r="AB19" s="271"/>
      <c r="AC19" s="270">
        <v>187</v>
      </c>
      <c r="AD19" s="270">
        <v>190</v>
      </c>
      <c r="AE19" s="270">
        <v>193</v>
      </c>
      <c r="AF19" s="225">
        <f>AD19-AC19</f>
        <v>3</v>
      </c>
    </row>
    <row r="20" spans="1:32" ht="14.85" customHeight="1" x14ac:dyDescent="0.2">
      <c r="A20" s="230"/>
      <c r="B20" s="249" t="s">
        <v>276</v>
      </c>
      <c r="C20" s="261">
        <f t="shared" ca="1" si="10"/>
        <v>3511</v>
      </c>
      <c r="D20" s="261">
        <f t="shared" ca="1" si="0"/>
        <v>0</v>
      </c>
      <c r="E20" s="261" t="str">
        <f t="shared" ca="1" si="1"/>
        <v>x</v>
      </c>
      <c r="F20" s="261">
        <f t="shared" ca="1" si="2"/>
        <v>3</v>
      </c>
      <c r="G20" s="261">
        <f t="shared" ca="1" si="3"/>
        <v>2</v>
      </c>
      <c r="H20" s="261" t="str">
        <f t="shared" ca="1" si="4"/>
        <v/>
      </c>
      <c r="I20" s="261">
        <f t="shared" ca="1" si="5"/>
        <v>5</v>
      </c>
      <c r="J20" s="261">
        <f t="shared" ca="1" si="6"/>
        <v>39</v>
      </c>
      <c r="K20" s="261">
        <f t="shared" ca="1" si="7"/>
        <v>51</v>
      </c>
      <c r="L20" s="261">
        <f t="shared" ca="1" si="8"/>
        <v>0</v>
      </c>
      <c r="M20" s="262"/>
      <c r="N20" s="261">
        <f t="shared" ca="1" si="11"/>
        <v>90</v>
      </c>
      <c r="O20" s="262"/>
      <c r="P20" s="261">
        <f t="shared" ca="1" si="9"/>
        <v>91</v>
      </c>
      <c r="Q20" s="262"/>
      <c r="R20" s="267"/>
      <c r="S20" s="262"/>
      <c r="T20" s="262"/>
      <c r="U20" s="262"/>
      <c r="X20" s="272"/>
      <c r="Y20" s="252"/>
      <c r="Z20" s="252"/>
      <c r="AA20" s="252"/>
      <c r="AB20" s="234"/>
    </row>
    <row r="21" spans="1:32" ht="14.85" customHeight="1" x14ac:dyDescent="0.2">
      <c r="A21" s="230"/>
      <c r="B21" s="249" t="s">
        <v>277</v>
      </c>
      <c r="C21" s="261">
        <f t="shared" ca="1" si="10"/>
        <v>6334</v>
      </c>
      <c r="D21" s="261">
        <f t="shared" ca="1" si="0"/>
        <v>0</v>
      </c>
      <c r="E21" s="261" t="str">
        <f t="shared" ca="1" si="1"/>
        <v>x</v>
      </c>
      <c r="F21" s="261">
        <f t="shared" ca="1" si="2"/>
        <v>2</v>
      </c>
      <c r="G21" s="261">
        <f t="shared" ca="1" si="3"/>
        <v>1</v>
      </c>
      <c r="H21" s="261" t="str">
        <f t="shared" ca="1" si="4"/>
        <v/>
      </c>
      <c r="I21" s="261">
        <f t="shared" ca="1" si="5"/>
        <v>4</v>
      </c>
      <c r="J21" s="261">
        <f t="shared" ca="1" si="6"/>
        <v>34</v>
      </c>
      <c r="K21" s="261">
        <f t="shared" ca="1" si="7"/>
        <v>58</v>
      </c>
      <c r="L21" s="261">
        <f t="shared" ca="1" si="8"/>
        <v>1</v>
      </c>
      <c r="M21" s="262"/>
      <c r="N21" s="261">
        <f t="shared" ca="1" si="11"/>
        <v>92</v>
      </c>
      <c r="O21" s="262"/>
      <c r="P21" s="261">
        <f t="shared" ca="1" si="9"/>
        <v>93</v>
      </c>
      <c r="Q21" s="262"/>
      <c r="R21" s="267"/>
      <c r="S21" s="262"/>
      <c r="T21" s="262"/>
      <c r="U21" s="262"/>
      <c r="V21" s="226"/>
      <c r="W21" s="226"/>
      <c r="X21" s="1090" t="s">
        <v>278</v>
      </c>
      <c r="Y21" s="1090"/>
      <c r="Z21" s="1090"/>
      <c r="AA21" s="1090"/>
    </row>
    <row r="22" spans="1:32" ht="14.85" customHeight="1" x14ac:dyDescent="0.2">
      <c r="A22" s="230"/>
      <c r="B22" s="249" t="s">
        <v>279</v>
      </c>
      <c r="C22" s="261">
        <f t="shared" ca="1" si="10"/>
        <v>10227</v>
      </c>
      <c r="D22" s="261">
        <f t="shared" ca="1" si="0"/>
        <v>0</v>
      </c>
      <c r="E22" s="261">
        <f t="shared" ca="1" si="1"/>
        <v>0</v>
      </c>
      <c r="F22" s="261">
        <f t="shared" ca="1" si="2"/>
        <v>3</v>
      </c>
      <c r="G22" s="261">
        <f t="shared" ca="1" si="3"/>
        <v>2</v>
      </c>
      <c r="H22" s="261" t="str">
        <f t="shared" ca="1" si="4"/>
        <v/>
      </c>
      <c r="I22" s="261">
        <f t="shared" ca="1" si="5"/>
        <v>5</v>
      </c>
      <c r="J22" s="261">
        <f t="shared" ca="1" si="6"/>
        <v>38</v>
      </c>
      <c r="K22" s="261">
        <f t="shared" ca="1" si="7"/>
        <v>52</v>
      </c>
      <c r="L22" s="261">
        <f t="shared" ca="1" si="8"/>
        <v>0</v>
      </c>
      <c r="M22" s="262"/>
      <c r="N22" s="261">
        <f t="shared" ca="1" si="11"/>
        <v>90</v>
      </c>
      <c r="O22" s="262"/>
      <c r="P22" s="261">
        <f t="shared" ca="1" si="9"/>
        <v>92</v>
      </c>
      <c r="Q22" s="262"/>
      <c r="R22" s="267"/>
      <c r="S22" s="262"/>
      <c r="T22" s="262"/>
      <c r="U22" s="262"/>
      <c r="V22" s="273"/>
      <c r="W22" s="273"/>
      <c r="X22" s="260"/>
      <c r="Y22" s="260" t="s">
        <v>262</v>
      </c>
      <c r="Z22" s="260" t="s">
        <v>30</v>
      </c>
      <c r="AA22" s="260" t="s">
        <v>29</v>
      </c>
      <c r="AE22" s="226"/>
    </row>
    <row r="23" spans="1:32" s="233" customFormat="1" ht="14.85" customHeight="1" x14ac:dyDescent="0.2">
      <c r="A23" s="230"/>
      <c r="B23" s="230" t="s">
        <v>35</v>
      </c>
      <c r="C23" s="258">
        <f t="shared" ca="1" si="10"/>
        <v>59478</v>
      </c>
      <c r="D23" s="258">
        <f t="shared" ca="1" si="0"/>
        <v>0</v>
      </c>
      <c r="E23" s="258">
        <f t="shared" ca="1" si="1"/>
        <v>0</v>
      </c>
      <c r="F23" s="258">
        <f t="shared" ca="1" si="2"/>
        <v>3</v>
      </c>
      <c r="G23" s="258">
        <f t="shared" ca="1" si="3"/>
        <v>2</v>
      </c>
      <c r="H23" s="258" t="str">
        <f t="shared" ca="1" si="4"/>
        <v/>
      </c>
      <c r="I23" s="258">
        <f t="shared" ca="1" si="5"/>
        <v>6</v>
      </c>
      <c r="J23" s="258">
        <f t="shared" ca="1" si="6"/>
        <v>44</v>
      </c>
      <c r="K23" s="258">
        <f t="shared" ca="1" si="7"/>
        <v>44</v>
      </c>
      <c r="L23" s="258">
        <f t="shared" ca="1" si="8"/>
        <v>0</v>
      </c>
      <c r="M23" s="259"/>
      <c r="N23" s="258">
        <f t="shared" ca="1" si="11"/>
        <v>88</v>
      </c>
      <c r="O23" s="259"/>
      <c r="P23" s="258">
        <f t="shared" ca="1" si="9"/>
        <v>91</v>
      </c>
      <c r="Q23" s="259"/>
      <c r="R23" s="267"/>
      <c r="S23" s="259"/>
      <c r="T23" s="259"/>
      <c r="U23" s="259"/>
      <c r="V23" s="226"/>
      <c r="W23" s="226"/>
      <c r="X23" s="260" t="s">
        <v>20</v>
      </c>
      <c r="Y23" s="270">
        <v>196</v>
      </c>
      <c r="Z23" s="270">
        <v>199</v>
      </c>
      <c r="AA23" s="270">
        <v>202</v>
      </c>
      <c r="AB23" s="226"/>
      <c r="AC23" s="226"/>
      <c r="AD23" s="234"/>
    </row>
    <row r="24" spans="1:32" ht="14.85" customHeight="1" x14ac:dyDescent="0.2">
      <c r="A24" s="230"/>
      <c r="B24" s="249" t="s">
        <v>280</v>
      </c>
      <c r="C24" s="261">
        <f t="shared" ca="1" si="10"/>
        <v>14927</v>
      </c>
      <c r="D24" s="261">
        <f t="shared" ca="1" si="0"/>
        <v>0</v>
      </c>
      <c r="E24" s="261" t="str">
        <f t="shared" ca="1" si="1"/>
        <v>x</v>
      </c>
      <c r="F24" s="261">
        <f t="shared" ca="1" si="2"/>
        <v>2</v>
      </c>
      <c r="G24" s="261">
        <f t="shared" ca="1" si="3"/>
        <v>1</v>
      </c>
      <c r="H24" s="261" t="str">
        <f t="shared" ca="1" si="4"/>
        <v/>
      </c>
      <c r="I24" s="261">
        <f t="shared" ca="1" si="5"/>
        <v>4</v>
      </c>
      <c r="J24" s="261">
        <f t="shared" ca="1" si="6"/>
        <v>37</v>
      </c>
      <c r="K24" s="261">
        <f t="shared" ca="1" si="7"/>
        <v>55</v>
      </c>
      <c r="L24" s="261">
        <f t="shared" ca="1" si="8"/>
        <v>0</v>
      </c>
      <c r="M24" s="262"/>
      <c r="N24" s="261">
        <f t="shared" ca="1" si="11"/>
        <v>92</v>
      </c>
      <c r="O24" s="262"/>
      <c r="P24" s="261">
        <f t="shared" ca="1" si="9"/>
        <v>93</v>
      </c>
      <c r="Q24" s="262"/>
      <c r="R24" s="267"/>
      <c r="S24" s="262"/>
      <c r="T24" s="262"/>
      <c r="U24" s="262"/>
      <c r="V24" s="226"/>
      <c r="W24" s="226"/>
      <c r="X24" s="260" t="s">
        <v>21</v>
      </c>
      <c r="Y24" s="270">
        <v>205</v>
      </c>
      <c r="Z24" s="270">
        <v>208</v>
      </c>
      <c r="AA24" s="270">
        <v>211</v>
      </c>
      <c r="AB24" s="234"/>
    </row>
    <row r="25" spans="1:32" ht="14.85" customHeight="1" x14ac:dyDescent="0.2">
      <c r="A25" s="230"/>
      <c r="B25" s="249" t="s">
        <v>281</v>
      </c>
      <c r="C25" s="261">
        <f t="shared" ca="1" si="10"/>
        <v>24490</v>
      </c>
      <c r="D25" s="261">
        <f t="shared" ca="1" si="0"/>
        <v>0</v>
      </c>
      <c r="E25" s="261">
        <f t="shared" ca="1" si="1"/>
        <v>0</v>
      </c>
      <c r="F25" s="261">
        <f t="shared" ca="1" si="2"/>
        <v>3</v>
      </c>
      <c r="G25" s="261">
        <f t="shared" ca="1" si="3"/>
        <v>2</v>
      </c>
      <c r="H25" s="261" t="str">
        <f t="shared" ca="1" si="4"/>
        <v/>
      </c>
      <c r="I25" s="261">
        <f t="shared" ca="1" si="5"/>
        <v>8</v>
      </c>
      <c r="J25" s="261">
        <f t="shared" ca="1" si="6"/>
        <v>49</v>
      </c>
      <c r="K25" s="261">
        <f t="shared" ca="1" si="7"/>
        <v>36</v>
      </c>
      <c r="L25" s="261">
        <f t="shared" ca="1" si="8"/>
        <v>0</v>
      </c>
      <c r="M25" s="262"/>
      <c r="N25" s="261">
        <f t="shared" ca="1" si="11"/>
        <v>86</v>
      </c>
      <c r="O25" s="262"/>
      <c r="P25" s="261">
        <f t="shared" ca="1" si="9"/>
        <v>89</v>
      </c>
      <c r="Q25" s="262"/>
      <c r="R25" s="252"/>
      <c r="S25" s="262"/>
      <c r="T25" s="262"/>
      <c r="U25" s="262"/>
      <c r="X25" s="260" t="s">
        <v>22</v>
      </c>
      <c r="Y25" s="270">
        <v>214</v>
      </c>
      <c r="Z25" s="270">
        <v>217</v>
      </c>
      <c r="AA25" s="270">
        <v>220</v>
      </c>
      <c r="AE25" s="234"/>
    </row>
    <row r="26" spans="1:32" ht="14.85" customHeight="1" x14ac:dyDescent="0.2">
      <c r="A26" s="230"/>
      <c r="B26" s="249" t="s">
        <v>282</v>
      </c>
      <c r="C26" s="261">
        <f t="shared" ca="1" si="10"/>
        <v>10545</v>
      </c>
      <c r="D26" s="261">
        <f t="shared" ca="1" si="0"/>
        <v>0</v>
      </c>
      <c r="E26" s="261">
        <f t="shared" ca="1" si="1"/>
        <v>0</v>
      </c>
      <c r="F26" s="261">
        <f t="shared" ca="1" si="2"/>
        <v>3</v>
      </c>
      <c r="G26" s="261">
        <f t="shared" ca="1" si="3"/>
        <v>2</v>
      </c>
      <c r="H26" s="261" t="str">
        <f t="shared" ca="1" si="4"/>
        <v/>
      </c>
      <c r="I26" s="261">
        <f t="shared" ca="1" si="5"/>
        <v>6</v>
      </c>
      <c r="J26" s="261">
        <f t="shared" ca="1" si="6"/>
        <v>48</v>
      </c>
      <c r="K26" s="261">
        <f t="shared" ca="1" si="7"/>
        <v>42</v>
      </c>
      <c r="L26" s="261">
        <f t="shared" ca="1" si="8"/>
        <v>0</v>
      </c>
      <c r="M26" s="262"/>
      <c r="N26" s="261">
        <f t="shared" ca="1" si="11"/>
        <v>90</v>
      </c>
      <c r="O26" s="262"/>
      <c r="P26" s="261">
        <f t="shared" ca="1" si="9"/>
        <v>93</v>
      </c>
      <c r="Q26" s="262"/>
      <c r="R26" s="252"/>
      <c r="S26" s="262"/>
      <c r="T26" s="262"/>
      <c r="U26" s="262"/>
      <c r="V26" s="233"/>
      <c r="W26" s="233"/>
    </row>
    <row r="27" spans="1:32" ht="14.85" customHeight="1" x14ac:dyDescent="0.2">
      <c r="A27" s="230"/>
      <c r="B27" s="249" t="s">
        <v>283</v>
      </c>
      <c r="C27" s="261">
        <f t="shared" ca="1" si="10"/>
        <v>9516</v>
      </c>
      <c r="D27" s="261">
        <f t="shared" ca="1" si="0"/>
        <v>0</v>
      </c>
      <c r="E27" s="261" t="str">
        <f t="shared" ca="1" si="1"/>
        <v>x</v>
      </c>
      <c r="F27" s="261">
        <f t="shared" ca="1" si="2"/>
        <v>3</v>
      </c>
      <c r="G27" s="261">
        <f t="shared" ca="1" si="3"/>
        <v>2</v>
      </c>
      <c r="H27" s="261" t="str">
        <f t="shared" ca="1" si="4"/>
        <v/>
      </c>
      <c r="I27" s="261">
        <f t="shared" ca="1" si="5"/>
        <v>5</v>
      </c>
      <c r="J27" s="261">
        <f t="shared" ca="1" si="6"/>
        <v>40</v>
      </c>
      <c r="K27" s="261">
        <f t="shared" ca="1" si="7"/>
        <v>49</v>
      </c>
      <c r="L27" s="261">
        <f t="shared" ca="1" si="8"/>
        <v>0</v>
      </c>
      <c r="M27" s="262"/>
      <c r="N27" s="261">
        <f t="shared" ca="1" si="11"/>
        <v>89</v>
      </c>
      <c r="O27" s="262"/>
      <c r="P27" s="261">
        <f t="shared" ca="1" si="9"/>
        <v>92</v>
      </c>
      <c r="Q27" s="262"/>
      <c r="R27" s="267"/>
      <c r="S27" s="262"/>
      <c r="T27" s="262"/>
      <c r="U27" s="262"/>
      <c r="X27" s="260" t="s">
        <v>284</v>
      </c>
      <c r="Y27" s="270"/>
      <c r="Z27" s="273"/>
      <c r="AB27" s="234"/>
    </row>
    <row r="28" spans="1:32" s="233" customFormat="1" ht="14.85" customHeight="1" x14ac:dyDescent="0.2">
      <c r="A28" s="230"/>
      <c r="B28" s="230" t="s">
        <v>36</v>
      </c>
      <c r="C28" s="258">
        <f t="shared" ca="1" si="10"/>
        <v>32540</v>
      </c>
      <c r="D28" s="258">
        <f t="shared" ca="1" si="0"/>
        <v>0</v>
      </c>
      <c r="E28" s="258">
        <f t="shared" ca="1" si="1"/>
        <v>0</v>
      </c>
      <c r="F28" s="258">
        <f t="shared" ca="1" si="2"/>
        <v>3</v>
      </c>
      <c r="G28" s="258">
        <f t="shared" ca="1" si="3"/>
        <v>2</v>
      </c>
      <c r="H28" s="258" t="str">
        <f t="shared" ca="1" si="4"/>
        <v/>
      </c>
      <c r="I28" s="258">
        <f t="shared" ca="1" si="5"/>
        <v>6</v>
      </c>
      <c r="J28" s="258">
        <f t="shared" ca="1" si="6"/>
        <v>46</v>
      </c>
      <c r="K28" s="258">
        <f t="shared" ca="1" si="7"/>
        <v>43</v>
      </c>
      <c r="L28" s="258">
        <f t="shared" ca="1" si="8"/>
        <v>0</v>
      </c>
      <c r="M28" s="259"/>
      <c r="N28" s="258">
        <f t="shared" ca="1" si="11"/>
        <v>88</v>
      </c>
      <c r="O28" s="259"/>
      <c r="P28" s="258">
        <f t="shared" ca="1" si="9"/>
        <v>91</v>
      </c>
      <c r="Q28" s="259"/>
      <c r="R28" s="267"/>
      <c r="S28" s="259"/>
      <c r="T28" s="259"/>
      <c r="U28" s="259"/>
      <c r="V28" s="225"/>
      <c r="W28" s="225"/>
      <c r="X28" s="270" t="s">
        <v>20</v>
      </c>
      <c r="Y28" s="270">
        <f>IF($L$5="all",0,IF($L$5="Girls",14,28))</f>
        <v>0</v>
      </c>
      <c r="Z28" s="273"/>
      <c r="AA28" s="225"/>
      <c r="AB28" s="226"/>
      <c r="AD28" s="234"/>
    </row>
    <row r="29" spans="1:32" ht="14.85" customHeight="1" x14ac:dyDescent="0.2">
      <c r="A29" s="230"/>
      <c r="B29" s="249" t="s">
        <v>285</v>
      </c>
      <c r="C29" s="261">
        <f t="shared" ca="1" si="10"/>
        <v>7867</v>
      </c>
      <c r="D29" s="261" t="str">
        <f t="shared" ca="1" si="0"/>
        <v>x</v>
      </c>
      <c r="E29" s="261">
        <f t="shared" ca="1" si="1"/>
        <v>0</v>
      </c>
      <c r="F29" s="261">
        <f t="shared" ca="1" si="2"/>
        <v>3</v>
      </c>
      <c r="G29" s="261">
        <f t="shared" ca="1" si="3"/>
        <v>2</v>
      </c>
      <c r="H29" s="261" t="str">
        <f t="shared" ca="1" si="4"/>
        <v/>
      </c>
      <c r="I29" s="261">
        <f t="shared" ca="1" si="5"/>
        <v>7</v>
      </c>
      <c r="J29" s="261">
        <f t="shared" ca="1" si="6"/>
        <v>50</v>
      </c>
      <c r="K29" s="261">
        <f t="shared" ca="1" si="7"/>
        <v>38</v>
      </c>
      <c r="L29" s="261">
        <f t="shared" ca="1" si="8"/>
        <v>0</v>
      </c>
      <c r="M29" s="262"/>
      <c r="N29" s="261">
        <f t="shared" ca="1" si="11"/>
        <v>88</v>
      </c>
      <c r="O29" s="262"/>
      <c r="P29" s="261">
        <f t="shared" ca="1" si="9"/>
        <v>90</v>
      </c>
      <c r="Q29" s="262"/>
      <c r="R29" s="267"/>
      <c r="S29" s="262"/>
      <c r="T29" s="262"/>
      <c r="U29" s="262"/>
      <c r="X29" s="260" t="s">
        <v>286</v>
      </c>
      <c r="Y29" s="270">
        <f>IF($L$5="all",0,IF($L$5="Girls",16,32))</f>
        <v>0</v>
      </c>
      <c r="Z29" s="273"/>
    </row>
    <row r="30" spans="1:32" ht="14.85" customHeight="1" x14ac:dyDescent="0.2">
      <c r="A30" s="230"/>
      <c r="B30" s="249" t="s">
        <v>287</v>
      </c>
      <c r="C30" s="261">
        <f t="shared" ca="1" si="10"/>
        <v>20404</v>
      </c>
      <c r="D30" s="261">
        <f t="shared" ca="1" si="0"/>
        <v>0</v>
      </c>
      <c r="E30" s="261">
        <f t="shared" ca="1" si="1"/>
        <v>0</v>
      </c>
      <c r="F30" s="261">
        <f t="shared" ca="1" si="2"/>
        <v>3</v>
      </c>
      <c r="G30" s="261">
        <f t="shared" ca="1" si="3"/>
        <v>2</v>
      </c>
      <c r="H30" s="261" t="str">
        <f t="shared" ca="1" si="4"/>
        <v/>
      </c>
      <c r="I30" s="261">
        <f t="shared" ca="1" si="5"/>
        <v>6</v>
      </c>
      <c r="J30" s="261">
        <f t="shared" ca="1" si="6"/>
        <v>44</v>
      </c>
      <c r="K30" s="261">
        <f t="shared" ca="1" si="7"/>
        <v>45</v>
      </c>
      <c r="L30" s="261">
        <f t="shared" ca="1" si="8"/>
        <v>0</v>
      </c>
      <c r="M30" s="262"/>
      <c r="N30" s="261">
        <f t="shared" ca="1" si="11"/>
        <v>89</v>
      </c>
      <c r="O30" s="262"/>
      <c r="P30" s="261">
        <f t="shared" ca="1" si="9"/>
        <v>92</v>
      </c>
      <c r="Q30" s="262"/>
      <c r="R30" s="252"/>
      <c r="S30" s="262"/>
      <c r="T30" s="262"/>
      <c r="U30" s="262"/>
      <c r="X30" s="270" t="s">
        <v>288</v>
      </c>
      <c r="Y30" s="270">
        <f>IF($L$5="all",0,IF($L$5="Girls",15,30))</f>
        <v>0</v>
      </c>
      <c r="Z30" s="273"/>
      <c r="AC30" s="274"/>
    </row>
    <row r="31" spans="1:32" ht="14.85" customHeight="1" x14ac:dyDescent="0.2">
      <c r="A31" s="230"/>
      <c r="B31" s="249" t="s">
        <v>289</v>
      </c>
      <c r="C31" s="261">
        <f t="shared" ca="1" si="10"/>
        <v>4269</v>
      </c>
      <c r="D31" s="261" t="str">
        <f t="shared" ca="1" si="0"/>
        <v>x</v>
      </c>
      <c r="E31" s="261">
        <f t="shared" ca="1" si="1"/>
        <v>0</v>
      </c>
      <c r="F31" s="261">
        <f t="shared" ca="1" si="2"/>
        <v>4</v>
      </c>
      <c r="G31" s="261">
        <f t="shared" ca="1" si="3"/>
        <v>2</v>
      </c>
      <c r="H31" s="261" t="str">
        <f t="shared" ca="1" si="4"/>
        <v/>
      </c>
      <c r="I31" s="261">
        <f t="shared" ca="1" si="5"/>
        <v>7</v>
      </c>
      <c r="J31" s="261">
        <f t="shared" ca="1" si="6"/>
        <v>46</v>
      </c>
      <c r="K31" s="261">
        <f t="shared" ca="1" si="7"/>
        <v>41</v>
      </c>
      <c r="L31" s="261">
        <f t="shared" ca="1" si="8"/>
        <v>0</v>
      </c>
      <c r="M31" s="262"/>
      <c r="N31" s="261">
        <f t="shared" ca="1" si="11"/>
        <v>87</v>
      </c>
      <c r="O31" s="262"/>
      <c r="P31" s="261">
        <f t="shared" ca="1" si="9"/>
        <v>90</v>
      </c>
      <c r="Q31" s="259"/>
      <c r="R31" s="252"/>
      <c r="S31" s="259"/>
      <c r="T31" s="259"/>
      <c r="U31" s="259"/>
      <c r="X31" s="270" t="s">
        <v>290</v>
      </c>
      <c r="Y31" s="270">
        <f>IF($L$5="all",0,IF($L$5="Girls",3,6))</f>
        <v>0</v>
      </c>
      <c r="Z31" s="273"/>
      <c r="AC31" s="234"/>
    </row>
    <row r="32" spans="1:32" s="233" customFormat="1" ht="14.85" customHeight="1" x14ac:dyDescent="0.2">
      <c r="A32" s="230"/>
      <c r="B32" s="230" t="s">
        <v>37</v>
      </c>
      <c r="C32" s="258">
        <f t="shared" ca="1" si="10"/>
        <v>1999</v>
      </c>
      <c r="D32" s="258">
        <f t="shared" ca="1" si="0"/>
        <v>0</v>
      </c>
      <c r="E32" s="258" t="str">
        <f t="shared" ca="1" si="1"/>
        <v>x</v>
      </c>
      <c r="F32" s="258">
        <f t="shared" ca="1" si="2"/>
        <v>2</v>
      </c>
      <c r="G32" s="258">
        <f t="shared" ca="1" si="3"/>
        <v>2</v>
      </c>
      <c r="H32" s="258" t="str">
        <f t="shared" ca="1" si="4"/>
        <v/>
      </c>
      <c r="I32" s="258">
        <f t="shared" ca="1" si="5"/>
        <v>5</v>
      </c>
      <c r="J32" s="258">
        <f t="shared" ca="1" si="6"/>
        <v>29</v>
      </c>
      <c r="K32" s="258">
        <f t="shared" ca="1" si="7"/>
        <v>61</v>
      </c>
      <c r="L32" s="258">
        <f t="shared" ca="1" si="8"/>
        <v>1</v>
      </c>
      <c r="M32" s="259"/>
      <c r="N32" s="258">
        <f t="shared" ca="1" si="11"/>
        <v>91</v>
      </c>
      <c r="O32" s="259"/>
      <c r="P32" s="258">
        <f t="shared" ca="1" si="9"/>
        <v>95</v>
      </c>
      <c r="Q32" s="259"/>
      <c r="R32" s="267"/>
      <c r="S32" s="259"/>
      <c r="T32" s="259"/>
      <c r="U32" s="259"/>
      <c r="X32" s="275"/>
      <c r="Y32" s="275"/>
      <c r="Z32" s="273"/>
      <c r="AA32" s="225"/>
      <c r="AB32" s="226"/>
      <c r="AC32" s="234"/>
    </row>
    <row r="33" spans="1:31" ht="14.85" customHeight="1" x14ac:dyDescent="0.2">
      <c r="A33" s="230"/>
      <c r="B33" s="249" t="s">
        <v>291</v>
      </c>
      <c r="C33" s="261">
        <f t="shared" ca="1" si="10"/>
        <v>9563</v>
      </c>
      <c r="D33" s="261">
        <f t="shared" ca="1" si="0"/>
        <v>0</v>
      </c>
      <c r="E33" s="261" t="str">
        <f t="shared" ca="1" si="1"/>
        <v>x</v>
      </c>
      <c r="F33" s="261">
        <f t="shared" ca="1" si="2"/>
        <v>6</v>
      </c>
      <c r="G33" s="261">
        <f t="shared" ca="1" si="3"/>
        <v>3</v>
      </c>
      <c r="H33" s="261" t="str">
        <f t="shared" ca="1" si="4"/>
        <v/>
      </c>
      <c r="I33" s="261">
        <f t="shared" ca="1" si="5"/>
        <v>7</v>
      </c>
      <c r="J33" s="261">
        <f t="shared" ca="1" si="6"/>
        <v>43</v>
      </c>
      <c r="K33" s="261">
        <f t="shared" ca="1" si="7"/>
        <v>40</v>
      </c>
      <c r="L33" s="261">
        <f t="shared" ca="1" si="8"/>
        <v>0</v>
      </c>
      <c r="M33" s="262"/>
      <c r="N33" s="261">
        <f t="shared" ca="1" si="11"/>
        <v>84</v>
      </c>
      <c r="O33" s="262"/>
      <c r="P33" s="261">
        <f t="shared" ca="1" si="9"/>
        <v>91</v>
      </c>
      <c r="Q33" s="262"/>
      <c r="R33" s="267"/>
      <c r="S33" s="262"/>
      <c r="T33" s="262"/>
      <c r="U33" s="262"/>
      <c r="X33" s="276"/>
      <c r="Y33" s="277" t="s">
        <v>292</v>
      </c>
      <c r="Z33" s="277" t="s">
        <v>293</v>
      </c>
      <c r="AA33" s="277" t="s">
        <v>294</v>
      </c>
      <c r="AB33" s="234"/>
    </row>
    <row r="34" spans="1:31" ht="14.85" customHeight="1" x14ac:dyDescent="0.2">
      <c r="A34" s="230"/>
      <c r="B34" s="249" t="s">
        <v>341</v>
      </c>
      <c r="C34" s="261">
        <f t="shared" ca="1" si="10"/>
        <v>4960</v>
      </c>
      <c r="D34" s="261">
        <f t="shared" ca="1" si="0"/>
        <v>0</v>
      </c>
      <c r="E34" s="261">
        <f t="shared" ca="1" si="1"/>
        <v>1</v>
      </c>
      <c r="F34" s="261">
        <f t="shared" ca="1" si="2"/>
        <v>14</v>
      </c>
      <c r="G34" s="261">
        <f t="shared" ca="1" si="3"/>
        <v>3</v>
      </c>
      <c r="H34" s="261" t="str">
        <f t="shared" ca="1" si="4"/>
        <v/>
      </c>
      <c r="I34" s="261">
        <f t="shared" ca="1" si="5"/>
        <v>6</v>
      </c>
      <c r="J34" s="261">
        <f t="shared" ca="1" si="6"/>
        <v>35</v>
      </c>
      <c r="K34" s="261">
        <f t="shared" ca="1" si="7"/>
        <v>40</v>
      </c>
      <c r="L34" s="261">
        <f t="shared" ca="1" si="8"/>
        <v>0</v>
      </c>
      <c r="M34" s="262"/>
      <c r="N34" s="261">
        <f t="shared" ca="1" si="11"/>
        <v>75</v>
      </c>
      <c r="O34" s="262"/>
      <c r="P34" s="261">
        <f t="shared" ca="1" si="9"/>
        <v>82</v>
      </c>
      <c r="Q34" s="262"/>
      <c r="R34" s="252"/>
      <c r="S34" s="262"/>
      <c r="T34" s="262"/>
      <c r="U34" s="262"/>
      <c r="X34" s="270" t="s">
        <v>295</v>
      </c>
      <c r="Y34" s="278">
        <f>IF($L$4="Reading",$Y$15,IF($L$4="Writing",$Y$16,IF($L$4="Mathematics",$Y$17,IF($L$4="Grammar, Punctuation &amp; Spelling",$Y$18,$Y$19))))</f>
        <v>2</v>
      </c>
      <c r="Z34" s="278">
        <f>IF($L$4="Reading",$AC$15,IF($L$4="Writing",$AC$16,IF($L$4="Mathematics",$AC$17, IF($L$4="Grammar, Punctuation &amp; Spelling",$AC$18,$AC$19))))</f>
        <v>15</v>
      </c>
      <c r="AA34" s="278">
        <f>IF($L$4="Reading",$Y$23,IF($L$4="Writing",$Y$24,IF($L$4="Mathematics",$Y$25,"")))</f>
        <v>196</v>
      </c>
    </row>
    <row r="35" spans="1:31" s="233" customFormat="1" ht="14.85" customHeight="1" x14ac:dyDescent="0.2">
      <c r="A35" s="230"/>
      <c r="B35" s="230" t="s">
        <v>27</v>
      </c>
      <c r="C35" s="258">
        <f t="shared" ca="1" si="10"/>
        <v>572786</v>
      </c>
      <c r="D35" s="258">
        <f t="shared" ca="1" si="0"/>
        <v>0</v>
      </c>
      <c r="E35" s="258">
        <f t="shared" ca="1" si="1"/>
        <v>0</v>
      </c>
      <c r="F35" s="258">
        <f t="shared" ca="1" si="2"/>
        <v>3</v>
      </c>
      <c r="G35" s="258">
        <f t="shared" ca="1" si="3"/>
        <v>2</v>
      </c>
      <c r="H35" s="258" t="str">
        <f t="shared" ca="1" si="4"/>
        <v/>
      </c>
      <c r="I35" s="258">
        <f t="shared" ca="1" si="5"/>
        <v>6</v>
      </c>
      <c r="J35" s="258">
        <f t="shared" ca="1" si="6"/>
        <v>41</v>
      </c>
      <c r="K35" s="258">
        <f t="shared" ca="1" si="7"/>
        <v>48</v>
      </c>
      <c r="L35" s="258">
        <f t="shared" ca="1" si="8"/>
        <v>0</v>
      </c>
      <c r="M35" s="259"/>
      <c r="N35" s="258">
        <f t="shared" ca="1" si="11"/>
        <v>89</v>
      </c>
      <c r="O35" s="259"/>
      <c r="P35" s="258">
        <f t="shared" ca="1" si="9"/>
        <v>91</v>
      </c>
      <c r="Q35" s="259"/>
      <c r="R35" s="252"/>
      <c r="S35" s="259"/>
      <c r="T35" s="259"/>
      <c r="U35" s="259"/>
      <c r="V35" s="225"/>
      <c r="W35" s="225"/>
      <c r="X35" s="270" t="s">
        <v>296</v>
      </c>
      <c r="Y35" s="278">
        <f>IF(OR(,$L$4="Writing",$L$4="Mathematics"),Y29,IF(L4="Reading",Y28,IF(L4="Grammar, Punctuation &amp; Spelling",Y30,Y31)))</f>
        <v>0</v>
      </c>
      <c r="Z35" s="278">
        <f>IF(OR(,$L$4="Writing",$L$4="Mathematics"),$Y$29,IF($L$4="Reading",$Y$28,IF($L$4="Grammar, Punctuation &amp; Spelling",$Y$30,$Y$31)))</f>
        <v>0</v>
      </c>
      <c r="AA35" s="278">
        <f>IF(L5="All",0,IF(L5="Girls",3,6))</f>
        <v>0</v>
      </c>
      <c r="AB35" s="226"/>
      <c r="AC35" s="234"/>
      <c r="AD35" s="234"/>
    </row>
    <row r="36" spans="1:31" ht="14.85" customHeight="1" x14ac:dyDescent="0.2">
      <c r="A36" s="256"/>
      <c r="B36" s="257"/>
      <c r="C36" s="262"/>
      <c r="D36" s="259"/>
      <c r="E36" s="279"/>
      <c r="F36" s="279"/>
      <c r="G36" s="279"/>
      <c r="H36" s="279"/>
      <c r="I36" s="279"/>
      <c r="J36" s="279"/>
      <c r="K36" s="279"/>
      <c r="L36" s="279"/>
      <c r="M36" s="279"/>
      <c r="N36" s="279"/>
      <c r="P36" s="279"/>
      <c r="Q36" s="262"/>
      <c r="R36" s="267"/>
      <c r="S36" s="262"/>
      <c r="T36" s="262"/>
      <c r="U36" s="262"/>
      <c r="X36" s="280" t="s">
        <v>297</v>
      </c>
      <c r="Y36" s="281">
        <f>SUM(Y34:Y35)</f>
        <v>2</v>
      </c>
      <c r="Z36" s="281">
        <f>SUM(Z34:Z35)</f>
        <v>15</v>
      </c>
      <c r="AA36" s="281">
        <f>IF(OR($L$4="Reading", $L$4="Writing", $L$4="Mathematics"),SUM($AA$34:$AA$35),"")</f>
        <v>196</v>
      </c>
      <c r="AE36" s="226"/>
    </row>
    <row r="37" spans="1:31" ht="14.85" customHeight="1" x14ac:dyDescent="0.2">
      <c r="A37" s="1087" t="s">
        <v>38</v>
      </c>
      <c r="B37" s="1088"/>
      <c r="C37" s="262"/>
      <c r="D37" s="279"/>
      <c r="E37" s="279"/>
      <c r="F37" s="279"/>
      <c r="G37" s="279"/>
      <c r="H37" s="279"/>
      <c r="I37" s="279"/>
      <c r="J37" s="279"/>
      <c r="K37" s="279"/>
      <c r="L37" s="279"/>
      <c r="M37" s="279"/>
      <c r="N37" s="279"/>
      <c r="P37" s="279"/>
      <c r="Q37" s="259"/>
      <c r="R37" s="267"/>
      <c r="S37" s="259"/>
      <c r="T37" s="259"/>
      <c r="U37" s="259"/>
      <c r="V37" s="233"/>
      <c r="W37" s="233"/>
      <c r="X37" s="233"/>
      <c r="Y37" s="233"/>
      <c r="Z37" s="233"/>
      <c r="AA37" s="233"/>
      <c r="AB37" s="234"/>
    </row>
    <row r="38" spans="1:31" ht="14.85" customHeight="1" x14ac:dyDescent="0.2">
      <c r="A38" s="256"/>
      <c r="B38" s="257" t="s">
        <v>342</v>
      </c>
      <c r="C38" s="261">
        <f ca="1">VLOOKUP(TRIM($B38),INDIRECT($V$14),$Y$36,FALSE)</f>
        <v>465914</v>
      </c>
      <c r="D38" s="261">
        <f ca="1">IF($L$4="Reading, Writing &amp; Mathematics", "", VLOOKUP(TRIM($B38),INDIRECT($V$14),1+$Y$36,FALSE))</f>
        <v>0</v>
      </c>
      <c r="E38" s="261">
        <f ca="1">IF($L$4="Reading, Writing &amp; Mathematics", "", VLOOKUP(TRIM($B38),INDIRECT($V$14),2+$Y$36,FALSE))</f>
        <v>0</v>
      </c>
      <c r="F38" s="261">
        <f ca="1">IF($L$4="Reading, Writing &amp; Mathematics", "", VLOOKUP(TRIM($B38),INDIRECT($V$14),3+$Y$36,FALSE))</f>
        <v>2</v>
      </c>
      <c r="G38" s="261">
        <f ca="1">IF($L$4="Reading, Writing &amp; Mathematics", "",VLOOKUP(TRIM($B38),INDIRECT($V$14),4+$Y$36,FALSE))</f>
        <v>2</v>
      </c>
      <c r="H38" s="261" t="str">
        <f ca="1">IF(OR($L$4="Writing",$L$4="Mathematics"),VLOOKUP(TRIM($B38),INDIRECT($V$14),5+$Y$36,FALSE),"")</f>
        <v/>
      </c>
      <c r="I38" s="261">
        <f ca="1">IF(OR($L$4="Writing",$L$4="Mathematics"),VLOOKUP(TRIM($B38),INDIRECT($V$14),6+$Y$36,FALSE),IF($L$4="Reading, Writing &amp; Mathematics","",VLOOKUP(TRIM($B38),INDIRECT($V$14),5+$Y$36,FALSE)))</f>
        <v>5</v>
      </c>
      <c r="J38" s="261">
        <f ca="1">IF(OR($L$4="Writing",$L$4="Mathematics"),VLOOKUP(TRIM($B38),INDIRECT($V$14),7+$Y$36,FALSE),IF($L$4="Reading, Writing &amp; Mathematics","",VLOOKUP(TRIM($B38),INDIRECT($V$14),6+$Y$36,FALSE)))</f>
        <v>40</v>
      </c>
      <c r="K38" s="261">
        <f ca="1">IF(OR($L$4="Writing",$L$4="Mathematics"),VLOOKUP(TRIM($B38),INDIRECT($V$14),8+$Y$36,FALSE),IF($L$4="Reading, Writing &amp; Mathematics","",VLOOKUP(TRIM($B38),INDIRECT($V$14),7+$Y$36,FALSE)))</f>
        <v>50</v>
      </c>
      <c r="L38" s="261">
        <f ca="1">IF(OR($L$4="Writing",$L$4="Mathematics"),VLOOKUP(TRIM($B38),INDIRECT($V$14),9+$Y$36,FALSE),IF($L$4="Reading, Writing &amp; Mathematics","",VLOOKUP(TRIM($B38),INDIRECT($V$14),8+$Y$36,FALSE)))</f>
        <v>0</v>
      </c>
      <c r="M38" s="262"/>
      <c r="N38" s="261">
        <f ca="1">VLOOKUP(TRIM($B38),INDIRECT($V$14),$Z$36,FALSE)</f>
        <v>90</v>
      </c>
      <c r="O38" s="262"/>
      <c r="P38" s="261">
        <f ca="1">IF(OR($L$4="Grammar, Punctuation &amp; Spelling", $L$4="Reading, Writing &amp; Mathematics"), "", VLOOKUP(TRIM($B38),INDIRECT($V$14),$AA$36,FALSE))</f>
        <v>91</v>
      </c>
      <c r="Q38" s="262"/>
      <c r="R38" s="252"/>
      <c r="S38" s="262"/>
      <c r="T38" s="262"/>
      <c r="U38" s="262"/>
    </row>
    <row r="39" spans="1:31" ht="14.85" customHeight="1" x14ac:dyDescent="0.2">
      <c r="A39" s="256"/>
      <c r="B39" s="257" t="s">
        <v>343</v>
      </c>
      <c r="C39" s="261">
        <f ca="1">VLOOKUP(TRIM($B39),INDIRECT($V$14),$Y$36,FALSE)</f>
        <v>104894</v>
      </c>
      <c r="D39" s="261">
        <f ca="1">IF($L$4="Reading, Writing &amp; Mathematics", "", VLOOKUP(TRIM($B39),INDIRECT($V$14),1+$Y$36,FALSE))</f>
        <v>0</v>
      </c>
      <c r="E39" s="261">
        <f ca="1">IF($L$4="Reading, Writing &amp; Mathematics", "", VLOOKUP(TRIM($B39),INDIRECT($V$14),2+$Y$36,FALSE))</f>
        <v>0</v>
      </c>
      <c r="F39" s="261">
        <f ca="1">IF($L$4="Reading, Writing &amp; Mathematics", "", VLOOKUP(TRIM($B39),INDIRECT($V$14),3+$Y$36,FALSE))</f>
        <v>5</v>
      </c>
      <c r="G39" s="261">
        <f ca="1">IF($L$4="Reading, Writing &amp; Mathematics", "",VLOOKUP(TRIM($B39),INDIRECT($V$14),4+$Y$36,FALSE))</f>
        <v>3</v>
      </c>
      <c r="H39" s="261" t="str">
        <f ca="1">IF(OR($L$4="Writing",$L$4="Mathematics"),VLOOKUP(TRIM($B39),INDIRECT($V$14),5+$Y$36,FALSE),"")</f>
        <v/>
      </c>
      <c r="I39" s="261">
        <f ca="1">IF(OR($L$4="Writing",$L$4="Mathematics"),VLOOKUP(TRIM($B39),INDIRECT($V$14),6+$Y$36,FALSE),IF($L$4="Reading, Writing &amp; Mathematics","",VLOOKUP(TRIM($B39),INDIRECT($V$14),5+$Y$36,FALSE)))</f>
        <v>7</v>
      </c>
      <c r="J39" s="261">
        <f ca="1">IF(OR($L$4="Writing",$L$4="Mathematics"),VLOOKUP(TRIM($B39),INDIRECT($V$14),7+$Y$36,FALSE),IF($L$4="Reading, Writing &amp; Mathematics","",VLOOKUP(TRIM($B39),INDIRECT($V$14),6+$Y$36,FALSE)))</f>
        <v>44</v>
      </c>
      <c r="K39" s="261">
        <f ca="1">IF(OR($L$4="Writing",$L$4="Mathematics"),VLOOKUP(TRIM($B39),INDIRECT($V$14),8+$Y$36,FALSE),IF($L$4="Reading, Writing &amp; Mathematics","",VLOOKUP(TRIM($B39),INDIRECT($V$14),7+$Y$36,FALSE)))</f>
        <v>41</v>
      </c>
      <c r="L39" s="261">
        <f ca="1">IF(OR($L$4="Writing",$L$4="Mathematics"),VLOOKUP(TRIM($B39),INDIRECT($V$14),9+$Y$36,FALSE),IF($L$4="Reading, Writing &amp; Mathematics","",VLOOKUP(TRIM($B39),INDIRECT($V$14),8+$Y$36,FALSE)))</f>
        <v>0</v>
      </c>
      <c r="M39" s="262"/>
      <c r="N39" s="261">
        <f ca="1">VLOOKUP(TRIM($B39),INDIRECT($V$14),$Z$36,FALSE)</f>
        <v>85</v>
      </c>
      <c r="O39" s="262"/>
      <c r="P39" s="261">
        <f ca="1">IF(OR($L$4="Grammar, Punctuation &amp; Spelling", $L$4="Reading, Writing &amp; Mathematics"), "", VLOOKUP(TRIM($B39),INDIRECT($V$14),$AA$36,FALSE))</f>
        <v>91</v>
      </c>
      <c r="Q39" s="262"/>
      <c r="R39" s="252"/>
      <c r="S39" s="262"/>
      <c r="T39" s="262"/>
      <c r="U39" s="262"/>
    </row>
    <row r="40" spans="1:31" ht="14.85" customHeight="1" x14ac:dyDescent="0.2">
      <c r="A40" s="256"/>
      <c r="B40" s="249" t="s">
        <v>341</v>
      </c>
      <c r="C40" s="261">
        <f ca="1">VLOOKUP(TRIM($B40),INDIRECT($V$14),$Y$36,FALSE)</f>
        <v>1978</v>
      </c>
      <c r="D40" s="261">
        <f ca="1">IF($L$4="Reading, Writing &amp; Mathematics", "", VLOOKUP(TRIM($B40),INDIRECT($V$14),1+$Y$36,FALSE))</f>
        <v>1</v>
      </c>
      <c r="E40" s="261">
        <f ca="1">IF($L$4="Reading, Writing &amp; Mathematics", "", VLOOKUP(TRIM($B40),INDIRECT($V$14),2+$Y$36,FALSE))</f>
        <v>2</v>
      </c>
      <c r="F40" s="261">
        <f ca="1">IF($L$4="Reading, Writing &amp; Mathematics", "", VLOOKUP(TRIM($B40),INDIRECT($V$14),3+$Y$36,FALSE))</f>
        <v>31</v>
      </c>
      <c r="G40" s="261">
        <f ca="1">IF($L$4="Reading, Writing &amp; Mathematics", "",VLOOKUP(TRIM($B40),INDIRECT($V$14),4+$Y$36,FALSE))</f>
        <v>4</v>
      </c>
      <c r="H40" s="261" t="str">
        <f ca="1">IF(OR($L$4="Writing",$L$4="Mathematics"),VLOOKUP(TRIM($B40),INDIRECT($V$14),5+$Y$36,FALSE),"")</f>
        <v/>
      </c>
      <c r="I40" s="261">
        <f ca="1">IF(OR($L$4="Writing",$L$4="Mathematics"),VLOOKUP(TRIM($B40),INDIRECT($V$14),6+$Y$36,FALSE),IF($L$4="Reading, Writing &amp; Mathematics","",VLOOKUP(TRIM($B40),INDIRECT($V$14),5+$Y$36,FALSE)))</f>
        <v>6</v>
      </c>
      <c r="J40" s="261">
        <f ca="1">IF(OR($L$4="Writing",$L$4="Mathematics"),VLOOKUP(TRIM($B40),INDIRECT($V$14),7+$Y$36,FALSE),IF($L$4="Reading, Writing &amp; Mathematics","",VLOOKUP(TRIM($B40),INDIRECT($V$14),6+$Y$36,FALSE)))</f>
        <v>31</v>
      </c>
      <c r="K40" s="261">
        <f ca="1">IF(OR($L$4="Writing",$L$4="Mathematics"),VLOOKUP(TRIM($B40),INDIRECT($V$14),8+$Y$36,FALSE),IF($L$4="Reading, Writing &amp; Mathematics","",VLOOKUP(TRIM($B40),INDIRECT($V$14),7+$Y$36,FALSE)))</f>
        <v>24</v>
      </c>
      <c r="L40" s="261">
        <f ca="1">IF(OR($L$4="Writing",$L$4="Mathematics"),VLOOKUP(TRIM($B40),INDIRECT($V$14),9+$Y$36,FALSE),IF($L$4="Reading, Writing &amp; Mathematics","",VLOOKUP(TRIM($B40),INDIRECT($V$14),8+$Y$36,FALSE)))</f>
        <v>0</v>
      </c>
      <c r="M40" s="262"/>
      <c r="N40" s="261">
        <f ca="1">VLOOKUP(TRIM($B40),INDIRECT($V$14),$Z$36,FALSE)</f>
        <v>55</v>
      </c>
      <c r="O40" s="262"/>
      <c r="P40" s="261">
        <f ca="1">IF(OR($L$4="Grammar, Punctuation &amp; Spelling", $L$4="Reading, Writing &amp; Mathematics"), "", VLOOKUP(TRIM($B40),INDIRECT($V$14),$AA$36,FALSE))</f>
        <v>61</v>
      </c>
      <c r="Q40" s="262"/>
      <c r="R40" s="267"/>
      <c r="S40" s="262"/>
      <c r="T40" s="262"/>
      <c r="U40" s="262"/>
      <c r="AC40" s="234"/>
    </row>
    <row r="41" spans="1:31" s="233" customFormat="1" ht="14.85" customHeight="1" x14ac:dyDescent="0.2">
      <c r="A41" s="256"/>
      <c r="B41" s="256" t="s">
        <v>27</v>
      </c>
      <c r="C41" s="258">
        <f ca="1">VLOOKUP(TRIM($B41),INDIRECT($V$14),$Y$36,FALSE)</f>
        <v>572786</v>
      </c>
      <c r="D41" s="258">
        <f ca="1">IF($L$4="Reading, Writing &amp; Mathematics", "", VLOOKUP(TRIM($B41),INDIRECT($V$14),1+$Y$36,FALSE))</f>
        <v>0</v>
      </c>
      <c r="E41" s="258">
        <f ca="1">IF($L$4="Reading, Writing &amp; Mathematics", "", VLOOKUP(TRIM($B41),INDIRECT($V$14),2+$Y$36,FALSE))</f>
        <v>0</v>
      </c>
      <c r="F41" s="258">
        <f ca="1">IF($L$4="Reading, Writing &amp; Mathematics", "", VLOOKUP(TRIM($B41),INDIRECT($V$14),3+$Y$36,FALSE))</f>
        <v>3</v>
      </c>
      <c r="G41" s="258">
        <f ca="1">IF($L$4="Reading, Writing &amp; Mathematics", "",VLOOKUP(TRIM($B41),INDIRECT($V$14),4+$Y$36,FALSE))</f>
        <v>2</v>
      </c>
      <c r="H41" s="258" t="str">
        <f ca="1">IF(OR($L$4="Writing",$L$4="Mathematics"),VLOOKUP(TRIM($B41),INDIRECT($V$14),5+$Y$36,FALSE),"")</f>
        <v/>
      </c>
      <c r="I41" s="258">
        <f ca="1">IF(OR($L$4="Writing",$L$4="Mathematics"),VLOOKUP(TRIM($B41),INDIRECT($V$14),6+$Y$36,FALSE),IF($L$4="Reading, Writing &amp; Mathematics","",VLOOKUP(TRIM($B41),INDIRECT($V$14),5+$Y$36,FALSE)))</f>
        <v>6</v>
      </c>
      <c r="J41" s="258">
        <f ca="1">IF(OR($L$4="Writing",$L$4="Mathematics"),VLOOKUP(TRIM($B41),INDIRECT($V$14),7+$Y$36,FALSE),IF($L$4="Reading, Writing &amp; Mathematics","",VLOOKUP(TRIM($B41),INDIRECT($V$14),6+$Y$36,FALSE)))</f>
        <v>41</v>
      </c>
      <c r="K41" s="258">
        <f ca="1">IF(OR($L$4="Writing",$L$4="Mathematics"),VLOOKUP(TRIM($B41),INDIRECT($V$14),8+$Y$36,FALSE),IF($L$4="Reading, Writing &amp; Mathematics","",VLOOKUP(TRIM($B41),INDIRECT($V$14),7+$Y$36,FALSE)))</f>
        <v>48</v>
      </c>
      <c r="L41" s="258">
        <f ca="1">IF(OR($L$4="Writing",$L$4="Mathematics"),VLOOKUP(TRIM($B41),INDIRECT($V$14),9+$Y$36,FALSE),IF($L$4="Reading, Writing &amp; Mathematics","",VLOOKUP(TRIM($B41),INDIRECT($V$14),8+$Y$36,FALSE)))</f>
        <v>0</v>
      </c>
      <c r="M41" s="259"/>
      <c r="N41" s="258">
        <f ca="1">VLOOKUP(TRIM($B41),INDIRECT($V$14),$Z$36,FALSE)</f>
        <v>89</v>
      </c>
      <c r="O41" s="259"/>
      <c r="P41" s="258">
        <f ca="1">IF(OR($L$4="Grammar, Punctuation &amp; Spelling", $L$4="Reading, Writing &amp; Mathematics"), "", VLOOKUP(TRIM($B41),INDIRECT($V$14),$AA$36,FALSE))</f>
        <v>91</v>
      </c>
      <c r="Q41" s="259"/>
      <c r="R41" s="267"/>
      <c r="S41" s="259"/>
      <c r="T41" s="259"/>
      <c r="U41" s="259"/>
      <c r="V41" s="225"/>
      <c r="W41" s="225"/>
      <c r="X41" s="225"/>
      <c r="Y41" s="225"/>
      <c r="Z41" s="225"/>
      <c r="AA41" s="225"/>
      <c r="AB41" s="226"/>
      <c r="AC41" s="226"/>
      <c r="AD41" s="234"/>
    </row>
    <row r="42" spans="1:31" ht="14.85" customHeight="1" x14ac:dyDescent="0.2">
      <c r="A42" s="256"/>
      <c r="B42" s="257"/>
      <c r="C42" s="262"/>
      <c r="D42" s="279"/>
      <c r="E42" s="279"/>
      <c r="F42" s="279"/>
      <c r="G42" s="259"/>
      <c r="H42" s="283"/>
      <c r="I42" s="279"/>
      <c r="J42" s="279"/>
      <c r="K42" s="279"/>
      <c r="L42" s="279"/>
      <c r="M42" s="279"/>
      <c r="N42" s="279"/>
      <c r="P42" s="279"/>
      <c r="Q42" s="262"/>
      <c r="R42" s="267"/>
      <c r="S42" s="262"/>
      <c r="T42" s="262"/>
      <c r="U42" s="262"/>
    </row>
    <row r="43" spans="1:31" ht="14.85" customHeight="1" x14ac:dyDescent="0.2">
      <c r="A43" s="1087" t="s">
        <v>298</v>
      </c>
      <c r="B43" s="1087"/>
      <c r="C43" s="262"/>
      <c r="D43" s="279"/>
      <c r="E43" s="279"/>
      <c r="F43" s="279"/>
      <c r="G43" s="279"/>
      <c r="H43" s="279"/>
      <c r="I43" s="279"/>
      <c r="J43" s="279"/>
      <c r="K43" s="279"/>
      <c r="L43" s="279"/>
      <c r="M43" s="279"/>
      <c r="N43" s="279"/>
      <c r="P43" s="279"/>
      <c r="Q43" s="259"/>
      <c r="R43" s="267"/>
      <c r="S43" s="259"/>
      <c r="T43" s="259"/>
      <c r="U43" s="259"/>
    </row>
    <row r="44" spans="1:31" ht="14.85" customHeight="1" x14ac:dyDescent="0.2">
      <c r="A44" s="256"/>
      <c r="B44" s="257" t="s">
        <v>43</v>
      </c>
      <c r="C44" s="261">
        <f ca="1">VLOOKUP(TRIM($B44),INDIRECT($V$15),$Y$36,FALSE)</f>
        <v>93111</v>
      </c>
      <c r="D44" s="261">
        <f ca="1">IF($L$4="Reading, Writing &amp; Mathematics", "", VLOOKUP(TRIM($B44),INDIRECT($V$15),1+$Y$36,FALSE))</f>
        <v>0</v>
      </c>
      <c r="E44" s="261">
        <f ca="1">IF($L$4="Reading, Writing &amp; Mathematics", "", VLOOKUP(TRIM($B44),INDIRECT($V$15),2+$Y$36,FALSE))</f>
        <v>0</v>
      </c>
      <c r="F44" s="261">
        <f ca="1">IF($L$4="Reading, Writing &amp; Mathematics", "", VLOOKUP(TRIM($B44),INDIRECT($V$15),3+$Y$36,FALSE))</f>
        <v>6</v>
      </c>
      <c r="G44" s="261">
        <f ca="1">IF($L$4="Reading, Writing &amp; Mathematics", "",VLOOKUP(TRIM($B44),INDIRECT($V$15),4+$Y$36,FALSE))</f>
        <v>4</v>
      </c>
      <c r="H44" s="261" t="str">
        <f ca="1">IF(OR($L$4="Writing",$L$4="Mathematics"),VLOOKUP(TRIM($B44),INDIRECT($V$15),5+$Y$36,FALSE),"")</f>
        <v/>
      </c>
      <c r="I44" s="261">
        <f ca="1">IF(OR($L$4="Writing",$L$4="Mathematics"),VLOOKUP(TRIM($B44),INDIRECT($V$15),6+$Y$36,FALSE),IF($L$4="Reading, Writing &amp; Mathematics","",VLOOKUP(TRIM($B44),INDIRECT($V$15),5+$Y$36,FALSE)))</f>
        <v>10</v>
      </c>
      <c r="J44" s="261">
        <f ca="1">IF(OR($L$4="Writing",$L$4="Mathematics"),VLOOKUP(TRIM($B44),INDIRECT($V$15),7+$Y$36,FALSE),IF($L$4="Reading, Writing &amp; Mathematics","",VLOOKUP(TRIM($B44),INDIRECT($V$15),6+$Y$36,FALSE)))</f>
        <v>49</v>
      </c>
      <c r="K44" s="261">
        <f ca="1">IF(OR($L$4="Writing",$L$4="Mathematics"),VLOOKUP(TRIM($B44),INDIRECT($V$15),8+$Y$36,FALSE),IF($L$4="Reading, Writing &amp; Mathematics","",VLOOKUP(TRIM($B44),INDIRECT($V$15),7+$Y$36,FALSE)))</f>
        <v>31</v>
      </c>
      <c r="L44" s="261">
        <f ca="1">IF(OR($L$4="Writing",$L$4="Mathematics"),VLOOKUP(TRIM($B44),INDIRECT($V$15),9+$Y$36,FALSE),IF($L$4="Reading, Writing &amp; Mathematics","",VLOOKUP(TRIM($B44),INDIRECT($V$15),8+$Y$36,FALSE)))</f>
        <v>0</v>
      </c>
      <c r="M44" s="262"/>
      <c r="N44" s="261">
        <f ca="1">VLOOKUP(TRIM($B44),INDIRECT($V$15),$Z$36,FALSE)</f>
        <v>80</v>
      </c>
      <c r="O44" s="262"/>
      <c r="P44" s="261">
        <f ca="1">IF(OR($L$4="Grammar, Punctuation &amp; Spelling", $L$4="Reading, Writing &amp; Mathematics"), "", VLOOKUP(TRIM($B44),INDIRECT($V$15),$AA$36,FALSE))</f>
        <v>87</v>
      </c>
      <c r="Q44" s="262"/>
      <c r="R44" s="267"/>
      <c r="S44" s="262"/>
      <c r="T44" s="262"/>
      <c r="U44" s="262"/>
    </row>
    <row r="45" spans="1:31" ht="14.85" customHeight="1" x14ac:dyDescent="0.2">
      <c r="A45" s="256"/>
      <c r="B45" s="257" t="s">
        <v>419</v>
      </c>
      <c r="C45" s="261">
        <f ca="1">VLOOKUP(TRIM($B45),INDIRECT($V$15),$Y$36,FALSE)</f>
        <v>479675</v>
      </c>
      <c r="D45" s="261">
        <f ca="1">IF($L$4="Reading, Writing &amp; Mathematics", "", VLOOKUP(TRIM($B45),INDIRECT($V$15),1+$Y$36,FALSE))</f>
        <v>0</v>
      </c>
      <c r="E45" s="261">
        <f ca="1">IF($L$4="Reading, Writing &amp; Mathematics", "", VLOOKUP(TRIM($B45),INDIRECT($V$15),2+$Y$36,FALSE))</f>
        <v>0</v>
      </c>
      <c r="F45" s="261">
        <f ca="1">IF($L$4="Reading, Writing &amp; Mathematics", "", VLOOKUP(TRIM($B45),INDIRECT($V$15),3+$Y$36,FALSE))</f>
        <v>2</v>
      </c>
      <c r="G45" s="261">
        <f ca="1">IF($L$4="Reading, Writing &amp; Mathematics", "",VLOOKUP(TRIM($B45),INDIRECT($V$15),4+$Y$36,FALSE))</f>
        <v>2</v>
      </c>
      <c r="H45" s="261" t="str">
        <f ca="1">IF(OR($L$4="Writing",$L$4="Mathematics"),VLOOKUP(TRIM($B45),INDIRECT($V$15),5+$Y$36,FALSE),"")</f>
        <v/>
      </c>
      <c r="I45" s="261">
        <f ca="1">IF(OR($L$4="Writing",$L$4="Mathematics"),VLOOKUP(TRIM($B45),INDIRECT($V$15),6+$Y$36,FALSE),IF($L$4="Reading, Writing &amp; Mathematics","",VLOOKUP(TRIM($B45),INDIRECT($V$15),5+$Y$36,FALSE)))</f>
        <v>5</v>
      </c>
      <c r="J45" s="261">
        <f ca="1">IF(OR($L$4="Writing",$L$4="Mathematics"),VLOOKUP(TRIM($B45),INDIRECT($V$15),7+$Y$36,FALSE),IF($L$4="Reading, Writing &amp; Mathematics","",VLOOKUP(TRIM($B45),INDIRECT($V$15),6+$Y$36,FALSE)))</f>
        <v>39</v>
      </c>
      <c r="K45" s="261">
        <f ca="1">IF(OR($L$4="Writing",$L$4="Mathematics"),VLOOKUP(TRIM($B45),INDIRECT($V$15),8+$Y$36,FALSE),IF($L$4="Reading, Writing &amp; Mathematics","",VLOOKUP(TRIM($B45),INDIRECT($V$15),7+$Y$36,FALSE)))</f>
        <v>52</v>
      </c>
      <c r="L45" s="261">
        <f ca="1">IF(OR($L$4="Writing",$L$4="Mathematics"),VLOOKUP(TRIM($B45),INDIRECT($V$15),9+$Y$36,FALSE),IF($L$4="Reading, Writing &amp; Mathematics","",VLOOKUP(TRIM($B45),INDIRECT($V$15),8+$Y$36,FALSE)))</f>
        <v>0</v>
      </c>
      <c r="M45" s="262"/>
      <c r="N45" s="261">
        <f ca="1">VLOOKUP(TRIM($B45),INDIRECT($V$15),$Z$36,FALSE)</f>
        <v>91</v>
      </c>
      <c r="O45" s="262"/>
      <c r="P45" s="261">
        <f ca="1">IF(OR($L$4="Grammar, Punctuation &amp; Spelling", $L$4="Reading, Writing &amp; Mathematics"), "", VLOOKUP(TRIM($B45),INDIRECT($V$15),$AA$36,FALSE))</f>
        <v>92</v>
      </c>
      <c r="Q45" s="262"/>
      <c r="R45" s="267"/>
      <c r="S45" s="262"/>
      <c r="T45" s="262"/>
      <c r="U45" s="262"/>
    </row>
    <row r="46" spans="1:31" s="233" customFormat="1" ht="14.85" customHeight="1" x14ac:dyDescent="0.2">
      <c r="A46" s="256"/>
      <c r="B46" s="256" t="s">
        <v>27</v>
      </c>
      <c r="C46" s="258">
        <f ca="1">VLOOKUP(TRIM($B46),INDIRECT($V$15),$Y$36,FALSE)</f>
        <v>572786</v>
      </c>
      <c r="D46" s="258">
        <f ca="1">IF($L$4="Reading, Writing &amp; Mathematics", "", VLOOKUP(TRIM($B46),INDIRECT($V$15),1+$Y$36,FALSE))</f>
        <v>0</v>
      </c>
      <c r="E46" s="258">
        <f ca="1">IF($L$4="Reading, Writing &amp; Mathematics", "", VLOOKUP(TRIM($B46),INDIRECT($V$15),2+$Y$36,FALSE))</f>
        <v>0</v>
      </c>
      <c r="F46" s="258">
        <f ca="1">IF($L$4="Reading, Writing &amp; Mathematics", "", VLOOKUP(TRIM($B46),INDIRECT($V$15),3+$Y$36,FALSE))</f>
        <v>3</v>
      </c>
      <c r="G46" s="258">
        <f ca="1">IF($L$4="Reading, Writing &amp; Mathematics", "",VLOOKUP(TRIM($B46),INDIRECT($V$15),4+$Y$36,FALSE))</f>
        <v>2</v>
      </c>
      <c r="H46" s="258" t="str">
        <f ca="1">IF(OR($L$4="Writing",$L$4="Mathematics"),VLOOKUP(TRIM($B46),INDIRECT($V$15),5+$Y$36,FALSE),"")</f>
        <v/>
      </c>
      <c r="I46" s="258">
        <f ca="1">IF(OR($L$4="Writing",$L$4="Mathematics"),VLOOKUP(TRIM($B46),INDIRECT($V$15),6+$Y$36,FALSE),IF($L$4="Reading, Writing &amp; Mathematics","",VLOOKUP(TRIM($B46),INDIRECT($V$15),5+$Y$36,FALSE)))</f>
        <v>6</v>
      </c>
      <c r="J46" s="258">
        <f ca="1">IF(OR($L$4="Writing",$L$4="Mathematics"),VLOOKUP(TRIM($B46),INDIRECT($V$15),7+$Y$36,FALSE),IF($L$4="Reading, Writing &amp; Mathematics","",VLOOKUP(TRIM($B46),INDIRECT($V$15),6+$Y$36,FALSE)))</f>
        <v>41</v>
      </c>
      <c r="K46" s="258">
        <f ca="1">IF(OR($L$4="Writing",$L$4="Mathematics"),VLOOKUP(TRIM($B46),INDIRECT($V$15),8+$Y$36,FALSE),IF($L$4="Reading, Writing &amp; Mathematics","",VLOOKUP(TRIM($B46),INDIRECT($V$15),7+$Y$36,FALSE)))</f>
        <v>48</v>
      </c>
      <c r="L46" s="258">
        <f ca="1">IF(OR($L$4="Writing",$L$4="Mathematics"),VLOOKUP(TRIM($B46),INDIRECT($V$15),9+$Y$36,FALSE),IF($L$4="Reading, Writing &amp; Mathematics","",VLOOKUP(TRIM($B46),INDIRECT($V$15),8+$Y$36,FALSE)))</f>
        <v>0</v>
      </c>
      <c r="M46" s="259"/>
      <c r="N46" s="258">
        <f ca="1">VLOOKUP(TRIM($B46),INDIRECT($V$15),$Z$36,FALSE)</f>
        <v>89</v>
      </c>
      <c r="O46" s="259"/>
      <c r="P46" s="258">
        <f ca="1">IF(OR($L$4="Grammar, Punctuation &amp; Spelling", $L$4="Reading, Writing &amp; Mathematics"), "", VLOOKUP(TRIM($B46),INDIRECT($V$15),$AA$36,FALSE))</f>
        <v>91</v>
      </c>
      <c r="Q46" s="259"/>
      <c r="R46" s="267"/>
      <c r="S46" s="259"/>
      <c r="T46" s="259"/>
      <c r="U46" s="259"/>
      <c r="V46" s="225"/>
      <c r="W46" s="225"/>
      <c r="X46" s="225"/>
      <c r="Y46" s="225"/>
      <c r="Z46" s="225"/>
      <c r="AA46" s="225"/>
      <c r="AB46" s="226"/>
      <c r="AC46" s="226"/>
      <c r="AD46" s="234"/>
    </row>
    <row r="47" spans="1:31" ht="14.85" customHeight="1" x14ac:dyDescent="0.2">
      <c r="A47" s="256"/>
      <c r="B47" s="257"/>
      <c r="C47" s="262"/>
      <c r="D47" s="279"/>
      <c r="E47" s="279"/>
      <c r="F47" s="279"/>
      <c r="G47" s="279"/>
      <c r="H47" s="279"/>
      <c r="I47" s="279"/>
      <c r="J47" s="279"/>
      <c r="K47" s="279"/>
      <c r="L47" s="283"/>
      <c r="M47" s="279"/>
      <c r="N47" s="279"/>
      <c r="P47" s="279"/>
      <c r="Q47" s="262"/>
      <c r="R47" s="262"/>
      <c r="S47" s="262"/>
      <c r="T47" s="262"/>
      <c r="U47" s="262"/>
    </row>
    <row r="48" spans="1:31" ht="14.85" customHeight="1" x14ac:dyDescent="0.2">
      <c r="A48" s="230" t="s">
        <v>344</v>
      </c>
      <c r="B48" s="252"/>
      <c r="C48" s="284"/>
      <c r="D48" s="285"/>
      <c r="E48" s="285"/>
      <c r="F48" s="285"/>
      <c r="G48" s="285"/>
      <c r="H48" s="285"/>
      <c r="I48" s="285"/>
      <c r="J48" s="285"/>
      <c r="K48" s="285"/>
      <c r="L48" s="285"/>
      <c r="M48" s="285"/>
      <c r="N48" s="285"/>
      <c r="O48" s="252"/>
      <c r="P48" s="285"/>
      <c r="Q48" s="262"/>
      <c r="R48" s="262"/>
      <c r="S48" s="262"/>
      <c r="T48" s="262"/>
      <c r="U48" s="262"/>
    </row>
    <row r="49" spans="1:30" ht="14.85" customHeight="1" x14ac:dyDescent="0.2">
      <c r="A49" s="230"/>
      <c r="B49" s="249" t="s">
        <v>320</v>
      </c>
      <c r="C49" s="261">
        <f ca="1">VLOOKUP(TRIM($B49),INDIRECT($V$18),$Y$36,FALSE)</f>
        <v>181334</v>
      </c>
      <c r="D49" s="261">
        <f ca="1">IF($L$4="Reading, Writing &amp; Mathematics", "", VLOOKUP(TRIM($B49),INDIRECT($V$18),1+$Y$36,FALSE))</f>
        <v>0</v>
      </c>
      <c r="E49" s="261">
        <f ca="1">IF($L$4="Reading, Writing &amp; Mathematics", "", VLOOKUP(TRIM($B49),INDIRECT($V$18),2+$Y$36,FALSE))</f>
        <v>0</v>
      </c>
      <c r="F49" s="261">
        <f ca="1">IF($L$4="Reading, Writing &amp; Mathematics", "", VLOOKUP(TRIM($B49),INDIRECT($V$18),3+$Y$36,FALSE))</f>
        <v>5</v>
      </c>
      <c r="G49" s="261">
        <f ca="1">IF($L$4="Reading, Writing &amp; Mathematics", "",VLOOKUP(TRIM($B49),INDIRECT($V$18),4+$Y$36,FALSE))</f>
        <v>3</v>
      </c>
      <c r="H49" s="261" t="str">
        <f ca="1">IF(OR($L$4="Writing",$L$4="Mathematics"),VLOOKUP(TRIM($B49),INDIRECT($V$18),5+$Y$36,FALSE),"")</f>
        <v/>
      </c>
      <c r="I49" s="261">
        <f ca="1">IF(OR($L$4="Writing",$L$4="Mathematics"),VLOOKUP(TRIM($B49),INDIRECT($V$18),6+$Y$36,FALSE),IF($L$4="Reading, Writing &amp; Mathematics","",VLOOKUP(TRIM($B49),INDIRECT($V$18),5+$Y$36,FALSE)))</f>
        <v>9</v>
      </c>
      <c r="J49" s="261">
        <f ca="1">IF(OR($L$4="Writing",$L$4="Mathematics"),VLOOKUP(TRIM($B49),INDIRECT($V$18),7+$Y$36,FALSE),IF($L$4="Reading, Writing &amp; Mathematics","",VLOOKUP(TRIM($B49),INDIRECT($V$18),6+$Y$36,FALSE)))</f>
        <v>49</v>
      </c>
      <c r="K49" s="261">
        <f ca="1">IF(OR($L$4="Writing",$L$4="Mathematics"),VLOOKUP(TRIM($B49),INDIRECT($V$18),8+$Y$36,FALSE),IF($L$4="Reading, Writing &amp; Mathematics","",VLOOKUP(TRIM($B49),INDIRECT($V$18),7+$Y$36,FALSE)))</f>
        <v>34</v>
      </c>
      <c r="L49" s="261">
        <f ca="1">IF(OR($L$4="Writing",$L$4="Mathematics"),VLOOKUP(TRIM($B49),INDIRECT($V$18),9+$Y$36,FALSE),IF($L$4="Reading, Writing &amp; Mathematics","",VLOOKUP(TRIM($B49),INDIRECT($V$18),8+$Y$36,FALSE)))</f>
        <v>0</v>
      </c>
      <c r="M49" s="262"/>
      <c r="N49" s="261">
        <f ca="1">VLOOKUP(TRIM($B49),INDIRECT($V$18),$Z$36,FALSE)</f>
        <v>83</v>
      </c>
      <c r="O49" s="262"/>
      <c r="P49" s="261">
        <f ca="1">IF(OR($L$4="Grammar, Punctuation &amp; Spelling", $L$4="Reading, Writing &amp; Mathematics"), "", VLOOKUP(TRIM($B49),INDIRECT($V$18),$AA$36,FALSE))</f>
        <v>88</v>
      </c>
      <c r="Q49" s="262"/>
      <c r="R49" s="262"/>
      <c r="S49" s="262"/>
      <c r="T49" s="262"/>
      <c r="U49" s="262"/>
    </row>
    <row r="50" spans="1:30" ht="14.85" customHeight="1" x14ac:dyDescent="0.2">
      <c r="A50" s="230"/>
      <c r="B50" s="249" t="s">
        <v>299</v>
      </c>
      <c r="C50" s="261">
        <f ca="1">VLOOKUP(TRIM($B50),INDIRECT($V$18),$Y$36,FALSE)</f>
        <v>391452</v>
      </c>
      <c r="D50" s="261">
        <f ca="1">IF($L$4="Reading, Writing &amp; Mathematics", "", VLOOKUP(TRIM($B50),INDIRECT($V$18),1+$Y$36,FALSE))</f>
        <v>0</v>
      </c>
      <c r="E50" s="261">
        <f ca="1">IF($L$4="Reading, Writing &amp; Mathematics", "", VLOOKUP(TRIM($B50),INDIRECT($V$18),2+$Y$36,FALSE))</f>
        <v>0</v>
      </c>
      <c r="F50" s="261">
        <f ca="1">IF($L$4="Reading, Writing &amp; Mathematics", "", VLOOKUP(TRIM($B50),INDIRECT($V$18),3+$Y$36,FALSE))</f>
        <v>2</v>
      </c>
      <c r="G50" s="261">
        <f ca="1">IF($L$4="Reading, Writing &amp; Mathematics", "",VLOOKUP(TRIM($B50),INDIRECT($V$18),4+$Y$36,FALSE))</f>
        <v>1</v>
      </c>
      <c r="H50" s="261" t="str">
        <f ca="1">IF(OR($L$4="Writing",$L$4="Mathematics"),VLOOKUP(TRIM($B50),INDIRECT($V$18),5+$Y$36,FALSE),"")</f>
        <v/>
      </c>
      <c r="I50" s="261">
        <f ca="1">IF(OR($L$4="Writing",$L$4="Mathematics"),VLOOKUP(TRIM($B50),INDIRECT($V$18),6+$Y$36,FALSE),IF($L$4="Reading, Writing &amp; Mathematics","",VLOOKUP(TRIM($B50),INDIRECT($V$18),5+$Y$36,FALSE)))</f>
        <v>4</v>
      </c>
      <c r="J50" s="261">
        <f ca="1">IF(OR($L$4="Writing",$L$4="Mathematics"),VLOOKUP(TRIM($B50),INDIRECT($V$18),7+$Y$36,FALSE),IF($L$4="Reading, Writing &amp; Mathematics","",VLOOKUP(TRIM($B50),INDIRECT($V$18),6+$Y$36,FALSE)))</f>
        <v>37</v>
      </c>
      <c r="K50" s="261">
        <f ca="1">IF(OR($L$4="Writing",$L$4="Mathematics"),VLOOKUP(TRIM($B50),INDIRECT($V$18),8+$Y$36,FALSE),IF($L$4="Reading, Writing &amp; Mathematics","",VLOOKUP(TRIM($B50),INDIRECT($V$18),7+$Y$36,FALSE)))</f>
        <v>55</v>
      </c>
      <c r="L50" s="261">
        <f ca="1">IF(OR($L$4="Writing",$L$4="Mathematics"),VLOOKUP(TRIM($B50),INDIRECT($V$18),9+$Y$36,FALSE),IF($L$4="Reading, Writing &amp; Mathematics","",VLOOKUP(TRIM($B50),INDIRECT($V$18),8+$Y$36,FALSE)))</f>
        <v>0</v>
      </c>
      <c r="M50" s="262"/>
      <c r="N50" s="261">
        <f ca="1">VLOOKUP(TRIM($B50),INDIRECT($V$18),$Z$36,FALSE)</f>
        <v>92</v>
      </c>
      <c r="O50" s="262"/>
      <c r="P50" s="261">
        <f ca="1">IF(OR($L$4="Grammar, Punctuation &amp; Spelling", $L$4="Reading, Writing &amp; Mathematics"), "", VLOOKUP(TRIM($B50),INDIRECT($V$18),$AA$36,FALSE))</f>
        <v>92</v>
      </c>
      <c r="Q50" s="262"/>
      <c r="R50" s="262"/>
      <c r="S50" s="262"/>
      <c r="T50" s="262"/>
      <c r="U50" s="262"/>
    </row>
    <row r="51" spans="1:30" ht="14.85" customHeight="1" x14ac:dyDescent="0.2">
      <c r="A51" s="230"/>
      <c r="B51" s="256" t="s">
        <v>27</v>
      </c>
      <c r="C51" s="258">
        <f ca="1">VLOOKUP(TRIM($B51),INDIRECT($V$18),$Y$36,FALSE)</f>
        <v>572786</v>
      </c>
      <c r="D51" s="258">
        <f ca="1">IF($L$4="Reading, Writing &amp; Mathematics", "", VLOOKUP(TRIM($B51),INDIRECT($V$18),1+$Y$36,FALSE))</f>
        <v>0</v>
      </c>
      <c r="E51" s="258">
        <f ca="1">IF($L$4="Reading, Writing &amp; Mathematics", "", VLOOKUP(TRIM($B51),INDIRECT($V$18),2+$Y$36,FALSE))</f>
        <v>0</v>
      </c>
      <c r="F51" s="258">
        <f ca="1">IF($L$4="Reading, Writing &amp; Mathematics", "", VLOOKUP(TRIM($B51),INDIRECT($V$18),3+$Y$36,FALSE))</f>
        <v>3</v>
      </c>
      <c r="G51" s="258">
        <f ca="1">IF($L$4="Reading, Writing &amp; Mathematics", "",VLOOKUP(TRIM($B51),INDIRECT($V$18),4+$Y$36,FALSE))</f>
        <v>2</v>
      </c>
      <c r="H51" s="258" t="str">
        <f ca="1">IF(OR($L$4="Writing",$L$4="Mathematics"),VLOOKUP(TRIM($B51),INDIRECT($V$18),5+$Y$36,FALSE),"")</f>
        <v/>
      </c>
      <c r="I51" s="258">
        <f ca="1">IF(OR($L$4="Writing",$L$4="Mathematics"),VLOOKUP(TRIM($B51),INDIRECT($V$18),6+$Y$36,FALSE),IF($L$4="Reading, Writing &amp; Mathematics","",VLOOKUP(TRIM($B51),INDIRECT($V$18),5+$Y$36,FALSE)))</f>
        <v>6</v>
      </c>
      <c r="J51" s="258">
        <f ca="1">IF(OR($L$4="Writing",$L$4="Mathematics"),VLOOKUP(TRIM($B51),INDIRECT($V$18),7+$Y$36,FALSE),IF($L$4="Reading, Writing &amp; Mathematics","",VLOOKUP(TRIM($B51),INDIRECT($V$18),6+$Y$36,FALSE)))</f>
        <v>41</v>
      </c>
      <c r="K51" s="258">
        <f ca="1">IF(OR($L$4="Writing",$L$4="Mathematics"),VLOOKUP(TRIM($B51),INDIRECT($V$18),8+$Y$36,FALSE),IF($L$4="Reading, Writing &amp; Mathematics","",VLOOKUP(TRIM($B51),INDIRECT($V$18),7+$Y$36,FALSE)))</f>
        <v>48</v>
      </c>
      <c r="L51" s="258">
        <f ca="1">IF(OR($L$4="Writing",$L$4="Mathematics"),VLOOKUP(TRIM($B51),INDIRECT($V$18),9+$Y$36,FALSE),IF($L$4="Reading, Writing &amp; Mathematics","",VLOOKUP(TRIM($B51),INDIRECT($V$18),8+$Y$36,FALSE)))</f>
        <v>0</v>
      </c>
      <c r="M51" s="259"/>
      <c r="N51" s="258">
        <f ca="1">VLOOKUP(TRIM($B51),INDIRECT($V$18),$Z$36,FALSE)</f>
        <v>89</v>
      </c>
      <c r="O51" s="259"/>
      <c r="P51" s="258">
        <f ca="1">IF(OR($L$4="Grammar, Punctuation &amp; Spelling", $L$4="Reading, Writing &amp; Mathematics"), "", VLOOKUP(TRIM($B51),INDIRECT($V$18),$AA$36,FALSE))</f>
        <v>91</v>
      </c>
      <c r="Q51" s="259"/>
      <c r="R51" s="259"/>
      <c r="S51" s="262"/>
      <c r="T51" s="262"/>
      <c r="U51" s="262"/>
    </row>
    <row r="52" spans="1:30" ht="14.85" customHeight="1" x14ac:dyDescent="0.2">
      <c r="A52" s="256"/>
      <c r="B52" s="257"/>
      <c r="C52" s="286"/>
      <c r="D52" s="287"/>
      <c r="E52" s="287"/>
      <c r="F52" s="287"/>
      <c r="G52" s="259"/>
      <c r="H52" s="287"/>
      <c r="I52" s="283"/>
      <c r="J52" s="287"/>
      <c r="K52" s="287"/>
      <c r="L52" s="287"/>
      <c r="M52" s="283"/>
      <c r="N52" s="287"/>
      <c r="O52" s="252"/>
      <c r="P52" s="287"/>
      <c r="Q52" s="262"/>
      <c r="R52" s="262"/>
      <c r="S52" s="262"/>
      <c r="T52" s="262"/>
      <c r="U52" s="262"/>
    </row>
    <row r="53" spans="1:30" ht="14.85" customHeight="1" x14ac:dyDescent="0.2">
      <c r="A53" s="1087" t="s">
        <v>300</v>
      </c>
      <c r="B53" s="1088"/>
      <c r="C53" s="286"/>
      <c r="D53" s="287"/>
      <c r="E53" s="287"/>
      <c r="F53" s="287"/>
      <c r="G53" s="287"/>
      <c r="H53" s="287"/>
      <c r="I53" s="287"/>
      <c r="J53" s="287"/>
      <c r="K53" s="287"/>
      <c r="L53" s="287"/>
      <c r="M53" s="287"/>
      <c r="N53" s="287"/>
      <c r="O53" s="252"/>
      <c r="P53" s="287"/>
      <c r="Q53" s="259"/>
      <c r="R53" s="259"/>
      <c r="S53" s="259"/>
      <c r="T53" s="259"/>
      <c r="U53" s="259"/>
    </row>
    <row r="54" spans="1:30" ht="14.85" customHeight="1" x14ac:dyDescent="0.2">
      <c r="A54" s="282"/>
      <c r="B54" s="288"/>
      <c r="C54" s="286"/>
      <c r="D54" s="287"/>
      <c r="E54" s="287"/>
      <c r="F54" s="287"/>
      <c r="G54" s="287"/>
      <c r="H54" s="287"/>
      <c r="I54" s="287"/>
      <c r="J54" s="287"/>
      <c r="K54" s="287"/>
      <c r="L54" s="287"/>
      <c r="M54" s="287"/>
      <c r="N54" s="287"/>
      <c r="O54" s="252"/>
      <c r="P54" s="287"/>
      <c r="Q54" s="262"/>
      <c r="R54" s="262"/>
      <c r="S54" s="262"/>
      <c r="T54" s="262"/>
      <c r="U54" s="262"/>
      <c r="V54" s="233"/>
      <c r="W54" s="233"/>
      <c r="X54" s="233"/>
      <c r="Y54" s="233"/>
      <c r="Z54" s="233"/>
      <c r="AA54" s="233"/>
      <c r="AB54" s="234"/>
    </row>
    <row r="55" spans="1:30" ht="14.85" customHeight="1" x14ac:dyDescent="0.2">
      <c r="A55" s="282" t="s">
        <v>518</v>
      </c>
      <c r="B55" s="288"/>
      <c r="C55" s="286"/>
      <c r="D55" s="287"/>
      <c r="E55" s="287"/>
      <c r="F55" s="287"/>
      <c r="G55" s="287"/>
      <c r="H55" s="287"/>
      <c r="I55" s="287"/>
      <c r="J55" s="287"/>
      <c r="K55" s="287"/>
      <c r="L55" s="287"/>
      <c r="M55" s="287"/>
      <c r="N55" s="287"/>
      <c r="O55" s="252"/>
      <c r="P55" s="287"/>
      <c r="Q55" s="259"/>
      <c r="R55" s="259"/>
      <c r="S55" s="259"/>
      <c r="T55" s="259"/>
      <c r="U55" s="259"/>
    </row>
    <row r="56" spans="1:30" ht="14.85" customHeight="1" x14ac:dyDescent="0.2">
      <c r="A56" s="256"/>
      <c r="B56" s="256" t="s">
        <v>48</v>
      </c>
      <c r="C56" s="261">
        <f t="shared" ref="C56:C63" ca="1" si="12">VLOOKUP(TRIM($B56),INDIRECT($V$16),$Y$36,FALSE)</f>
        <v>463110</v>
      </c>
      <c r="D56" s="261">
        <f t="shared" ref="D56:D63" ca="1" si="13">IF($L$4="Reading, Writing &amp; Mathematics", "", VLOOKUP(TRIM($B56),INDIRECT($V$16),1+$Y$36,FALSE))</f>
        <v>0</v>
      </c>
      <c r="E56" s="261">
        <f t="shared" ref="E56:E63" ca="1" si="14">IF($L$4="Reading, Writing &amp; Mathematics", "", VLOOKUP(TRIM($B56),INDIRECT($V$16),2+$Y$36,FALSE))</f>
        <v>0</v>
      </c>
      <c r="F56" s="261">
        <f t="shared" ref="F56:F63" ca="1" si="15">IF($L$4="Reading, Writing &amp; Mathematics", "", VLOOKUP(TRIM($B56),INDIRECT($V$16),3+$Y$36,FALSE))</f>
        <v>1</v>
      </c>
      <c r="G56" s="261">
        <f t="shared" ref="G56:G63" ca="1" si="16">IF($L$4="Reading, Writing &amp; Mathematics", "",VLOOKUP(TRIM($B56),INDIRECT($V$16),4+$Y$36,FALSE))</f>
        <v>1</v>
      </c>
      <c r="H56" s="261" t="str">
        <f t="shared" ref="H56:H63" ca="1" si="17">IF(OR($L$4="Writing",$L$4="Mathematics"),VLOOKUP(TRIM($B56),INDIRECT($V$16),5+$Y$36,FALSE),"")</f>
        <v/>
      </c>
      <c r="I56" s="261">
        <f t="shared" ref="I56:I63" ca="1" si="18">IF(OR($L$4="Writing",$L$4="Mathematics"),VLOOKUP(TRIM($B56),INDIRECT($V$16),6+$Y$36,FALSE),IF($L$4="Reading, Writing &amp; Mathematics","",VLOOKUP(TRIM($B56),INDIRECT($V$16),5+$Y$36,FALSE)))</f>
        <v>3</v>
      </c>
      <c r="J56" s="261">
        <f t="shared" ref="J56:J63" ca="1" si="19">IF(OR($L$4="Writing",$L$4="Mathematics"),VLOOKUP(TRIM($B56),INDIRECT($V$16),7+$Y$36,FALSE),IF($L$4="Reading, Writing &amp; Mathematics","",VLOOKUP(TRIM($B56),INDIRECT($V$16),6+$Y$36,FALSE)))</f>
        <v>39</v>
      </c>
      <c r="K56" s="261">
        <f t="shared" ref="K56:K63" ca="1" si="20">IF(OR($L$4="Writing",$L$4="Mathematics"),VLOOKUP(TRIM($B56),INDIRECT($V$16),8+$Y$36,FALSE),IF($L$4="Reading, Writing &amp; Mathematics","",VLOOKUP(TRIM($B56),INDIRECT($V$16),7+$Y$36,FALSE)))</f>
        <v>56</v>
      </c>
      <c r="L56" s="261">
        <f t="shared" ref="L56:L63" ca="1" si="21">IF(OR($L$4="Writing",$L$4="Mathematics"),VLOOKUP(TRIM($B56),INDIRECT($V$16),9+$Y$36,FALSE),IF($L$4="Reading, Writing &amp; Mathematics","",VLOOKUP(TRIM($B56),INDIRECT($V$16),8+$Y$36,FALSE)))</f>
        <v>0</v>
      </c>
      <c r="M56" s="262"/>
      <c r="N56" s="261">
        <f t="shared" ref="N56:N63" ca="1" si="22">VLOOKUP(TRIM($B56),INDIRECT($V$16),$Z$36,FALSE)</f>
        <v>95</v>
      </c>
      <c r="O56" s="262"/>
      <c r="P56" s="261">
        <f t="shared" ref="P56:P63" ca="1" si="23">IF(OR($L$4="Grammar, Punctuation &amp; Spelling", $L$4="Reading, Writing &amp; Mathematics"), "", VLOOKUP(TRIM($B56),INDIRECT($V$16),$AA$36,FALSE))</f>
        <v>94</v>
      </c>
      <c r="Q56" s="262"/>
      <c r="R56" s="262"/>
      <c r="S56" s="262"/>
      <c r="T56" s="262"/>
      <c r="U56" s="262"/>
    </row>
    <row r="57" spans="1:30" ht="14.85" customHeight="1" x14ac:dyDescent="0.2">
      <c r="A57" s="256"/>
      <c r="B57" s="256" t="s">
        <v>49</v>
      </c>
      <c r="C57" s="261">
        <f t="shared" ca="1" si="12"/>
        <v>108011</v>
      </c>
      <c r="D57" s="261">
        <f t="shared" ca="1" si="13"/>
        <v>0</v>
      </c>
      <c r="E57" s="261">
        <f t="shared" ca="1" si="14"/>
        <v>0</v>
      </c>
      <c r="F57" s="261">
        <f t="shared" ca="1" si="15"/>
        <v>12</v>
      </c>
      <c r="G57" s="261">
        <f t="shared" ca="1" si="16"/>
        <v>8</v>
      </c>
      <c r="H57" s="261" t="str">
        <f t="shared" ca="1" si="17"/>
        <v/>
      </c>
      <c r="I57" s="261">
        <f t="shared" ca="1" si="18"/>
        <v>17</v>
      </c>
      <c r="J57" s="261">
        <f t="shared" ca="1" si="19"/>
        <v>46</v>
      </c>
      <c r="K57" s="261">
        <f t="shared" ca="1" si="20"/>
        <v>16</v>
      </c>
      <c r="L57" s="261">
        <f t="shared" ca="1" si="21"/>
        <v>0</v>
      </c>
      <c r="M57" s="262"/>
      <c r="N57" s="261">
        <f t="shared" ca="1" si="22"/>
        <v>62</v>
      </c>
      <c r="O57" s="262"/>
      <c r="P57" s="261">
        <f t="shared" ca="1" si="23"/>
        <v>78</v>
      </c>
      <c r="Q57" s="262"/>
      <c r="R57" s="262"/>
      <c r="S57" s="262"/>
      <c r="T57" s="262"/>
      <c r="U57" s="262"/>
    </row>
    <row r="58" spans="1:30" ht="14.85" customHeight="1" x14ac:dyDescent="0.2">
      <c r="A58" s="256"/>
      <c r="B58" s="289" t="str">
        <f>IF(L6=2015,"SEN support","SEN without  a statement")</f>
        <v>SEN support</v>
      </c>
      <c r="C58" s="261">
        <f t="shared" ca="1" si="12"/>
        <v>90236</v>
      </c>
      <c r="D58" s="261">
        <f t="shared" ca="1" si="13"/>
        <v>0</v>
      </c>
      <c r="E58" s="261">
        <f t="shared" ca="1" si="14"/>
        <v>0</v>
      </c>
      <c r="F58" s="261">
        <f t="shared" ca="1" si="15"/>
        <v>5</v>
      </c>
      <c r="G58" s="261">
        <f t="shared" ca="1" si="16"/>
        <v>8</v>
      </c>
      <c r="H58" s="261" t="str">
        <f t="shared" ca="1" si="17"/>
        <v/>
      </c>
      <c r="I58" s="261">
        <f t="shared" ca="1" si="18"/>
        <v>18</v>
      </c>
      <c r="J58" s="261">
        <f t="shared" ca="1" si="19"/>
        <v>51</v>
      </c>
      <c r="K58" s="261">
        <f t="shared" ca="1" si="20"/>
        <v>18</v>
      </c>
      <c r="L58" s="261">
        <f t="shared" ca="1" si="21"/>
        <v>0</v>
      </c>
      <c r="M58" s="262"/>
      <c r="N58" s="261">
        <f t="shared" ca="1" si="22"/>
        <v>69</v>
      </c>
      <c r="O58" s="262"/>
      <c r="P58" s="261">
        <f t="shared" ca="1" si="23"/>
        <v>83</v>
      </c>
      <c r="Q58" s="290"/>
      <c r="R58" s="262"/>
      <c r="S58" s="262"/>
      <c r="T58" s="262"/>
      <c r="U58" s="262"/>
    </row>
    <row r="59" spans="1:30" ht="14.85" customHeight="1" x14ac:dyDescent="0.2">
      <c r="A59" s="256"/>
      <c r="B59" s="291" t="s">
        <v>301</v>
      </c>
      <c r="C59" s="261" t="str">
        <f t="shared" ca="1" si="12"/>
        <v>.</v>
      </c>
      <c r="D59" s="261" t="str">
        <f t="shared" ca="1" si="13"/>
        <v>.</v>
      </c>
      <c r="E59" s="261" t="str">
        <f t="shared" ca="1" si="14"/>
        <v>.</v>
      </c>
      <c r="F59" s="261" t="str">
        <f t="shared" ca="1" si="15"/>
        <v>.</v>
      </c>
      <c r="G59" s="261" t="str">
        <f t="shared" ca="1" si="16"/>
        <v>.</v>
      </c>
      <c r="H59" s="261" t="str">
        <f t="shared" ca="1" si="17"/>
        <v/>
      </c>
      <c r="I59" s="261" t="str">
        <f t="shared" ca="1" si="18"/>
        <v>.</v>
      </c>
      <c r="J59" s="261" t="str">
        <f t="shared" ca="1" si="19"/>
        <v>.</v>
      </c>
      <c r="K59" s="261" t="str">
        <f t="shared" ca="1" si="20"/>
        <v>.</v>
      </c>
      <c r="L59" s="261" t="str">
        <f t="shared" ca="1" si="21"/>
        <v>.</v>
      </c>
      <c r="M59" s="262"/>
      <c r="N59" s="261" t="str">
        <f t="shared" ca="1" si="22"/>
        <v>.</v>
      </c>
      <c r="O59" s="262"/>
      <c r="P59" s="261" t="str">
        <f t="shared" ca="1" si="23"/>
        <v>.</v>
      </c>
      <c r="Q59" s="262"/>
      <c r="R59" s="262"/>
      <c r="S59" s="262"/>
      <c r="T59" s="262"/>
      <c r="U59" s="262"/>
    </row>
    <row r="60" spans="1:30" ht="14.85" customHeight="1" x14ac:dyDescent="0.2">
      <c r="A60" s="256"/>
      <c r="B60" s="291" t="s">
        <v>302</v>
      </c>
      <c r="C60" s="261" t="str">
        <f t="shared" ca="1" si="12"/>
        <v>.</v>
      </c>
      <c r="D60" s="261" t="str">
        <f t="shared" ca="1" si="13"/>
        <v>.</v>
      </c>
      <c r="E60" s="261" t="str">
        <f t="shared" ca="1" si="14"/>
        <v>.</v>
      </c>
      <c r="F60" s="261" t="str">
        <f t="shared" ca="1" si="15"/>
        <v>.</v>
      </c>
      <c r="G60" s="261" t="str">
        <f t="shared" ca="1" si="16"/>
        <v>.</v>
      </c>
      <c r="H60" s="261" t="str">
        <f t="shared" ca="1" si="17"/>
        <v/>
      </c>
      <c r="I60" s="261" t="str">
        <f t="shared" ca="1" si="18"/>
        <v>.</v>
      </c>
      <c r="J60" s="261" t="str">
        <f t="shared" ca="1" si="19"/>
        <v>.</v>
      </c>
      <c r="K60" s="261" t="str">
        <f t="shared" ca="1" si="20"/>
        <v>.</v>
      </c>
      <c r="L60" s="261" t="str">
        <f t="shared" ca="1" si="21"/>
        <v>.</v>
      </c>
      <c r="M60" s="262"/>
      <c r="N60" s="261" t="str">
        <f t="shared" ca="1" si="22"/>
        <v>.</v>
      </c>
      <c r="O60" s="262"/>
      <c r="P60" s="261" t="str">
        <f t="shared" ca="1" si="23"/>
        <v>.</v>
      </c>
      <c r="Q60" s="262"/>
      <c r="R60" s="262"/>
      <c r="S60" s="262"/>
      <c r="T60" s="262"/>
      <c r="U60" s="262"/>
    </row>
    <row r="61" spans="1:30" ht="14.85" customHeight="1" x14ac:dyDescent="0.2">
      <c r="A61" s="256"/>
      <c r="B61" s="289" t="str">
        <f>IF(L6=2015, "SEN with a statement or EHC plan", "SEN with a statement")</f>
        <v>SEN with a statement or EHC plan</v>
      </c>
      <c r="C61" s="261">
        <f t="shared" ca="1" si="12"/>
        <v>17775</v>
      </c>
      <c r="D61" s="261">
        <f t="shared" ca="1" si="13"/>
        <v>1</v>
      </c>
      <c r="E61" s="261">
        <f t="shared" ca="1" si="14"/>
        <v>1</v>
      </c>
      <c r="F61" s="261">
        <f t="shared" ca="1" si="15"/>
        <v>52</v>
      </c>
      <c r="G61" s="261">
        <f t="shared" ca="1" si="16"/>
        <v>7</v>
      </c>
      <c r="H61" s="261" t="str">
        <f t="shared" ca="1" si="17"/>
        <v/>
      </c>
      <c r="I61" s="261">
        <f t="shared" ca="1" si="18"/>
        <v>9</v>
      </c>
      <c r="J61" s="261">
        <f t="shared" ca="1" si="19"/>
        <v>21</v>
      </c>
      <c r="K61" s="261">
        <f t="shared" ca="1" si="20"/>
        <v>10</v>
      </c>
      <c r="L61" s="261">
        <f t="shared" ca="1" si="21"/>
        <v>0</v>
      </c>
      <c r="M61" s="262"/>
      <c r="N61" s="261">
        <f t="shared" ca="1" si="22"/>
        <v>30</v>
      </c>
      <c r="O61" s="262"/>
      <c r="P61" s="261">
        <f t="shared" ca="1" si="23"/>
        <v>50</v>
      </c>
      <c r="Q61" s="262"/>
      <c r="R61" s="262"/>
      <c r="S61" s="262"/>
      <c r="T61" s="262"/>
      <c r="U61" s="262"/>
    </row>
    <row r="62" spans="1:30" ht="14.85" customHeight="1" x14ac:dyDescent="0.2">
      <c r="A62" s="256"/>
      <c r="B62" s="249" t="s">
        <v>479</v>
      </c>
      <c r="C62" s="261">
        <f t="shared" ca="1" si="12"/>
        <v>1665</v>
      </c>
      <c r="D62" s="261">
        <f t="shared" ca="1" si="13"/>
        <v>1</v>
      </c>
      <c r="E62" s="261">
        <f t="shared" ca="1" si="14"/>
        <v>3</v>
      </c>
      <c r="F62" s="261">
        <f t="shared" ca="1" si="15"/>
        <v>37</v>
      </c>
      <c r="G62" s="261">
        <f t="shared" ca="1" si="16"/>
        <v>5</v>
      </c>
      <c r="H62" s="261" t="str">
        <f t="shared" ca="1" si="17"/>
        <v/>
      </c>
      <c r="I62" s="261">
        <f t="shared" ca="1" si="18"/>
        <v>7</v>
      </c>
      <c r="J62" s="261">
        <f t="shared" ca="1" si="19"/>
        <v>28</v>
      </c>
      <c r="K62" s="261">
        <f t="shared" ca="1" si="20"/>
        <v>19</v>
      </c>
      <c r="L62" s="261">
        <f t="shared" ca="1" si="21"/>
        <v>0</v>
      </c>
      <c r="M62" s="262"/>
      <c r="N62" s="261">
        <f t="shared" ca="1" si="22"/>
        <v>47</v>
      </c>
      <c r="O62" s="262"/>
      <c r="P62" s="261">
        <f t="shared" ca="1" si="23"/>
        <v>48</v>
      </c>
      <c r="Q62" s="262"/>
      <c r="R62" s="262"/>
      <c r="S62" s="262"/>
      <c r="T62" s="262"/>
      <c r="U62" s="262"/>
      <c r="AC62" s="234"/>
    </row>
    <row r="63" spans="1:30" s="233" customFormat="1" ht="14.85" customHeight="1" x14ac:dyDescent="0.2">
      <c r="A63" s="230"/>
      <c r="B63" s="230" t="s">
        <v>27</v>
      </c>
      <c r="C63" s="258">
        <f t="shared" ca="1" si="12"/>
        <v>572786</v>
      </c>
      <c r="D63" s="258">
        <f t="shared" ca="1" si="13"/>
        <v>0</v>
      </c>
      <c r="E63" s="258">
        <f t="shared" ca="1" si="14"/>
        <v>0</v>
      </c>
      <c r="F63" s="258">
        <f t="shared" ca="1" si="15"/>
        <v>3</v>
      </c>
      <c r="G63" s="258">
        <f t="shared" ca="1" si="16"/>
        <v>2</v>
      </c>
      <c r="H63" s="258" t="str">
        <f t="shared" ca="1" si="17"/>
        <v/>
      </c>
      <c r="I63" s="258">
        <f t="shared" ca="1" si="18"/>
        <v>6</v>
      </c>
      <c r="J63" s="258">
        <f t="shared" ca="1" si="19"/>
        <v>41</v>
      </c>
      <c r="K63" s="258">
        <f t="shared" ca="1" si="20"/>
        <v>48</v>
      </c>
      <c r="L63" s="258">
        <f t="shared" ca="1" si="21"/>
        <v>0</v>
      </c>
      <c r="M63" s="259"/>
      <c r="N63" s="258">
        <f t="shared" ca="1" si="22"/>
        <v>89</v>
      </c>
      <c r="O63" s="259"/>
      <c r="P63" s="258">
        <f t="shared" ca="1" si="23"/>
        <v>91</v>
      </c>
      <c r="Q63" s="259"/>
      <c r="R63" s="259"/>
      <c r="S63" s="259"/>
      <c r="T63" s="259"/>
      <c r="U63" s="259"/>
      <c r="V63" s="225"/>
      <c r="W63" s="225"/>
      <c r="X63" s="225"/>
      <c r="Y63" s="225"/>
      <c r="Z63" s="225"/>
      <c r="AA63" s="225"/>
      <c r="AB63" s="226"/>
      <c r="AC63" s="226"/>
      <c r="AD63" s="234"/>
    </row>
    <row r="64" spans="1:30" ht="14.85" customHeight="1" x14ac:dyDescent="0.2">
      <c r="A64" s="230"/>
      <c r="B64" s="249"/>
      <c r="C64" s="286"/>
      <c r="D64" s="287"/>
      <c r="E64" s="287"/>
      <c r="F64" s="287"/>
      <c r="G64" s="287"/>
      <c r="H64" s="287"/>
      <c r="I64" s="287"/>
      <c r="J64" s="287"/>
      <c r="K64" s="287"/>
      <c r="L64" s="287"/>
      <c r="M64" s="287"/>
      <c r="N64" s="287"/>
      <c r="P64" s="287"/>
      <c r="Q64" s="286"/>
      <c r="R64" s="286"/>
      <c r="S64" s="286"/>
      <c r="T64" s="286"/>
      <c r="U64" s="286"/>
    </row>
    <row r="65" spans="1:53" ht="14.85" customHeight="1" x14ac:dyDescent="0.2">
      <c r="A65" s="292" t="s">
        <v>519</v>
      </c>
      <c r="B65" s="249"/>
      <c r="C65" s="262"/>
      <c r="D65" s="279"/>
      <c r="E65" s="279"/>
      <c r="F65" s="279"/>
      <c r="G65" s="279"/>
      <c r="H65" s="279"/>
      <c r="I65" s="279"/>
      <c r="J65" s="279"/>
      <c r="K65" s="279"/>
      <c r="L65" s="279"/>
      <c r="M65" s="279"/>
      <c r="N65" s="279"/>
      <c r="P65" s="279"/>
      <c r="Q65" s="259"/>
      <c r="R65" s="259"/>
      <c r="S65" s="259"/>
      <c r="T65" s="259"/>
      <c r="U65" s="259"/>
    </row>
    <row r="66" spans="1:53" ht="14.85" customHeight="1" x14ac:dyDescent="0.2">
      <c r="A66" s="230"/>
      <c r="B66" s="293" t="s">
        <v>303</v>
      </c>
      <c r="C66" s="261">
        <f t="shared" ref="C66:C79" ca="1" si="24">VLOOKUP(TRIM($B66),INDIRECT($V$17),$Y$36,FALSE)</f>
        <v>14289</v>
      </c>
      <c r="D66" s="261">
        <f t="shared" ref="D66:D79" ca="1" si="25">IF($L$4="Reading, Writing &amp; Mathematics", "", VLOOKUP(TRIM($B66),INDIRECT($V$17),1+$Y$36,FALSE))</f>
        <v>0</v>
      </c>
      <c r="E66" s="261">
        <f t="shared" ref="E66:E79" ca="1" si="26">IF($L$4="Reading, Writing &amp; Mathematics", "", VLOOKUP(TRIM($B66),INDIRECT($V$17),2+$Y$36,FALSE))</f>
        <v>0</v>
      </c>
      <c r="F66" s="261">
        <f t="shared" ref="F66:F79" ca="1" si="27">IF($L$4="Reading, Writing &amp; Mathematics", "", VLOOKUP(TRIM($B66),INDIRECT($V$17),3+$Y$36,FALSE))</f>
        <v>7</v>
      </c>
      <c r="G66" s="261">
        <f t="shared" ref="G66:G79" ca="1" si="28">IF($L$4="Reading, Writing &amp; Mathematics", "",VLOOKUP(TRIM($B66),INDIRECT($V$17),4+$Y$36,FALSE))</f>
        <v>8</v>
      </c>
      <c r="H66" s="261" t="str">
        <f t="shared" ref="H66:H79" ca="1" si="29">IF(OR($L$4="Writing",$L$4="Mathematics"),VLOOKUP(TRIM($B66),INDIRECT($V$17),5+$Y$36,FALSE),"")</f>
        <v/>
      </c>
      <c r="I66" s="261">
        <f t="shared" ref="I66:I79" ca="1" si="30">IF(OR($L$4="Writing",$L$4="Mathematics"),VLOOKUP(TRIM($B66),INDIRECT($V$17),6+$Y$36,FALSE),IF($L$4="Reading, Writing &amp; Mathematics","",VLOOKUP(TRIM($B66),INDIRECT($V$17),5+$Y$36,FALSE)))</f>
        <v>19</v>
      </c>
      <c r="J66" s="261">
        <f t="shared" ref="J66:J79" ca="1" si="31">IF(OR($L$4="Writing",$L$4="Mathematics"),VLOOKUP(TRIM($B66),INDIRECT($V$17),7+$Y$36,FALSE),IF($L$4="Reading, Writing &amp; Mathematics","",VLOOKUP(TRIM($B66),INDIRECT($V$17),6+$Y$36,FALSE)))</f>
        <v>50</v>
      </c>
      <c r="K66" s="261">
        <f t="shared" ref="K66:K79" ca="1" si="32">IF(OR($L$4="Writing",$L$4="Mathematics"),VLOOKUP(TRIM($B66),INDIRECT($V$17),8+$Y$36,FALSE),IF($L$4="Reading, Writing &amp; Mathematics","",VLOOKUP(TRIM($B66),INDIRECT($V$17),7+$Y$36,FALSE)))</f>
        <v>16</v>
      </c>
      <c r="L66" s="261">
        <f t="shared" ref="L66:L79" ca="1" si="33">IF(OR($L$4="Writing",$L$4="Mathematics"),VLOOKUP(TRIM($B66),INDIRECT($V$17),9+$Y$36,FALSE),IF($L$4="Reading, Writing &amp; Mathematics","",VLOOKUP(TRIM($B66),INDIRECT($V$17),8+$Y$36,FALSE)))</f>
        <v>0</v>
      </c>
      <c r="M66" s="262"/>
      <c r="N66" s="261">
        <f t="shared" ref="N66:N79" ca="1" si="34">VLOOKUP(TRIM($B66),INDIRECT($V$17),$Z$36,FALSE)</f>
        <v>65</v>
      </c>
      <c r="O66" s="262"/>
      <c r="P66" s="261">
        <f t="shared" ref="P66:P79" ca="1" si="35">IF(OR($L$4="Grammar, Punctuation &amp; Spelling", $L$4="Reading, Writing &amp; Mathematics"), "", VLOOKUP(TRIM($B66),INDIRECT($V$17),$AA$36,FALSE))</f>
        <v>81</v>
      </c>
      <c r="Q66" s="262"/>
      <c r="R66" s="262"/>
      <c r="S66" s="262"/>
      <c r="T66" s="262"/>
      <c r="U66" s="262"/>
    </row>
    <row r="67" spans="1:53" ht="14.85" customHeight="1" x14ac:dyDescent="0.2">
      <c r="A67" s="230"/>
      <c r="B67" s="293" t="s">
        <v>304</v>
      </c>
      <c r="C67" s="261">
        <f t="shared" ca="1" si="24"/>
        <v>26247</v>
      </c>
      <c r="D67" s="261">
        <f t="shared" ca="1" si="25"/>
        <v>0</v>
      </c>
      <c r="E67" s="261">
        <f t="shared" ca="1" si="26"/>
        <v>0</v>
      </c>
      <c r="F67" s="261">
        <f t="shared" ca="1" si="27"/>
        <v>13</v>
      </c>
      <c r="G67" s="261">
        <f t="shared" ca="1" si="28"/>
        <v>11</v>
      </c>
      <c r="H67" s="261" t="str">
        <f t="shared" ca="1" si="29"/>
        <v/>
      </c>
      <c r="I67" s="261">
        <f t="shared" ca="1" si="30"/>
        <v>22</v>
      </c>
      <c r="J67" s="261">
        <f t="shared" ca="1" si="31"/>
        <v>46</v>
      </c>
      <c r="K67" s="261">
        <f t="shared" ca="1" si="32"/>
        <v>8</v>
      </c>
      <c r="L67" s="261">
        <f t="shared" ca="1" si="33"/>
        <v>0</v>
      </c>
      <c r="M67" s="262"/>
      <c r="N67" s="261">
        <f t="shared" ca="1" si="34"/>
        <v>54</v>
      </c>
      <c r="O67" s="262"/>
      <c r="P67" s="261">
        <f t="shared" ca="1" si="35"/>
        <v>76</v>
      </c>
      <c r="Q67" s="262"/>
      <c r="R67" s="262"/>
      <c r="S67" s="262"/>
      <c r="T67" s="262"/>
      <c r="U67" s="262"/>
    </row>
    <row r="68" spans="1:53" ht="14.85" customHeight="1" x14ac:dyDescent="0.2">
      <c r="A68" s="230"/>
      <c r="B68" s="293" t="s">
        <v>305</v>
      </c>
      <c r="C68" s="261">
        <f t="shared" ca="1" si="24"/>
        <v>2268</v>
      </c>
      <c r="D68" s="261">
        <f t="shared" ca="1" si="25"/>
        <v>0</v>
      </c>
      <c r="E68" s="261">
        <f t="shared" ca="1" si="26"/>
        <v>0</v>
      </c>
      <c r="F68" s="261">
        <f t="shared" ca="1" si="27"/>
        <v>85</v>
      </c>
      <c r="G68" s="261">
        <f t="shared" ca="1" si="28"/>
        <v>3</v>
      </c>
      <c r="H68" s="261" t="str">
        <f t="shared" ca="1" si="29"/>
        <v/>
      </c>
      <c r="I68" s="261">
        <f t="shared" ca="1" si="30"/>
        <v>4</v>
      </c>
      <c r="J68" s="261">
        <f t="shared" ca="1" si="31"/>
        <v>6</v>
      </c>
      <c r="K68" s="261">
        <f t="shared" ca="1" si="32"/>
        <v>1</v>
      </c>
      <c r="L68" s="261" t="str">
        <f t="shared" ca="1" si="33"/>
        <v>x</v>
      </c>
      <c r="M68" s="262"/>
      <c r="N68" s="261">
        <f t="shared" ca="1" si="34"/>
        <v>7</v>
      </c>
      <c r="O68" s="262"/>
      <c r="P68" s="261">
        <f t="shared" ca="1" si="35"/>
        <v>19</v>
      </c>
      <c r="Q68" s="262"/>
      <c r="R68" s="262"/>
      <c r="S68" s="262"/>
      <c r="T68" s="262"/>
      <c r="U68" s="262"/>
      <c r="V68" s="252"/>
      <c r="W68" s="252"/>
      <c r="X68" s="252"/>
      <c r="Y68" s="252"/>
      <c r="Z68" s="252"/>
      <c r="AA68" s="252"/>
      <c r="AB68" s="294"/>
    </row>
    <row r="69" spans="1:53" ht="14.85" customHeight="1" x14ac:dyDescent="0.2">
      <c r="A69" s="230"/>
      <c r="B69" s="293" t="s">
        <v>306</v>
      </c>
      <c r="C69" s="261">
        <f t="shared" ca="1" si="24"/>
        <v>738</v>
      </c>
      <c r="D69" s="261" t="str">
        <f t="shared" ca="1" si="25"/>
        <v>x</v>
      </c>
      <c r="E69" s="261" t="str">
        <f t="shared" ca="1" si="26"/>
        <v>x</v>
      </c>
      <c r="F69" s="261">
        <f t="shared" ca="1" si="27"/>
        <v>92</v>
      </c>
      <c r="G69" s="261" t="str">
        <f t="shared" ca="1" si="28"/>
        <v>x</v>
      </c>
      <c r="H69" s="261" t="str">
        <f t="shared" ca="1" si="29"/>
        <v/>
      </c>
      <c r="I69" s="261">
        <f t="shared" ca="1" si="30"/>
        <v>1</v>
      </c>
      <c r="J69" s="261">
        <f t="shared" ca="1" si="31"/>
        <v>3</v>
      </c>
      <c r="K69" s="261">
        <f t="shared" ca="1" si="32"/>
        <v>1</v>
      </c>
      <c r="L69" s="261">
        <f t="shared" ca="1" si="33"/>
        <v>0</v>
      </c>
      <c r="M69" s="262"/>
      <c r="N69" s="261">
        <f t="shared" ca="1" si="34"/>
        <v>4</v>
      </c>
      <c r="O69" s="262"/>
      <c r="P69" s="261">
        <f t="shared" ca="1" si="35"/>
        <v>10</v>
      </c>
      <c r="Q69" s="262"/>
      <c r="R69" s="262"/>
      <c r="S69" s="262"/>
      <c r="T69" s="262"/>
      <c r="U69" s="262"/>
      <c r="V69" s="233"/>
      <c r="W69" s="233"/>
      <c r="X69" s="233"/>
      <c r="Y69" s="233"/>
      <c r="Z69" s="233"/>
      <c r="AA69" s="233"/>
      <c r="AB69" s="234"/>
    </row>
    <row r="70" spans="1:53" ht="14.85" customHeight="1" x14ac:dyDescent="0.2">
      <c r="A70" s="230"/>
      <c r="B70" s="293" t="str">
        <f>IF(L6=2015,"social, emotional and mental health", "behaviour, emotional &amp; social difficulties")</f>
        <v>social, emotional and mental health</v>
      </c>
      <c r="C70" s="261">
        <f t="shared" ca="1" si="24"/>
        <v>15103</v>
      </c>
      <c r="D70" s="261">
        <f t="shared" ca="1" si="25"/>
        <v>1</v>
      </c>
      <c r="E70" s="261">
        <f t="shared" ca="1" si="26"/>
        <v>0</v>
      </c>
      <c r="F70" s="261">
        <f t="shared" ca="1" si="27"/>
        <v>7</v>
      </c>
      <c r="G70" s="261">
        <f t="shared" ca="1" si="28"/>
        <v>6</v>
      </c>
      <c r="H70" s="261" t="str">
        <f t="shared" ca="1" si="29"/>
        <v/>
      </c>
      <c r="I70" s="261">
        <f t="shared" ca="1" si="30"/>
        <v>12</v>
      </c>
      <c r="J70" s="261">
        <f t="shared" ca="1" si="31"/>
        <v>48</v>
      </c>
      <c r="K70" s="261">
        <f t="shared" ca="1" si="32"/>
        <v>26</v>
      </c>
      <c r="L70" s="261">
        <f t="shared" ca="1" si="33"/>
        <v>0</v>
      </c>
      <c r="M70" s="262"/>
      <c r="N70" s="261">
        <f t="shared" ca="1" si="34"/>
        <v>74</v>
      </c>
      <c r="O70" s="262"/>
      <c r="P70" s="261">
        <f t="shared" ca="1" si="35"/>
        <v>83</v>
      </c>
      <c r="Q70" s="262"/>
      <c r="R70" s="262"/>
      <c r="S70" s="262"/>
      <c r="T70" s="262"/>
      <c r="U70" s="262"/>
    </row>
    <row r="71" spans="1:53" ht="14.85" customHeight="1" x14ac:dyDescent="0.2">
      <c r="A71" s="230"/>
      <c r="B71" s="295" t="s">
        <v>307</v>
      </c>
      <c r="C71" s="261">
        <f t="shared" ca="1" si="24"/>
        <v>11895</v>
      </c>
      <c r="D71" s="261">
        <f t="shared" ca="1" si="25"/>
        <v>0</v>
      </c>
      <c r="E71" s="261">
        <f t="shared" ca="1" si="26"/>
        <v>0</v>
      </c>
      <c r="F71" s="261">
        <f t="shared" ca="1" si="27"/>
        <v>17</v>
      </c>
      <c r="G71" s="261">
        <f t="shared" ca="1" si="28"/>
        <v>11</v>
      </c>
      <c r="H71" s="261" t="str">
        <f t="shared" ca="1" si="29"/>
        <v/>
      </c>
      <c r="I71" s="261">
        <f t="shared" ca="1" si="30"/>
        <v>19</v>
      </c>
      <c r="J71" s="261">
        <f t="shared" ca="1" si="31"/>
        <v>41</v>
      </c>
      <c r="K71" s="261">
        <f t="shared" ca="1" si="32"/>
        <v>12</v>
      </c>
      <c r="L71" s="261">
        <f t="shared" ca="1" si="33"/>
        <v>0</v>
      </c>
      <c r="M71" s="262"/>
      <c r="N71" s="261">
        <f t="shared" ca="1" si="34"/>
        <v>53</v>
      </c>
      <c r="O71" s="262"/>
      <c r="P71" s="261">
        <f t="shared" ca="1" si="35"/>
        <v>75</v>
      </c>
      <c r="Q71" s="262"/>
      <c r="R71" s="262"/>
      <c r="S71" s="262"/>
      <c r="T71" s="262"/>
      <c r="U71" s="262"/>
    </row>
    <row r="72" spans="1:53" ht="14.85" customHeight="1" x14ac:dyDescent="0.2">
      <c r="A72" s="230"/>
      <c r="B72" s="293" t="s">
        <v>308</v>
      </c>
      <c r="C72" s="261">
        <f t="shared" ca="1" si="24"/>
        <v>1430</v>
      </c>
      <c r="D72" s="261">
        <f t="shared" ca="1" si="25"/>
        <v>0</v>
      </c>
      <c r="E72" s="261" t="str">
        <f t="shared" ca="1" si="26"/>
        <v>x</v>
      </c>
      <c r="F72" s="261">
        <f t="shared" ca="1" si="27"/>
        <v>11</v>
      </c>
      <c r="G72" s="261">
        <f t="shared" ca="1" si="28"/>
        <v>6</v>
      </c>
      <c r="H72" s="261" t="str">
        <f t="shared" ca="1" si="29"/>
        <v/>
      </c>
      <c r="I72" s="261">
        <f t="shared" ca="1" si="30"/>
        <v>12</v>
      </c>
      <c r="J72" s="261">
        <f t="shared" ca="1" si="31"/>
        <v>44</v>
      </c>
      <c r="K72" s="261">
        <f t="shared" ca="1" si="32"/>
        <v>26</v>
      </c>
      <c r="L72" s="261">
        <f t="shared" ca="1" si="33"/>
        <v>0</v>
      </c>
      <c r="M72" s="262"/>
      <c r="N72" s="261">
        <f t="shared" ca="1" si="34"/>
        <v>70</v>
      </c>
      <c r="O72" s="262"/>
      <c r="P72" s="261">
        <f t="shared" ca="1" si="35"/>
        <v>82</v>
      </c>
      <c r="Q72" s="262"/>
      <c r="R72" s="262"/>
      <c r="S72" s="262"/>
      <c r="T72" s="262"/>
      <c r="U72" s="262"/>
    </row>
    <row r="73" spans="1:53" ht="14.85" customHeight="1" x14ac:dyDescent="0.2">
      <c r="A73" s="230"/>
      <c r="B73" s="295" t="s">
        <v>309</v>
      </c>
      <c r="C73" s="261">
        <f t="shared" ca="1" si="24"/>
        <v>794</v>
      </c>
      <c r="D73" s="261" t="str">
        <f t="shared" ca="1" si="25"/>
        <v>x</v>
      </c>
      <c r="E73" s="261">
        <f t="shared" ca="1" si="26"/>
        <v>0</v>
      </c>
      <c r="F73" s="261">
        <f t="shared" ca="1" si="27"/>
        <v>9</v>
      </c>
      <c r="G73" s="261">
        <f t="shared" ca="1" si="28"/>
        <v>5</v>
      </c>
      <c r="H73" s="261" t="str">
        <f t="shared" ca="1" si="29"/>
        <v/>
      </c>
      <c r="I73" s="261">
        <f t="shared" ca="1" si="30"/>
        <v>9</v>
      </c>
      <c r="J73" s="261">
        <f t="shared" ca="1" si="31"/>
        <v>40</v>
      </c>
      <c r="K73" s="261">
        <f t="shared" ca="1" si="32"/>
        <v>36</v>
      </c>
      <c r="L73" s="261" t="str">
        <f t="shared" ca="1" si="33"/>
        <v>x</v>
      </c>
      <c r="M73" s="262"/>
      <c r="N73" s="261">
        <f t="shared" ca="1" si="34"/>
        <v>76</v>
      </c>
      <c r="O73" s="262"/>
      <c r="P73" s="261">
        <f t="shared" ca="1" si="35"/>
        <v>84</v>
      </c>
      <c r="Q73" s="262"/>
      <c r="R73" s="262"/>
      <c r="S73" s="262"/>
      <c r="T73" s="262"/>
      <c r="U73" s="262"/>
    </row>
    <row r="74" spans="1:53" ht="14.85" customHeight="1" x14ac:dyDescent="0.2">
      <c r="A74" s="230"/>
      <c r="B74" s="293" t="s">
        <v>310</v>
      </c>
      <c r="C74" s="261">
        <f t="shared" ca="1" si="24"/>
        <v>133</v>
      </c>
      <c r="D74" s="261" t="str">
        <f t="shared" ca="1" si="25"/>
        <v>x</v>
      </c>
      <c r="E74" s="261" t="str">
        <f t="shared" ca="1" si="26"/>
        <v>x</v>
      </c>
      <c r="F74" s="261">
        <f t="shared" ca="1" si="27"/>
        <v>24</v>
      </c>
      <c r="G74" s="261" t="str">
        <f t="shared" ca="1" si="28"/>
        <v>x</v>
      </c>
      <c r="H74" s="261" t="str">
        <f t="shared" ca="1" si="29"/>
        <v/>
      </c>
      <c r="I74" s="261">
        <f t="shared" ca="1" si="30"/>
        <v>7</v>
      </c>
      <c r="J74" s="261">
        <f t="shared" ca="1" si="31"/>
        <v>40</v>
      </c>
      <c r="K74" s="261">
        <f t="shared" ca="1" si="32"/>
        <v>26</v>
      </c>
      <c r="L74" s="261">
        <f t="shared" ca="1" si="33"/>
        <v>0</v>
      </c>
      <c r="M74" s="262"/>
      <c r="N74" s="261">
        <f t="shared" ca="1" si="34"/>
        <v>66</v>
      </c>
      <c r="O74" s="262"/>
      <c r="P74" s="261">
        <f t="shared" ca="1" si="35"/>
        <v>75</v>
      </c>
      <c r="Q74" s="262"/>
      <c r="R74" s="262"/>
      <c r="S74" s="262"/>
      <c r="T74" s="262"/>
      <c r="U74" s="262"/>
    </row>
    <row r="75" spans="1:53" ht="14.85" customHeight="1" x14ac:dyDescent="0.2">
      <c r="A75" s="230"/>
      <c r="B75" s="293" t="s">
        <v>311</v>
      </c>
      <c r="C75" s="261">
        <f t="shared" ca="1" si="24"/>
        <v>2356</v>
      </c>
      <c r="D75" s="261">
        <f t="shared" ca="1" si="25"/>
        <v>0</v>
      </c>
      <c r="E75" s="261">
        <f t="shared" ca="1" si="26"/>
        <v>1</v>
      </c>
      <c r="F75" s="261">
        <f t="shared" ca="1" si="27"/>
        <v>20</v>
      </c>
      <c r="G75" s="261">
        <f t="shared" ca="1" si="28"/>
        <v>5</v>
      </c>
      <c r="H75" s="261" t="str">
        <f t="shared" ca="1" si="29"/>
        <v/>
      </c>
      <c r="I75" s="261">
        <f t="shared" ca="1" si="30"/>
        <v>9</v>
      </c>
      <c r="J75" s="261">
        <f t="shared" ca="1" si="31"/>
        <v>39</v>
      </c>
      <c r="K75" s="261">
        <f t="shared" ca="1" si="32"/>
        <v>27</v>
      </c>
      <c r="L75" s="261" t="str">
        <f t="shared" ca="1" si="33"/>
        <v>x</v>
      </c>
      <c r="M75" s="262"/>
      <c r="N75" s="261">
        <f t="shared" ca="1" si="34"/>
        <v>66</v>
      </c>
      <c r="O75" s="262"/>
      <c r="P75" s="261">
        <f t="shared" ca="1" si="35"/>
        <v>74</v>
      </c>
      <c r="Q75" s="262"/>
      <c r="R75" s="262"/>
      <c r="S75" s="262"/>
      <c r="T75" s="262"/>
      <c r="U75" s="262"/>
    </row>
    <row r="76" spans="1:53" ht="14.85" customHeight="1" x14ac:dyDescent="0.2">
      <c r="A76" s="230"/>
      <c r="B76" s="293" t="s">
        <v>312</v>
      </c>
      <c r="C76" s="261">
        <f t="shared" ca="1" si="24"/>
        <v>7075</v>
      </c>
      <c r="D76" s="261">
        <f t="shared" ca="1" si="25"/>
        <v>1</v>
      </c>
      <c r="E76" s="261">
        <f t="shared" ca="1" si="26"/>
        <v>1</v>
      </c>
      <c r="F76" s="261">
        <f t="shared" ca="1" si="27"/>
        <v>30</v>
      </c>
      <c r="G76" s="261">
        <f t="shared" ca="1" si="28"/>
        <v>5</v>
      </c>
      <c r="H76" s="261" t="str">
        <f t="shared" ca="1" si="29"/>
        <v/>
      </c>
      <c r="I76" s="261">
        <f t="shared" ca="1" si="30"/>
        <v>9</v>
      </c>
      <c r="J76" s="261">
        <f t="shared" ca="1" si="31"/>
        <v>31</v>
      </c>
      <c r="K76" s="261">
        <f t="shared" ca="1" si="32"/>
        <v>25</v>
      </c>
      <c r="L76" s="261">
        <f t="shared" ca="1" si="33"/>
        <v>0</v>
      </c>
      <c r="M76" s="262"/>
      <c r="N76" s="261">
        <f t="shared" ca="1" si="34"/>
        <v>55</v>
      </c>
      <c r="O76" s="262"/>
      <c r="P76" s="261">
        <f t="shared" ca="1" si="35"/>
        <v>66</v>
      </c>
      <c r="Q76" s="262"/>
      <c r="R76" s="262"/>
      <c r="S76" s="262"/>
      <c r="T76" s="262"/>
      <c r="U76" s="262"/>
      <c r="AC76" s="294"/>
    </row>
    <row r="77" spans="1:53" ht="14.85" customHeight="1" x14ac:dyDescent="0.2">
      <c r="A77" s="230"/>
      <c r="B77" s="295" t="s">
        <v>313</v>
      </c>
      <c r="C77" s="261">
        <f t="shared" ca="1" si="24"/>
        <v>3822</v>
      </c>
      <c r="D77" s="261">
        <f t="shared" ca="1" si="25"/>
        <v>1</v>
      </c>
      <c r="E77" s="261">
        <f t="shared" ca="1" si="26"/>
        <v>0</v>
      </c>
      <c r="F77" s="261">
        <f t="shared" ca="1" si="27"/>
        <v>8</v>
      </c>
      <c r="G77" s="261">
        <f t="shared" ca="1" si="28"/>
        <v>7</v>
      </c>
      <c r="H77" s="261" t="str">
        <f t="shared" ca="1" si="29"/>
        <v/>
      </c>
      <c r="I77" s="261">
        <f t="shared" ca="1" si="30"/>
        <v>16</v>
      </c>
      <c r="J77" s="261">
        <f t="shared" ca="1" si="31"/>
        <v>48</v>
      </c>
      <c r="K77" s="261">
        <f t="shared" ca="1" si="32"/>
        <v>21</v>
      </c>
      <c r="L77" s="261">
        <f t="shared" ca="1" si="33"/>
        <v>0</v>
      </c>
      <c r="M77" s="262"/>
      <c r="N77" s="261">
        <f t="shared" ca="1" si="34"/>
        <v>69</v>
      </c>
      <c r="O77" s="262"/>
      <c r="P77" s="261">
        <f t="shared" ca="1" si="35"/>
        <v>81</v>
      </c>
      <c r="Q77" s="286"/>
      <c r="R77" s="262"/>
      <c r="S77" s="286"/>
      <c r="T77" s="286"/>
      <c r="U77" s="286"/>
      <c r="AD77" s="294"/>
      <c r="AE77" s="252"/>
      <c r="AF77" s="252"/>
      <c r="AG77" s="252"/>
      <c r="AH77" s="252"/>
      <c r="AI77" s="252"/>
      <c r="AJ77" s="252"/>
      <c r="AK77" s="252"/>
      <c r="AL77" s="252"/>
      <c r="AM77" s="252"/>
      <c r="AN77" s="252"/>
      <c r="AO77" s="252"/>
      <c r="AP77" s="252"/>
      <c r="AQ77" s="252"/>
      <c r="AR77" s="252"/>
      <c r="AS77" s="252"/>
      <c r="AT77" s="252"/>
      <c r="AU77" s="252"/>
      <c r="AV77" s="252"/>
      <c r="AW77" s="252"/>
      <c r="AX77" s="252"/>
      <c r="AY77" s="252"/>
      <c r="AZ77" s="252"/>
      <c r="BA77" s="252"/>
    </row>
    <row r="78" spans="1:53" ht="14.85" customHeight="1" x14ac:dyDescent="0.2">
      <c r="A78" s="230"/>
      <c r="B78" s="971" t="s">
        <v>603</v>
      </c>
      <c r="C78" s="261">
        <f ca="1">IF($L$6=2015,VLOOKUP(TRIM($B78),INDIRECT($V$17),$Y$36,FALSE),".")</f>
        <v>2469</v>
      </c>
      <c r="D78" s="261">
        <f ca="1">IF(L6=2015, IF($L$4="Reading, Writing &amp; Mathematics", "", VLOOKUP(TRIM($B78),INDIRECT($V$17),1+$Y$36,FALSE)),".")</f>
        <v>0</v>
      </c>
      <c r="E78" s="261">
        <f ca="1">IF(L6=2015, IF($L$4="Reading, Writing &amp; Mathematics", "", VLOOKUP(TRIM($B78),INDIRECT($V$17),2+$Y$36,FALSE)),".")</f>
        <v>0</v>
      </c>
      <c r="F78" s="261">
        <f ca="1">IF(L6=2015,IF($L$4="Reading, Writing &amp; Mathematics","",VLOOKUP(TRIM($B78),INDIRECT($V$17),3+$Y$36,FALSE)),".")</f>
        <v>3</v>
      </c>
      <c r="G78" s="261">
        <f ca="1">IF(L6=2015,IF($L$4="Reading, Writing &amp; Mathematics", "",VLOOKUP(TRIM($B78),INDIRECT($V$17),4+$Y$36,FALSE)),".")</f>
        <v>7</v>
      </c>
      <c r="H78" s="261" t="str">
        <f ca="1">IF(L6=2015,IF(OR($L$4="Writing",$L$4="Mathematics"),VLOOKUP(TRIM($B78),INDIRECT($V$17),5+$Y$36,FALSE),""),".")</f>
        <v/>
      </c>
      <c r="I78" s="261">
        <f ca="1">IF(L6=2015,IF(OR($L$4="Writing",$L$4="Mathematics"),VLOOKUP(TRIM($B78),INDIRECT($V$17),6+$Y$36,FALSE),IF($L$4="Reading, Writing &amp; Mathematics","",VLOOKUP(TRIM($B78),INDIRECT($V$17),5+$Y$36,FALSE))),".")</f>
        <v>19</v>
      </c>
      <c r="J78" s="261">
        <f ca="1">IF(L6=2015,IF(OR($L$4="Writing",$L$4="Mathematics"),VLOOKUP(TRIM($B78),INDIRECT($V$17),7+$Y$36,FALSE),IF($L$4="Reading, Writing &amp; Mathematics","",VLOOKUP(TRIM($B78),INDIRECT($V$17),6+$Y$36,FALSE))),".")</f>
        <v>56</v>
      </c>
      <c r="K78" s="261">
        <f ca="1">IF(L6=2015,IF(OR($L$4="Writing",$L$4="Mathematics"),VLOOKUP(TRIM($B78),INDIRECT($V$17),8+$Y$36,FALSE),IF($L$4="Reading, Writing &amp; Mathematics","",VLOOKUP(TRIM($B78),INDIRECT($V$17),7+$Y$36,FALSE))),".")</f>
        <v>15</v>
      </c>
      <c r="L78" s="261">
        <f ca="1">IF(L6=2015,IF(OR($L$4="Writing",$L$4="Mathematics"),VLOOKUP(TRIM($B78),INDIRECT($V$17),9+$Y$36,FALSE),IF($L$4="Reading, Writing &amp; Mathematics","",VLOOKUP(TRIM($B78),INDIRECT($V$17),8+$Y$36,FALSE))),".")</f>
        <v>0</v>
      </c>
      <c r="M78" s="262"/>
      <c r="N78" s="261">
        <f ca="1">IF(L6=2015,VLOOKUP(TRIM($B78),INDIRECT($V$17),$Z$36,FALSE),".")</f>
        <v>71</v>
      </c>
      <c r="O78" s="262"/>
      <c r="P78" s="261">
        <f ca="1">IF(L6=2015,IF(OR($L$4="Grammar, Punctuation &amp; Spelling", $L$4="Reading, Writing &amp; Mathematics"), "", VLOOKUP(TRIM($B78),INDIRECT($V$17),$AA$36,FALSE)),".")</f>
        <v>85</v>
      </c>
      <c r="Q78" s="286"/>
      <c r="R78" s="262"/>
      <c r="S78" s="286"/>
      <c r="T78" s="286"/>
      <c r="U78" s="286"/>
      <c r="AD78" s="294"/>
      <c r="AE78" s="252"/>
      <c r="AF78" s="252"/>
      <c r="AG78" s="252"/>
      <c r="AH78" s="252"/>
      <c r="AI78" s="252"/>
      <c r="AJ78" s="252"/>
      <c r="AK78" s="252"/>
      <c r="AL78" s="252"/>
      <c r="AM78" s="252"/>
      <c r="AN78" s="252"/>
      <c r="AO78" s="252"/>
      <c r="AP78" s="252"/>
      <c r="AQ78" s="252"/>
      <c r="AR78" s="252"/>
      <c r="AS78" s="252"/>
      <c r="AT78" s="252"/>
      <c r="AU78" s="252"/>
      <c r="AV78" s="252"/>
      <c r="AW78" s="252"/>
      <c r="AX78" s="252"/>
      <c r="AY78" s="252"/>
      <c r="AZ78" s="252"/>
      <c r="BA78" s="252"/>
    </row>
    <row r="79" spans="1:53" s="233" customFormat="1" ht="14.85" customHeight="1" x14ac:dyDescent="0.2">
      <c r="A79" s="247"/>
      <c r="B79" s="296" t="s">
        <v>532</v>
      </c>
      <c r="C79" s="297">
        <f t="shared" ca="1" si="24"/>
        <v>88619</v>
      </c>
      <c r="D79" s="297">
        <f t="shared" ca="1" si="25"/>
        <v>0</v>
      </c>
      <c r="E79" s="297">
        <f t="shared" ca="1" si="26"/>
        <v>0</v>
      </c>
      <c r="F79" s="297">
        <f t="shared" ca="1" si="27"/>
        <v>15</v>
      </c>
      <c r="G79" s="297">
        <f t="shared" ca="1" si="28"/>
        <v>8</v>
      </c>
      <c r="H79" s="297" t="str">
        <f t="shared" ca="1" si="29"/>
        <v/>
      </c>
      <c r="I79" s="297">
        <f t="shared" ca="1" si="30"/>
        <v>17</v>
      </c>
      <c r="J79" s="297">
        <f t="shared" ca="1" si="31"/>
        <v>44</v>
      </c>
      <c r="K79" s="297">
        <f t="shared" ca="1" si="32"/>
        <v>16</v>
      </c>
      <c r="L79" s="297">
        <f t="shared" ca="1" si="33"/>
        <v>0</v>
      </c>
      <c r="M79" s="298"/>
      <c r="N79" s="297">
        <f t="shared" ca="1" si="34"/>
        <v>60</v>
      </c>
      <c r="O79" s="298"/>
      <c r="P79" s="297">
        <f t="shared" ca="1" si="35"/>
        <v>76</v>
      </c>
      <c r="Q79" s="299"/>
      <c r="R79" s="284"/>
      <c r="S79" s="284"/>
      <c r="U79" s="284"/>
      <c r="V79" s="225"/>
      <c r="W79" s="225"/>
      <c r="X79" s="225"/>
      <c r="Y79" s="225"/>
      <c r="Z79" s="225"/>
      <c r="AA79" s="225"/>
      <c r="AB79" s="226"/>
      <c r="AC79" s="300"/>
      <c r="AD79" s="234"/>
    </row>
    <row r="80" spans="1:53" ht="14.85" customHeight="1" x14ac:dyDescent="0.2">
      <c r="A80" s="256"/>
      <c r="B80" s="257"/>
      <c r="C80" s="257"/>
      <c r="D80" s="257"/>
      <c r="E80" s="257"/>
      <c r="F80" s="257"/>
      <c r="G80" s="257"/>
      <c r="H80" s="257"/>
      <c r="I80" s="257"/>
      <c r="J80" s="257"/>
      <c r="K80" s="252"/>
      <c r="L80" s="252"/>
      <c r="M80" s="252"/>
      <c r="N80" s="301"/>
      <c r="O80" s="301"/>
      <c r="Q80" s="301" t="s">
        <v>55</v>
      </c>
      <c r="S80" s="257"/>
      <c r="T80" s="257"/>
      <c r="U80" s="257"/>
      <c r="AC80" s="294"/>
    </row>
    <row r="81" spans="1:30" ht="14.85" customHeight="1" x14ac:dyDescent="0.2">
      <c r="A81" s="374" t="s">
        <v>622</v>
      </c>
      <c r="B81" s="374"/>
      <c r="C81" s="374"/>
      <c r="D81" s="374"/>
      <c r="E81" s="374"/>
      <c r="F81" s="701"/>
      <c r="G81" s="701"/>
      <c r="H81" s="701"/>
      <c r="I81" s="374"/>
      <c r="J81" s="374"/>
      <c r="K81" s="374"/>
      <c r="L81" s="374"/>
      <c r="M81" s="374"/>
      <c r="N81" s="374"/>
      <c r="O81" s="374"/>
      <c r="P81" s="374"/>
      <c r="Q81" s="374"/>
      <c r="R81" s="257"/>
      <c r="S81" s="257"/>
      <c r="T81" s="257"/>
      <c r="U81" s="257"/>
    </row>
    <row r="82" spans="1:30" ht="14.85" customHeight="1" x14ac:dyDescent="0.2">
      <c r="A82" s="374" t="s">
        <v>314</v>
      </c>
      <c r="B82" s="701"/>
      <c r="C82" s="701"/>
      <c r="D82" s="701"/>
      <c r="E82" s="701"/>
      <c r="F82" s="701"/>
      <c r="G82" s="701"/>
      <c r="H82" s="701"/>
      <c r="I82" s="701"/>
      <c r="J82" s="374"/>
      <c r="K82" s="374"/>
      <c r="L82" s="374"/>
      <c r="M82" s="374"/>
      <c r="N82" s="374"/>
      <c r="O82" s="374"/>
      <c r="P82" s="374"/>
      <c r="Q82" s="374"/>
      <c r="R82" s="257"/>
      <c r="S82" s="257"/>
      <c r="T82" s="257"/>
      <c r="U82" s="257"/>
      <c r="V82" s="257"/>
      <c r="W82" s="257"/>
      <c r="X82" s="257"/>
      <c r="Y82" s="257"/>
      <c r="Z82" s="257"/>
      <c r="AA82" s="257"/>
      <c r="AB82" s="257"/>
    </row>
    <row r="83" spans="1:30" ht="14.85" customHeight="1" x14ac:dyDescent="0.2">
      <c r="A83" s="374" t="s">
        <v>315</v>
      </c>
      <c r="B83" s="374"/>
      <c r="C83" s="374"/>
      <c r="D83" s="374"/>
      <c r="E83" s="374"/>
      <c r="F83" s="374"/>
      <c r="G83" s="374"/>
      <c r="H83" s="374"/>
      <c r="I83" s="374"/>
      <c r="J83" s="374"/>
      <c r="K83" s="374"/>
      <c r="L83" s="374"/>
      <c r="M83" s="374"/>
      <c r="N83" s="374"/>
      <c r="O83" s="374"/>
      <c r="P83" s="374"/>
      <c r="Q83" s="374"/>
      <c r="R83" s="257"/>
      <c r="S83" s="257"/>
      <c r="T83" s="257"/>
      <c r="U83" s="257"/>
      <c r="V83" s="257"/>
      <c r="W83" s="257"/>
      <c r="X83" s="257"/>
      <c r="Y83" s="257"/>
      <c r="Z83" s="257"/>
      <c r="AA83" s="257"/>
      <c r="AB83" s="257"/>
    </row>
    <row r="84" spans="1:30" ht="14.85" customHeight="1" x14ac:dyDescent="0.2">
      <c r="A84" s="374" t="s">
        <v>58</v>
      </c>
      <c r="B84" s="374"/>
      <c r="C84" s="374"/>
      <c r="D84" s="374"/>
      <c r="E84" s="374"/>
      <c r="F84" s="374"/>
      <c r="G84" s="374"/>
      <c r="H84" s="374"/>
      <c r="I84" s="374"/>
      <c r="J84" s="374"/>
      <c r="K84" s="374"/>
      <c r="L84" s="374"/>
      <c r="M84" s="374"/>
      <c r="N84" s="374"/>
      <c r="O84" s="374"/>
      <c r="P84" s="374"/>
      <c r="Q84" s="374"/>
      <c r="R84" s="257"/>
      <c r="S84" s="257"/>
      <c r="T84" s="257"/>
      <c r="U84" s="257"/>
      <c r="V84" s="257"/>
      <c r="W84" s="257"/>
      <c r="X84" s="257"/>
      <c r="Y84" s="257"/>
      <c r="Z84" s="257"/>
      <c r="AA84" s="257"/>
      <c r="AB84" s="257"/>
    </row>
    <row r="85" spans="1:30" ht="14.85" customHeight="1" x14ac:dyDescent="0.2">
      <c r="A85" s="374" t="s">
        <v>59</v>
      </c>
      <c r="B85" s="374"/>
      <c r="C85" s="374"/>
      <c r="D85" s="374"/>
      <c r="E85" s="374"/>
      <c r="F85" s="374"/>
      <c r="G85" s="374"/>
      <c r="H85" s="374"/>
      <c r="I85" s="374"/>
      <c r="J85" s="374"/>
      <c r="K85" s="374"/>
      <c r="L85" s="374"/>
      <c r="M85" s="374"/>
      <c r="N85" s="374"/>
      <c r="O85" s="374"/>
      <c r="P85" s="374"/>
      <c r="Q85" s="374"/>
      <c r="R85" s="257"/>
      <c r="S85" s="257"/>
      <c r="T85" s="257"/>
      <c r="U85" s="257"/>
      <c r="V85" s="257"/>
      <c r="W85" s="257"/>
      <c r="X85" s="257"/>
      <c r="Y85" s="257"/>
      <c r="Z85" s="257"/>
      <c r="AA85" s="257"/>
      <c r="AB85" s="257"/>
    </row>
    <row r="86" spans="1:30" ht="14.85" customHeight="1" x14ac:dyDescent="0.2">
      <c r="A86" s="374" t="s">
        <v>316</v>
      </c>
      <c r="B86" s="374"/>
      <c r="C86" s="374"/>
      <c r="D86" s="374"/>
      <c r="E86" s="374"/>
      <c r="F86" s="374"/>
      <c r="G86" s="374"/>
      <c r="H86" s="374"/>
      <c r="I86" s="374"/>
      <c r="J86" s="374"/>
      <c r="K86" s="374"/>
      <c r="L86" s="374"/>
      <c r="M86" s="374"/>
      <c r="N86" s="374"/>
      <c r="O86" s="374"/>
      <c r="P86" s="374"/>
      <c r="Q86" s="374"/>
      <c r="R86" s="257"/>
      <c r="S86" s="257"/>
      <c r="T86" s="257"/>
      <c r="U86" s="257"/>
      <c r="V86" s="257"/>
      <c r="W86" s="257"/>
      <c r="X86" s="257"/>
      <c r="Y86" s="257"/>
      <c r="Z86" s="257"/>
      <c r="AA86" s="257"/>
      <c r="AB86" s="257"/>
    </row>
    <row r="87" spans="1:30" ht="39" customHeight="1" x14ac:dyDescent="0.2">
      <c r="A87" s="1091" t="s">
        <v>614</v>
      </c>
      <c r="B87" s="1091"/>
      <c r="C87" s="1091"/>
      <c r="D87" s="1091"/>
      <c r="E87" s="1091"/>
      <c r="F87" s="1091"/>
      <c r="G87" s="1091"/>
      <c r="H87" s="1091"/>
      <c r="I87" s="1091"/>
      <c r="J87" s="1091"/>
      <c r="K87" s="1091"/>
      <c r="L87" s="1091"/>
      <c r="M87" s="1091"/>
      <c r="N87" s="1091"/>
      <c r="O87" s="1091"/>
      <c r="P87" s="1091"/>
      <c r="Q87" s="1091"/>
      <c r="R87" s="257"/>
      <c r="S87" s="257"/>
      <c r="T87" s="257"/>
      <c r="U87" s="257"/>
      <c r="V87" s="257"/>
      <c r="W87" s="257"/>
      <c r="X87" s="257"/>
      <c r="Y87" s="257"/>
      <c r="Z87" s="257"/>
      <c r="AA87" s="257"/>
      <c r="AB87" s="257"/>
    </row>
    <row r="88" spans="1:30" ht="22.5" customHeight="1" x14ac:dyDescent="0.2">
      <c r="A88" s="1016" t="s">
        <v>521</v>
      </c>
      <c r="B88" s="1016"/>
      <c r="C88" s="1016"/>
      <c r="D88" s="1016"/>
      <c r="E88" s="1016"/>
      <c r="F88" s="1016"/>
      <c r="G88" s="1016"/>
      <c r="H88" s="1016"/>
      <c r="I88" s="1016"/>
      <c r="J88" s="1016"/>
      <c r="K88" s="1016"/>
      <c r="L88" s="1016"/>
      <c r="M88" s="1016"/>
      <c r="N88" s="1016"/>
      <c r="O88" s="1016"/>
      <c r="P88" s="1016"/>
      <c r="Q88" s="1016"/>
      <c r="R88" s="257"/>
      <c r="S88" s="257"/>
      <c r="T88" s="257"/>
      <c r="U88" s="257"/>
    </row>
    <row r="89" spans="1:30" ht="15.75" customHeight="1" x14ac:dyDescent="0.2">
      <c r="A89" s="854" t="s">
        <v>520</v>
      </c>
      <c r="C89" s="855"/>
      <c r="D89" s="855"/>
      <c r="F89" s="855"/>
      <c r="G89" s="855"/>
      <c r="H89" s="855"/>
      <c r="I89" s="855"/>
      <c r="J89" s="855"/>
      <c r="K89" s="855"/>
      <c r="L89" s="855"/>
      <c r="M89" s="855"/>
      <c r="N89" s="856"/>
      <c r="O89" s="374"/>
      <c r="P89" s="374"/>
      <c r="Q89" s="374"/>
      <c r="R89" s="257"/>
      <c r="S89" s="257"/>
      <c r="T89" s="257"/>
      <c r="U89" s="257"/>
    </row>
    <row r="90" spans="1:30" ht="15.75" customHeight="1" x14ac:dyDescent="0.2">
      <c r="A90" s="374" t="s">
        <v>476</v>
      </c>
      <c r="C90" s="854"/>
      <c r="D90" s="855"/>
      <c r="E90" s="855"/>
      <c r="F90" s="855"/>
      <c r="G90" s="855"/>
      <c r="H90" s="855"/>
      <c r="I90" s="855"/>
      <c r="J90" s="855"/>
      <c r="K90" s="855"/>
      <c r="L90" s="855"/>
      <c r="M90" s="855"/>
      <c r="N90" s="856"/>
      <c r="O90" s="374"/>
      <c r="P90" s="374"/>
      <c r="Q90" s="374"/>
      <c r="R90" s="257"/>
      <c r="S90" s="257"/>
      <c r="T90" s="257"/>
      <c r="U90" s="257"/>
    </row>
    <row r="91" spans="1:30" ht="13.5" customHeight="1" x14ac:dyDescent="0.2">
      <c r="A91" s="1086" t="s">
        <v>562</v>
      </c>
      <c r="B91" s="1086"/>
      <c r="C91" s="1086"/>
      <c r="D91" s="1086"/>
      <c r="E91" s="1086"/>
      <c r="F91" s="1086"/>
      <c r="G91" s="1086"/>
      <c r="H91" s="1086"/>
      <c r="I91" s="1086"/>
      <c r="J91" s="1086"/>
      <c r="K91" s="1086"/>
      <c r="L91" s="1086"/>
      <c r="M91" s="1086"/>
      <c r="N91" s="1086"/>
      <c r="O91" s="1086"/>
      <c r="P91" s="1086"/>
      <c r="Q91" s="1086"/>
      <c r="R91" s="305"/>
      <c r="S91" s="257"/>
      <c r="T91" s="257"/>
      <c r="U91" s="257"/>
    </row>
    <row r="92" spans="1:30" s="257" customFormat="1" ht="12.75" customHeight="1" x14ac:dyDescent="0.2">
      <c r="A92" s="1086"/>
      <c r="B92" s="1086"/>
      <c r="C92" s="1086"/>
      <c r="D92" s="1086"/>
      <c r="E92" s="1086"/>
      <c r="F92" s="1086"/>
      <c r="G92" s="1086"/>
      <c r="H92" s="1086"/>
      <c r="I92" s="1086"/>
      <c r="J92" s="1086"/>
      <c r="K92" s="1086"/>
      <c r="L92" s="1086"/>
      <c r="M92" s="1086"/>
      <c r="N92" s="1086"/>
      <c r="O92" s="1086"/>
      <c r="P92" s="1086"/>
      <c r="Q92" s="1086"/>
      <c r="V92" s="225"/>
      <c r="W92" s="225"/>
      <c r="X92" s="225"/>
      <c r="Y92" s="225"/>
      <c r="Z92" s="225"/>
      <c r="AA92" s="225"/>
      <c r="AB92" s="226"/>
    </row>
    <row r="93" spans="1:30" s="257" customFormat="1" ht="12" customHeight="1" x14ac:dyDescent="0.2">
      <c r="A93" s="1086"/>
      <c r="B93" s="1086"/>
      <c r="C93" s="1086"/>
      <c r="D93" s="1086"/>
      <c r="E93" s="1086"/>
      <c r="F93" s="1086"/>
      <c r="G93" s="1086"/>
      <c r="H93" s="1086"/>
      <c r="I93" s="1086"/>
      <c r="J93" s="1086"/>
      <c r="K93" s="1086"/>
      <c r="L93" s="1086"/>
      <c r="M93" s="1086"/>
      <c r="N93" s="1086"/>
      <c r="O93" s="1086"/>
      <c r="P93" s="1086"/>
      <c r="Q93" s="1086"/>
      <c r="V93" s="225"/>
      <c r="W93" s="225"/>
      <c r="X93" s="225"/>
      <c r="Y93" s="225"/>
      <c r="Z93" s="225"/>
      <c r="AA93" s="225"/>
      <c r="AB93" s="226"/>
    </row>
    <row r="94" spans="1:30" s="705" customFormat="1" ht="14.85" customHeight="1" x14ac:dyDescent="0.2">
      <c r="A94" s="1085" t="str">
        <f>IF($Q$9=11,"11. Pupils are expected to progress by at least 2 levels between key stage 1 and key stage 2. The number of eligible pupils used as the denominators in the progress percentages will be displayed with the underlying data","")</f>
        <v>11. Pupils are expected to progress by at least 2 levels between key stage 1 and key stage 2. The number of eligible pupils used as the denominators in the progress percentages will be displayed with the underlying data</v>
      </c>
      <c r="B94" s="1085"/>
      <c r="C94" s="1085"/>
      <c r="D94" s="1085"/>
      <c r="E94" s="1085"/>
      <c r="F94" s="1085"/>
      <c r="G94" s="1085"/>
      <c r="H94" s="1085"/>
      <c r="I94" s="1085"/>
      <c r="J94" s="1085"/>
      <c r="K94" s="1085"/>
      <c r="L94" s="1085"/>
      <c r="M94" s="1085"/>
      <c r="N94" s="1085"/>
      <c r="O94" s="1085"/>
      <c r="P94" s="1085"/>
      <c r="Q94" s="1085"/>
      <c r="AB94" s="784"/>
      <c r="AC94" s="784"/>
      <c r="AD94" s="784"/>
    </row>
    <row r="95" spans="1:30" x14ac:dyDescent="0.2">
      <c r="A95" s="702" t="s">
        <v>62</v>
      </c>
      <c r="B95" s="703"/>
      <c r="I95" s="311"/>
      <c r="J95" s="311"/>
      <c r="K95" s="311"/>
      <c r="L95" s="311"/>
    </row>
    <row r="96" spans="1:30" x14ac:dyDescent="0.2">
      <c r="A96" s="374" t="s">
        <v>484</v>
      </c>
      <c r="B96" s="701"/>
      <c r="I96" s="311"/>
      <c r="J96" s="311"/>
      <c r="K96" s="311"/>
      <c r="L96" s="311"/>
    </row>
    <row r="97" spans="1:2" x14ac:dyDescent="0.2">
      <c r="A97" s="704"/>
      <c r="B97" s="704"/>
    </row>
  </sheetData>
  <sheetProtection sheet="1" objects="1" scenarios="1"/>
  <mergeCells count="36">
    <mergeCell ref="G9:G10"/>
    <mergeCell ref="H9:H10"/>
    <mergeCell ref="I9:I10"/>
    <mergeCell ref="J9:J10"/>
    <mergeCell ref="A1:N1"/>
    <mergeCell ref="K3:P3"/>
    <mergeCell ref="L4:P4"/>
    <mergeCell ref="L5:P5"/>
    <mergeCell ref="L6:P6"/>
    <mergeCell ref="R9:R10"/>
    <mergeCell ref="S9:S10"/>
    <mergeCell ref="A8:B8"/>
    <mergeCell ref="C8:C10"/>
    <mergeCell ref="D8:N8"/>
    <mergeCell ref="A9:B10"/>
    <mergeCell ref="D9:D10"/>
    <mergeCell ref="F9:F10"/>
    <mergeCell ref="O9:O10"/>
    <mergeCell ref="E9:E10"/>
    <mergeCell ref="Q9:Q10"/>
    <mergeCell ref="K9:K10"/>
    <mergeCell ref="L9:L10"/>
    <mergeCell ref="M9:M10"/>
    <mergeCell ref="N9:N10"/>
    <mergeCell ref="P9:P10"/>
    <mergeCell ref="A94:Q94"/>
    <mergeCell ref="A91:Q93"/>
    <mergeCell ref="A43:B43"/>
    <mergeCell ref="A53:B53"/>
    <mergeCell ref="X12:AE12"/>
    <mergeCell ref="Y13:AA13"/>
    <mergeCell ref="AC13:AE13"/>
    <mergeCell ref="X21:AA21"/>
    <mergeCell ref="A37:B37"/>
    <mergeCell ref="A88:Q88"/>
    <mergeCell ref="A87:Q87"/>
  </mergeCells>
  <dataValidations count="3">
    <dataValidation type="list" allowBlank="1" showInputMessage="1" showErrorMessage="1" sqref="L6:P6">
      <formula1>$W$7:$W$10</formula1>
    </dataValidation>
    <dataValidation type="list" allowBlank="1" showInputMessage="1" showErrorMessage="1" sqref="L5:P5">
      <formula1>$V$7:$V$9</formula1>
    </dataValidation>
    <dataValidation type="list" allowBlank="1" showInputMessage="1" showErrorMessage="1" sqref="L4:P4">
      <formula1>$V$1:$V$5</formula1>
    </dataValidation>
  </dataValidations>
  <hyperlinks>
    <hyperlink ref="A89" r:id="rId1"/>
  </hyperlinks>
  <pageMargins left="0.70866141732283472" right="0.70866141732283472" top="0.74803149606299213" bottom="0.74803149606299213" header="0.31496062992125984" footer="0.31496062992125984"/>
  <pageSetup paperSize="9" scale="52"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BA95"/>
  <sheetViews>
    <sheetView workbookViewId="0">
      <selection sqref="A1:N1"/>
    </sheetView>
  </sheetViews>
  <sheetFormatPr defaultColWidth="9.140625" defaultRowHeight="11.25" x14ac:dyDescent="0.2"/>
  <cols>
    <col min="1" max="1" width="3.42578125" style="225" customWidth="1"/>
    <col min="2" max="2" width="27.42578125" style="225" customWidth="1"/>
    <col min="3" max="3" width="9.85546875" style="225" customWidth="1"/>
    <col min="4" max="4" width="14.42578125" style="225" customWidth="1"/>
    <col min="5" max="5" width="3.5703125" style="225" customWidth="1"/>
    <col min="6" max="6" width="9.85546875" style="225" customWidth="1"/>
    <col min="7" max="7" width="14.42578125" style="225" customWidth="1"/>
    <col min="8" max="8" width="3.5703125" style="225" customWidth="1"/>
    <col min="9" max="9" width="9.85546875" style="225" customWidth="1"/>
    <col min="10" max="10" width="14.42578125" style="225" customWidth="1"/>
    <col min="11" max="11" width="3.5703125" style="225" customWidth="1"/>
    <col min="12" max="12" width="9.85546875" style="225" customWidth="1"/>
    <col min="13" max="13" width="14.42578125" style="225" customWidth="1"/>
    <col min="14" max="14" width="9.42578125" style="225" customWidth="1"/>
    <col min="15" max="15" width="1.7109375" style="225" customWidth="1"/>
    <col min="16" max="16" width="13" style="225" customWidth="1"/>
    <col min="17" max="17" width="4" style="225" customWidth="1"/>
    <col min="18" max="18" width="10.85546875" style="225" customWidth="1"/>
    <col min="19" max="19" width="3.42578125" style="225" customWidth="1"/>
    <col min="20" max="20" width="19.140625" style="225" hidden="1" customWidth="1"/>
    <col min="21" max="21" width="19.5703125" style="225" hidden="1" customWidth="1"/>
    <col min="22" max="24" width="9.140625" style="225" customWidth="1"/>
    <col min="25" max="27" width="9.140625" style="225"/>
    <col min="28" max="30" width="9.140625" style="226" customWidth="1"/>
    <col min="31" max="31" width="9.140625" style="225" customWidth="1"/>
    <col min="32" max="16384" width="9.140625" style="225"/>
  </cols>
  <sheetData>
    <row r="1" spans="1:30" ht="13.5" thickBot="1" x14ac:dyDescent="0.25">
      <c r="A1" s="1107" t="s">
        <v>569</v>
      </c>
      <c r="B1" s="1115"/>
      <c r="C1" s="1115"/>
      <c r="D1" s="1115"/>
      <c r="E1" s="1115"/>
      <c r="F1" s="1115"/>
      <c r="G1" s="1115"/>
      <c r="H1" s="1115"/>
      <c r="I1" s="1115"/>
      <c r="J1" s="1115"/>
      <c r="K1" s="1115"/>
      <c r="L1" s="1115"/>
      <c r="M1" s="1115"/>
      <c r="N1" s="227"/>
      <c r="O1" s="221"/>
      <c r="P1" s="222"/>
      <c r="Q1" s="222"/>
      <c r="R1" s="222"/>
      <c r="S1" s="222"/>
      <c r="T1" s="222"/>
      <c r="U1" s="222"/>
    </row>
    <row r="2" spans="1:30" s="233" customFormat="1" ht="15" thickBot="1" x14ac:dyDescent="0.25">
      <c r="A2" s="227" t="s">
        <v>628</v>
      </c>
      <c r="B2" s="227"/>
      <c r="C2" s="228"/>
      <c r="D2" s="228"/>
      <c r="E2" s="228"/>
      <c r="F2" s="228"/>
      <c r="G2" s="228"/>
      <c r="H2" s="228"/>
      <c r="I2" s="229"/>
      <c r="J2" s="229"/>
      <c r="K2" s="229"/>
      <c r="L2" s="229"/>
      <c r="M2" s="229"/>
      <c r="N2" s="229"/>
      <c r="O2" s="230"/>
      <c r="P2" s="230"/>
      <c r="Q2" s="230"/>
      <c r="R2" s="230"/>
      <c r="T2" s="339" t="s">
        <v>317</v>
      </c>
      <c r="U2" s="340">
        <v>2013</v>
      </c>
      <c r="AA2" s="234"/>
      <c r="AB2" s="234"/>
      <c r="AC2" s="234"/>
    </row>
    <row r="3" spans="1:30" s="233" customFormat="1" ht="13.5" thickBot="1" x14ac:dyDescent="0.25">
      <c r="A3" s="685" t="s">
        <v>466</v>
      </c>
      <c r="B3" s="227"/>
      <c r="C3" s="228"/>
      <c r="D3" s="228"/>
      <c r="E3" s="228"/>
      <c r="F3" s="228"/>
      <c r="G3" s="228"/>
      <c r="H3" s="228"/>
      <c r="I3" s="1116" t="s">
        <v>138</v>
      </c>
      <c r="J3" s="1117"/>
      <c r="K3" s="1117"/>
      <c r="L3" s="1117"/>
      <c r="M3" s="1118"/>
      <c r="N3" s="272"/>
      <c r="T3" s="231" t="s">
        <v>29</v>
      </c>
      <c r="U3" s="232">
        <v>2014</v>
      </c>
      <c r="X3" s="234"/>
      <c r="Z3" s="234"/>
    </row>
    <row r="4" spans="1:30" s="233" customFormat="1" ht="13.5" thickBot="1" x14ac:dyDescent="0.25">
      <c r="A4" s="236"/>
      <c r="B4" s="386"/>
      <c r="C4" s="237"/>
      <c r="D4" s="237"/>
      <c r="E4" s="237"/>
      <c r="F4" s="237"/>
      <c r="G4" s="237"/>
      <c r="H4" s="237"/>
      <c r="I4" s="847" t="s">
        <v>261</v>
      </c>
      <c r="J4" s="1119" t="s">
        <v>317</v>
      </c>
      <c r="K4" s="1120"/>
      <c r="L4" s="1120"/>
      <c r="M4" s="1121"/>
      <c r="N4" s="309"/>
      <c r="T4" s="253" t="s">
        <v>30</v>
      </c>
      <c r="U4" s="254">
        <v>2015</v>
      </c>
      <c r="X4" s="234"/>
      <c r="Z4" s="234"/>
    </row>
    <row r="5" spans="1:30" s="233" customFormat="1" ht="13.5" thickBot="1" x14ac:dyDescent="0.25">
      <c r="A5" s="649"/>
      <c r="B5" s="237"/>
      <c r="C5" s="237"/>
      <c r="D5" s="237"/>
      <c r="E5" s="237"/>
      <c r="F5" s="237"/>
      <c r="G5" s="237"/>
      <c r="H5" s="237"/>
      <c r="I5" s="848" t="s">
        <v>264</v>
      </c>
      <c r="J5" s="1112">
        <v>2015</v>
      </c>
      <c r="K5" s="1112"/>
      <c r="L5" s="1112"/>
      <c r="M5" s="1122"/>
      <c r="N5" s="309"/>
      <c r="X5" s="234"/>
      <c r="Z5" s="234"/>
    </row>
    <row r="6" spans="1:30" ht="14.25" customHeight="1" x14ac:dyDescent="0.2">
      <c r="A6" s="247"/>
      <c r="B6" s="248"/>
      <c r="C6" s="248"/>
      <c r="D6" s="248"/>
      <c r="E6" s="248"/>
      <c r="F6" s="248"/>
      <c r="G6" s="248"/>
      <c r="H6" s="248"/>
      <c r="I6" s="248"/>
      <c r="J6" s="248"/>
      <c r="K6" s="341"/>
      <c r="L6" s="341"/>
      <c r="M6" s="341"/>
      <c r="N6" s="226"/>
      <c r="P6" s="252"/>
      <c r="Q6" s="252"/>
      <c r="R6" s="249"/>
      <c r="S6" s="249"/>
      <c r="T6" s="249"/>
      <c r="U6" s="249"/>
    </row>
    <row r="7" spans="1:30" s="252" customFormat="1" ht="27" customHeight="1" x14ac:dyDescent="0.2">
      <c r="A7" s="1094"/>
      <c r="B7" s="1094"/>
      <c r="C7" s="1123" t="s">
        <v>20</v>
      </c>
      <c r="D7" s="1123"/>
      <c r="E7" s="342"/>
      <c r="F7" s="1124" t="s">
        <v>22</v>
      </c>
      <c r="G7" s="1124"/>
      <c r="H7" s="343"/>
      <c r="I7" s="1123" t="s">
        <v>318</v>
      </c>
      <c r="J7" s="1123"/>
      <c r="K7" s="344"/>
      <c r="L7" s="1123" t="s">
        <v>449</v>
      </c>
      <c r="M7" s="1123"/>
      <c r="N7" s="226"/>
      <c r="O7" s="225"/>
    </row>
    <row r="8" spans="1:30" s="252" customFormat="1" ht="11.25" customHeight="1" x14ac:dyDescent="0.2">
      <c r="A8" s="1099"/>
      <c r="B8" s="1099"/>
      <c r="C8" s="1128" t="s">
        <v>188</v>
      </c>
      <c r="D8" s="1126" t="s">
        <v>467</v>
      </c>
      <c r="E8" s="345"/>
      <c r="F8" s="1128" t="s">
        <v>188</v>
      </c>
      <c r="G8" s="1126" t="s">
        <v>467</v>
      </c>
      <c r="H8" s="345"/>
      <c r="I8" s="1128" t="s">
        <v>188</v>
      </c>
      <c r="J8" s="1126" t="s">
        <v>467</v>
      </c>
      <c r="K8" s="346"/>
      <c r="L8" s="1128" t="s">
        <v>188</v>
      </c>
      <c r="M8" s="1126" t="s">
        <v>467</v>
      </c>
      <c r="N8" s="257"/>
      <c r="O8" s="257"/>
      <c r="P8" s="257"/>
      <c r="Q8" s="257"/>
    </row>
    <row r="9" spans="1:30" s="252" customFormat="1" ht="37.5" customHeight="1" thickBot="1" x14ac:dyDescent="0.25">
      <c r="A9" s="1100"/>
      <c r="B9" s="1100"/>
      <c r="C9" s="1127"/>
      <c r="D9" s="1127"/>
      <c r="E9" s="347"/>
      <c r="F9" s="1127"/>
      <c r="G9" s="1127"/>
      <c r="H9" s="347"/>
      <c r="I9" s="1127"/>
      <c r="J9" s="1127"/>
      <c r="K9" s="348"/>
      <c r="L9" s="1127"/>
      <c r="M9" s="1127"/>
      <c r="N9" s="283"/>
      <c r="O9" s="233"/>
      <c r="P9" s="283"/>
      <c r="Q9" s="259"/>
    </row>
    <row r="10" spans="1:30" ht="14.85" customHeight="1" x14ac:dyDescent="0.2">
      <c r="A10" s="349" t="s">
        <v>32</v>
      </c>
      <c r="B10" s="350"/>
      <c r="C10" s="261"/>
      <c r="D10" s="261"/>
      <c r="E10" s="261"/>
      <c r="F10" s="261"/>
      <c r="G10" s="261"/>
      <c r="H10" s="261"/>
      <c r="I10" s="261"/>
      <c r="J10" s="261"/>
      <c r="K10" s="261"/>
      <c r="L10" s="261"/>
      <c r="M10" s="261"/>
      <c r="N10" s="279"/>
      <c r="P10" s="279"/>
      <c r="Q10" s="262"/>
      <c r="R10" s="257"/>
      <c r="S10" s="259"/>
      <c r="T10" s="351" t="s">
        <v>417</v>
      </c>
      <c r="U10" s="352" t="s">
        <v>418</v>
      </c>
      <c r="AD10" s="234"/>
    </row>
    <row r="11" spans="1:30" s="233" customFormat="1" ht="14.85" customHeight="1" x14ac:dyDescent="0.2">
      <c r="A11" s="353"/>
      <c r="B11" s="353" t="s">
        <v>33</v>
      </c>
      <c r="C11" s="258">
        <f ca="1">VLOOKUP(TRIM($B11),INDIRECT($U$11),1+$T$11,FALSE)</f>
        <v>435944</v>
      </c>
      <c r="D11" s="258">
        <f ca="1">VLOOKUP(TRIM($B11),INDIRECT($U$11),0+$T$11,FALSE)</f>
        <v>81</v>
      </c>
      <c r="E11" s="258"/>
      <c r="F11" s="258">
        <f ca="1">VLOOKUP(TRIM($B11),INDIRECT($U$11),10+$T$11,FALSE)</f>
        <v>435871</v>
      </c>
      <c r="G11" s="258">
        <f ca="1">VLOOKUP(TRIM($B11),INDIRECT($U$11),9+$T$11,FALSE)</f>
        <v>77</v>
      </c>
      <c r="H11" s="258"/>
      <c r="I11" s="258">
        <f ca="1">VLOOKUP(TRIM($B11),INDIRECT($U$11),19+$T$11,FALSE)</f>
        <v>435945</v>
      </c>
      <c r="J11" s="258">
        <f ca="1">VLOOKUP(TRIM($B11),INDIRECT($U$11),18+$T$11,FALSE)</f>
        <v>72</v>
      </c>
      <c r="K11" s="258"/>
      <c r="L11" s="258">
        <f ca="1">VLOOKUP(TRIM($B11),INDIRECT($U$11),28+$T$11,FALSE)</f>
        <v>435647</v>
      </c>
      <c r="M11" s="258">
        <f ca="1">VLOOKUP(TRIM($B11),INDIRECT($U$11),27+$T$11,FALSE)</f>
        <v>69</v>
      </c>
      <c r="N11" s="279"/>
      <c r="O11" s="225"/>
      <c r="P11" s="279"/>
      <c r="Q11" s="262"/>
      <c r="R11" s="259"/>
      <c r="S11" s="259"/>
      <c r="T11" s="354">
        <f>IF($J$4="All ",9,IF($J$4="Girls",3,IF($J$4="Boys",6)))</f>
        <v>9</v>
      </c>
      <c r="U11" s="355" t="str">
        <f>"Table9b_ETH_"&amp;$J$5</f>
        <v>Table9b_ETH_2015</v>
      </c>
      <c r="AB11" s="234"/>
      <c r="AC11" s="226"/>
      <c r="AD11" s="226"/>
    </row>
    <row r="12" spans="1:30" ht="14.85" customHeight="1" x14ac:dyDescent="0.2">
      <c r="A12" s="353"/>
      <c r="B12" s="356" t="s">
        <v>268</v>
      </c>
      <c r="C12" s="261">
        <f t="shared" ref="C12:C34" ca="1" si="0">VLOOKUP(TRIM($B12),INDIRECT($U$11),1+$T$11,FALSE)</f>
        <v>403238</v>
      </c>
      <c r="D12" s="261">
        <f t="shared" ref="D12:D34" ca="1" si="1">VLOOKUP(TRIM($B12),INDIRECT($U$11),0+$T$11,FALSE)</f>
        <v>82</v>
      </c>
      <c r="E12" s="261"/>
      <c r="F12" s="261">
        <f t="shared" ref="F12:F34" ca="1" si="2">VLOOKUP(TRIM($B12),INDIRECT($U$11),10+$T$11,FALSE)</f>
        <v>403179</v>
      </c>
      <c r="G12" s="261">
        <f t="shared" ref="G12:G34" ca="1" si="3">VLOOKUP(TRIM($B12),INDIRECT($U$11),9+$T$11,FALSE)</f>
        <v>77</v>
      </c>
      <c r="H12" s="261"/>
      <c r="I12" s="261">
        <f t="shared" ref="I12:I34" ca="1" si="4">VLOOKUP(TRIM($B12),INDIRECT($U$11),19+$T$11,FALSE)</f>
        <v>403251</v>
      </c>
      <c r="J12" s="261">
        <f t="shared" ref="J12:J34" ca="1" si="5">VLOOKUP(TRIM($B12),INDIRECT($U$11),18+$T$11,FALSE)</f>
        <v>72</v>
      </c>
      <c r="K12" s="261"/>
      <c r="L12" s="261">
        <f t="shared" ref="L12:L34" ca="1" si="6">VLOOKUP(TRIM($B12),INDIRECT($U$11),28+$T$11,FALSE)</f>
        <v>402978</v>
      </c>
      <c r="M12" s="261">
        <f t="shared" ref="M12:M34" ca="1" si="7">VLOOKUP(TRIM($B12),INDIRECT($U$11),27+$T$11,FALSE)</f>
        <v>70</v>
      </c>
      <c r="N12" s="279"/>
      <c r="P12" s="279"/>
      <c r="Q12" s="262"/>
      <c r="R12" s="262"/>
      <c r="S12" s="262"/>
      <c r="T12" s="357"/>
      <c r="U12" s="355" t="str">
        <f>"Table9b_EAL_"&amp;$J$5</f>
        <v>Table9b_EAL_2015</v>
      </c>
    </row>
    <row r="13" spans="1:30" ht="14.85" customHeight="1" x14ac:dyDescent="0.2">
      <c r="A13" s="353"/>
      <c r="B13" s="356" t="s">
        <v>271</v>
      </c>
      <c r="C13" s="261">
        <f t="shared" ca="1" si="0"/>
        <v>1678</v>
      </c>
      <c r="D13" s="261">
        <f t="shared" ca="1" si="1"/>
        <v>86</v>
      </c>
      <c r="E13" s="261"/>
      <c r="F13" s="261">
        <f t="shared" ca="1" si="2"/>
        <v>1676</v>
      </c>
      <c r="G13" s="261">
        <f t="shared" ca="1" si="3"/>
        <v>81</v>
      </c>
      <c r="H13" s="261"/>
      <c r="I13" s="261">
        <f t="shared" ca="1" si="4"/>
        <v>1676</v>
      </c>
      <c r="J13" s="261">
        <f t="shared" ca="1" si="5"/>
        <v>78</v>
      </c>
      <c r="K13" s="261"/>
      <c r="L13" s="261">
        <f t="shared" ca="1" si="6"/>
        <v>1676</v>
      </c>
      <c r="M13" s="261">
        <f t="shared" ca="1" si="7"/>
        <v>76</v>
      </c>
      <c r="N13" s="279"/>
      <c r="P13" s="279"/>
      <c r="Q13" s="262"/>
      <c r="R13" s="262"/>
      <c r="S13" s="262"/>
      <c r="T13" s="357"/>
      <c r="U13" s="355" t="str">
        <f>"Table9b_FSM_"&amp;$J$5</f>
        <v>Table9b_FSM_2015</v>
      </c>
    </row>
    <row r="14" spans="1:30" ht="14.85" customHeight="1" x14ac:dyDescent="0.2">
      <c r="A14" s="353"/>
      <c r="B14" s="356" t="s">
        <v>272</v>
      </c>
      <c r="C14" s="261">
        <f t="shared" ca="1" si="0"/>
        <v>448</v>
      </c>
      <c r="D14" s="261">
        <f t="shared" ca="1" si="1"/>
        <v>49</v>
      </c>
      <c r="E14" s="261"/>
      <c r="F14" s="261">
        <f t="shared" ca="1" si="2"/>
        <v>448</v>
      </c>
      <c r="G14" s="261">
        <f t="shared" ca="1" si="3"/>
        <v>44</v>
      </c>
      <c r="H14" s="261"/>
      <c r="I14" s="261">
        <f t="shared" ca="1" si="4"/>
        <v>448</v>
      </c>
      <c r="J14" s="261">
        <f t="shared" ca="1" si="5"/>
        <v>32</v>
      </c>
      <c r="K14" s="261"/>
      <c r="L14" s="261">
        <f t="shared" ca="1" si="6"/>
        <v>448</v>
      </c>
      <c r="M14" s="261">
        <f t="shared" ca="1" si="7"/>
        <v>31</v>
      </c>
      <c r="N14" s="279"/>
      <c r="P14" s="279"/>
      <c r="Q14" s="262"/>
      <c r="R14" s="262"/>
      <c r="S14" s="262"/>
      <c r="T14" s="357"/>
      <c r="U14" s="355" t="str">
        <f>"Table9b_DISADV_"&amp;$J$5</f>
        <v>Table9b_DISADV_2015</v>
      </c>
    </row>
    <row r="15" spans="1:30" ht="14.85" customHeight="1" x14ac:dyDescent="0.2">
      <c r="A15" s="353"/>
      <c r="B15" s="356" t="s">
        <v>273</v>
      </c>
      <c r="C15" s="261">
        <f t="shared" ca="1" si="0"/>
        <v>1886</v>
      </c>
      <c r="D15" s="261">
        <f t="shared" ca="1" si="1"/>
        <v>34</v>
      </c>
      <c r="E15" s="261"/>
      <c r="F15" s="261">
        <f t="shared" ca="1" si="2"/>
        <v>1885</v>
      </c>
      <c r="G15" s="261">
        <f t="shared" ca="1" si="3"/>
        <v>33</v>
      </c>
      <c r="H15" s="261"/>
      <c r="I15" s="261">
        <f t="shared" ca="1" si="4"/>
        <v>1886</v>
      </c>
      <c r="J15" s="261">
        <f t="shared" ca="1" si="5"/>
        <v>24</v>
      </c>
      <c r="K15" s="261"/>
      <c r="L15" s="261">
        <f t="shared" ca="1" si="6"/>
        <v>1877</v>
      </c>
      <c r="M15" s="261">
        <f t="shared" ca="1" si="7"/>
        <v>21</v>
      </c>
      <c r="N15" s="283"/>
      <c r="O15" s="233"/>
      <c r="P15" s="283"/>
      <c r="Q15" s="259"/>
      <c r="R15" s="262"/>
      <c r="S15" s="262"/>
      <c r="T15" s="357"/>
      <c r="U15" s="355" t="str">
        <f>"Table9b_SEN_"&amp;$J$5</f>
        <v>Table9b_SEN_2015</v>
      </c>
    </row>
    <row r="16" spans="1:30" ht="14.85" customHeight="1" thickBot="1" x14ac:dyDescent="0.25">
      <c r="A16" s="353"/>
      <c r="B16" s="356" t="s">
        <v>274</v>
      </c>
      <c r="C16" s="261">
        <f t="shared" ca="1" si="0"/>
        <v>28694</v>
      </c>
      <c r="D16" s="261">
        <f t="shared" ca="1" si="1"/>
        <v>72</v>
      </c>
      <c r="E16" s="261"/>
      <c r="F16" s="261">
        <f t="shared" ca="1" si="2"/>
        <v>28683</v>
      </c>
      <c r="G16" s="261">
        <f t="shared" ca="1" si="3"/>
        <v>75</v>
      </c>
      <c r="H16" s="261"/>
      <c r="I16" s="261">
        <f t="shared" ca="1" si="4"/>
        <v>28684</v>
      </c>
      <c r="J16" s="261">
        <f t="shared" ca="1" si="5"/>
        <v>68</v>
      </c>
      <c r="K16" s="261"/>
      <c r="L16" s="261">
        <f t="shared" ca="1" si="6"/>
        <v>28668</v>
      </c>
      <c r="M16" s="261">
        <f t="shared" ca="1" si="7"/>
        <v>63</v>
      </c>
      <c r="N16" s="279"/>
      <c r="P16" s="279"/>
      <c r="Q16" s="262"/>
      <c r="R16" s="262"/>
      <c r="S16" s="262"/>
      <c r="T16" s="358"/>
      <c r="U16" s="359" t="str">
        <f>"Table9b_PRIMARY_"&amp;$J$5</f>
        <v>Table9b_PRIMARY_2015</v>
      </c>
      <c r="AC16" s="234"/>
    </row>
    <row r="17" spans="1:31" s="233" customFormat="1" ht="14.85" customHeight="1" x14ac:dyDescent="0.2">
      <c r="A17" s="353"/>
      <c r="B17" s="353" t="s">
        <v>34</v>
      </c>
      <c r="C17" s="258">
        <f t="shared" ca="1" si="0"/>
        <v>28302</v>
      </c>
      <c r="D17" s="258">
        <f t="shared" ca="1" si="1"/>
        <v>82</v>
      </c>
      <c r="E17" s="258"/>
      <c r="F17" s="258">
        <f t="shared" ca="1" si="2"/>
        <v>28292</v>
      </c>
      <c r="G17" s="258">
        <f t="shared" ca="1" si="3"/>
        <v>77</v>
      </c>
      <c r="H17" s="258"/>
      <c r="I17" s="258">
        <f t="shared" ca="1" si="4"/>
        <v>28295</v>
      </c>
      <c r="J17" s="258">
        <f t="shared" ca="1" si="5"/>
        <v>75</v>
      </c>
      <c r="K17" s="258"/>
      <c r="L17" s="258">
        <f t="shared" ca="1" si="6"/>
        <v>28274</v>
      </c>
      <c r="M17" s="258">
        <f t="shared" ca="1" si="7"/>
        <v>70</v>
      </c>
      <c r="N17" s="279"/>
      <c r="O17" s="225"/>
      <c r="P17" s="279"/>
      <c r="Q17" s="262"/>
      <c r="R17" s="259"/>
      <c r="S17" s="259"/>
      <c r="T17" s="259"/>
      <c r="U17" s="259"/>
      <c r="AB17" s="234"/>
      <c r="AC17" s="226"/>
      <c r="AD17" s="234"/>
    </row>
    <row r="18" spans="1:31" ht="14.85" customHeight="1" x14ac:dyDescent="0.2">
      <c r="A18" s="353"/>
      <c r="B18" s="356" t="s">
        <v>275</v>
      </c>
      <c r="C18" s="261">
        <f t="shared" ca="1" si="0"/>
        <v>8230</v>
      </c>
      <c r="D18" s="261">
        <f t="shared" ca="1" si="1"/>
        <v>79</v>
      </c>
      <c r="E18" s="261"/>
      <c r="F18" s="261">
        <f t="shared" ca="1" si="2"/>
        <v>8229</v>
      </c>
      <c r="G18" s="261">
        <f t="shared" ca="1" si="3"/>
        <v>71</v>
      </c>
      <c r="H18" s="261"/>
      <c r="I18" s="261">
        <f t="shared" ca="1" si="4"/>
        <v>8229</v>
      </c>
      <c r="J18" s="261">
        <f t="shared" ca="1" si="5"/>
        <v>69</v>
      </c>
      <c r="K18" s="261"/>
      <c r="L18" s="261">
        <f t="shared" ca="1" si="6"/>
        <v>8224</v>
      </c>
      <c r="M18" s="261">
        <f t="shared" ca="1" si="7"/>
        <v>64</v>
      </c>
      <c r="N18" s="279"/>
      <c r="P18" s="279"/>
      <c r="Q18" s="262"/>
      <c r="R18" s="262"/>
      <c r="S18" s="262"/>
      <c r="T18" s="262"/>
      <c r="U18" s="262"/>
    </row>
    <row r="19" spans="1:31" ht="14.85" customHeight="1" x14ac:dyDescent="0.2">
      <c r="A19" s="353"/>
      <c r="B19" s="356" t="s">
        <v>276</v>
      </c>
      <c r="C19" s="261">
        <f t="shared" ca="1" si="0"/>
        <v>3511</v>
      </c>
      <c r="D19" s="261">
        <f t="shared" ca="1" si="1"/>
        <v>83</v>
      </c>
      <c r="E19" s="261"/>
      <c r="F19" s="261">
        <f t="shared" ca="1" si="2"/>
        <v>3510</v>
      </c>
      <c r="G19" s="261">
        <f t="shared" ca="1" si="3"/>
        <v>77</v>
      </c>
      <c r="H19" s="261"/>
      <c r="I19" s="261">
        <f t="shared" ca="1" si="4"/>
        <v>3511</v>
      </c>
      <c r="J19" s="261">
        <f t="shared" ca="1" si="5"/>
        <v>76</v>
      </c>
      <c r="K19" s="261"/>
      <c r="L19" s="261">
        <f t="shared" ca="1" si="6"/>
        <v>3504</v>
      </c>
      <c r="M19" s="261">
        <f t="shared" ca="1" si="7"/>
        <v>70</v>
      </c>
      <c r="N19" s="279"/>
      <c r="P19" s="279"/>
      <c r="Q19" s="262"/>
      <c r="R19" s="262"/>
      <c r="S19" s="262"/>
      <c r="T19" s="262"/>
      <c r="U19" s="262"/>
    </row>
    <row r="20" spans="1:31" ht="14.85" customHeight="1" x14ac:dyDescent="0.2">
      <c r="A20" s="353"/>
      <c r="B20" s="356" t="s">
        <v>277</v>
      </c>
      <c r="C20" s="261">
        <f t="shared" ca="1" si="0"/>
        <v>6334</v>
      </c>
      <c r="D20" s="261">
        <f t="shared" ca="1" si="1"/>
        <v>85</v>
      </c>
      <c r="E20" s="261"/>
      <c r="F20" s="261">
        <f t="shared" ca="1" si="2"/>
        <v>6331</v>
      </c>
      <c r="G20" s="261">
        <f t="shared" ca="1" si="3"/>
        <v>82</v>
      </c>
      <c r="H20" s="261"/>
      <c r="I20" s="261">
        <f t="shared" ca="1" si="4"/>
        <v>6333</v>
      </c>
      <c r="J20" s="261">
        <f t="shared" ca="1" si="5"/>
        <v>81</v>
      </c>
      <c r="K20" s="261"/>
      <c r="L20" s="261">
        <f t="shared" ca="1" si="6"/>
        <v>6328</v>
      </c>
      <c r="M20" s="261">
        <f t="shared" ca="1" si="7"/>
        <v>76</v>
      </c>
      <c r="N20" s="283"/>
      <c r="O20" s="233"/>
      <c r="P20" s="283"/>
      <c r="Q20" s="259"/>
      <c r="R20" s="262"/>
      <c r="S20" s="262"/>
      <c r="T20" s="262"/>
      <c r="U20" s="262"/>
    </row>
    <row r="21" spans="1:31" ht="14.85" customHeight="1" x14ac:dyDescent="0.2">
      <c r="A21" s="353"/>
      <c r="B21" s="356" t="s">
        <v>279</v>
      </c>
      <c r="C21" s="261">
        <f t="shared" ca="1" si="0"/>
        <v>10227</v>
      </c>
      <c r="D21" s="261">
        <f t="shared" ca="1" si="1"/>
        <v>82</v>
      </c>
      <c r="E21" s="261"/>
      <c r="F21" s="261">
        <f t="shared" ca="1" si="2"/>
        <v>10222</v>
      </c>
      <c r="G21" s="261">
        <f t="shared" ca="1" si="3"/>
        <v>78</v>
      </c>
      <c r="H21" s="261"/>
      <c r="I21" s="261">
        <f t="shared" ca="1" si="4"/>
        <v>10222</v>
      </c>
      <c r="J21" s="261">
        <f t="shared" ca="1" si="5"/>
        <v>77</v>
      </c>
      <c r="K21" s="261"/>
      <c r="L21" s="261">
        <f t="shared" ca="1" si="6"/>
        <v>10218</v>
      </c>
      <c r="M21" s="261">
        <f t="shared" ca="1" si="7"/>
        <v>71</v>
      </c>
      <c r="N21" s="279"/>
      <c r="P21" s="279"/>
      <c r="Q21" s="262"/>
      <c r="R21" s="262"/>
      <c r="S21" s="262"/>
      <c r="T21" s="262"/>
      <c r="U21" s="262"/>
    </row>
    <row r="22" spans="1:31" s="233" customFormat="1" ht="14.85" customHeight="1" x14ac:dyDescent="0.2">
      <c r="A22" s="353"/>
      <c r="B22" s="353" t="s">
        <v>35</v>
      </c>
      <c r="C22" s="258">
        <f t="shared" ca="1" si="0"/>
        <v>59478</v>
      </c>
      <c r="D22" s="258">
        <f t="shared" ca="1" si="1"/>
        <v>78</v>
      </c>
      <c r="E22" s="258"/>
      <c r="F22" s="258">
        <f t="shared" ca="1" si="2"/>
        <v>59461</v>
      </c>
      <c r="G22" s="258">
        <f t="shared" ca="1" si="3"/>
        <v>79</v>
      </c>
      <c r="H22" s="258"/>
      <c r="I22" s="258">
        <f t="shared" ca="1" si="4"/>
        <v>59459</v>
      </c>
      <c r="J22" s="258">
        <f t="shared" ca="1" si="5"/>
        <v>80</v>
      </c>
      <c r="K22" s="258"/>
      <c r="L22" s="258">
        <f t="shared" ca="1" si="6"/>
        <v>59440</v>
      </c>
      <c r="M22" s="258">
        <f t="shared" ca="1" si="7"/>
        <v>70</v>
      </c>
      <c r="N22" s="279"/>
      <c r="O22" s="225"/>
      <c r="P22" s="279"/>
      <c r="Q22" s="262"/>
      <c r="R22" s="259"/>
      <c r="S22" s="259"/>
      <c r="T22" s="259"/>
      <c r="U22" s="259"/>
      <c r="AB22" s="234"/>
      <c r="AC22" s="226"/>
      <c r="AD22" s="234"/>
    </row>
    <row r="23" spans="1:31" ht="14.85" customHeight="1" x14ac:dyDescent="0.2">
      <c r="A23" s="353"/>
      <c r="B23" s="356" t="s">
        <v>280</v>
      </c>
      <c r="C23" s="261">
        <f t="shared" ca="1" si="0"/>
        <v>14927</v>
      </c>
      <c r="D23" s="261">
        <f t="shared" ca="1" si="1"/>
        <v>85</v>
      </c>
      <c r="E23" s="261"/>
      <c r="F23" s="261">
        <f t="shared" ca="1" si="2"/>
        <v>14923</v>
      </c>
      <c r="G23" s="261">
        <f t="shared" ca="1" si="3"/>
        <v>85</v>
      </c>
      <c r="H23" s="261"/>
      <c r="I23" s="261">
        <f t="shared" ca="1" si="4"/>
        <v>14922</v>
      </c>
      <c r="J23" s="261">
        <f t="shared" ca="1" si="5"/>
        <v>86</v>
      </c>
      <c r="K23" s="261"/>
      <c r="L23" s="261">
        <f t="shared" ca="1" si="6"/>
        <v>14920</v>
      </c>
      <c r="M23" s="261">
        <f t="shared" ca="1" si="7"/>
        <v>79</v>
      </c>
      <c r="N23" s="279"/>
      <c r="P23" s="279"/>
      <c r="Q23" s="262"/>
      <c r="R23" s="262"/>
      <c r="S23" s="262"/>
      <c r="T23" s="262"/>
      <c r="U23" s="262"/>
    </row>
    <row r="24" spans="1:31" ht="14.85" customHeight="1" x14ac:dyDescent="0.2">
      <c r="A24" s="353"/>
      <c r="B24" s="356" t="s">
        <v>281</v>
      </c>
      <c r="C24" s="261">
        <f t="shared" ca="1" si="0"/>
        <v>24490</v>
      </c>
      <c r="D24" s="261">
        <f t="shared" ca="1" si="1"/>
        <v>73</v>
      </c>
      <c r="E24" s="261"/>
      <c r="F24" s="261">
        <f t="shared" ca="1" si="2"/>
        <v>24480</v>
      </c>
      <c r="G24" s="261">
        <f t="shared" ca="1" si="3"/>
        <v>73</v>
      </c>
      <c r="H24" s="261"/>
      <c r="I24" s="261">
        <f t="shared" ca="1" si="4"/>
        <v>24479</v>
      </c>
      <c r="J24" s="261">
        <f t="shared" ca="1" si="5"/>
        <v>75</v>
      </c>
      <c r="K24" s="261"/>
      <c r="L24" s="261">
        <f t="shared" ca="1" si="6"/>
        <v>24468</v>
      </c>
      <c r="M24" s="261">
        <f t="shared" ca="1" si="7"/>
        <v>63</v>
      </c>
      <c r="N24" s="279"/>
      <c r="P24" s="279"/>
      <c r="Q24" s="262"/>
      <c r="R24" s="262"/>
      <c r="S24" s="262"/>
      <c r="T24" s="262"/>
      <c r="U24" s="262"/>
      <c r="AE24" s="234"/>
    </row>
    <row r="25" spans="1:31" ht="14.85" customHeight="1" x14ac:dyDescent="0.2">
      <c r="A25" s="353"/>
      <c r="B25" s="356" t="s">
        <v>282</v>
      </c>
      <c r="C25" s="261">
        <f t="shared" ca="1" si="0"/>
        <v>10545</v>
      </c>
      <c r="D25" s="261">
        <f t="shared" ca="1" si="1"/>
        <v>79</v>
      </c>
      <c r="E25" s="261"/>
      <c r="F25" s="261">
        <f t="shared" ca="1" si="2"/>
        <v>10543</v>
      </c>
      <c r="G25" s="261">
        <f t="shared" ca="1" si="3"/>
        <v>79</v>
      </c>
      <c r="H25" s="261"/>
      <c r="I25" s="261">
        <f t="shared" ca="1" si="4"/>
        <v>10543</v>
      </c>
      <c r="J25" s="261">
        <f t="shared" ca="1" si="5"/>
        <v>82</v>
      </c>
      <c r="K25" s="261"/>
      <c r="L25" s="261">
        <f t="shared" ca="1" si="6"/>
        <v>10542</v>
      </c>
      <c r="M25" s="261">
        <f t="shared" ca="1" si="7"/>
        <v>70</v>
      </c>
      <c r="N25" s="283"/>
      <c r="O25" s="233"/>
      <c r="P25" s="283"/>
      <c r="Q25" s="259"/>
      <c r="R25" s="262"/>
      <c r="S25" s="262"/>
      <c r="T25" s="262"/>
      <c r="U25" s="262"/>
    </row>
    <row r="26" spans="1:31" ht="14.85" customHeight="1" x14ac:dyDescent="0.2">
      <c r="A26" s="353"/>
      <c r="B26" s="356" t="s">
        <v>283</v>
      </c>
      <c r="C26" s="261">
        <f t="shared" ca="1" si="0"/>
        <v>9516</v>
      </c>
      <c r="D26" s="261">
        <f t="shared" ca="1" si="1"/>
        <v>81</v>
      </c>
      <c r="E26" s="261"/>
      <c r="F26" s="261">
        <f t="shared" ca="1" si="2"/>
        <v>9515</v>
      </c>
      <c r="G26" s="261">
        <f t="shared" ca="1" si="3"/>
        <v>83</v>
      </c>
      <c r="H26" s="261"/>
      <c r="I26" s="261">
        <f t="shared" ca="1" si="4"/>
        <v>9515</v>
      </c>
      <c r="J26" s="261">
        <f t="shared" ca="1" si="5"/>
        <v>83</v>
      </c>
      <c r="K26" s="261"/>
      <c r="L26" s="261">
        <f t="shared" ca="1" si="6"/>
        <v>9510</v>
      </c>
      <c r="M26" s="261">
        <f t="shared" ca="1" si="7"/>
        <v>75</v>
      </c>
      <c r="N26" s="279"/>
      <c r="P26" s="279"/>
      <c r="Q26" s="262"/>
      <c r="R26" s="262"/>
      <c r="S26" s="262"/>
      <c r="T26" s="262"/>
      <c r="U26" s="262"/>
    </row>
    <row r="27" spans="1:31" s="233" customFormat="1" ht="14.85" customHeight="1" x14ac:dyDescent="0.2">
      <c r="A27" s="353"/>
      <c r="B27" s="353" t="s">
        <v>36</v>
      </c>
      <c r="C27" s="258">
        <f t="shared" ca="1" si="0"/>
        <v>32540</v>
      </c>
      <c r="D27" s="258">
        <f t="shared" ca="1" si="1"/>
        <v>79</v>
      </c>
      <c r="E27" s="258"/>
      <c r="F27" s="258">
        <f t="shared" ca="1" si="2"/>
        <v>32522</v>
      </c>
      <c r="G27" s="258">
        <f t="shared" ca="1" si="3"/>
        <v>73</v>
      </c>
      <c r="H27" s="258"/>
      <c r="I27" s="258">
        <f t="shared" ca="1" si="4"/>
        <v>32523</v>
      </c>
      <c r="J27" s="258">
        <f t="shared" ca="1" si="5"/>
        <v>76</v>
      </c>
      <c r="K27" s="258"/>
      <c r="L27" s="258">
        <f t="shared" ca="1" si="6"/>
        <v>32509</v>
      </c>
      <c r="M27" s="258">
        <f t="shared" ca="1" si="7"/>
        <v>66</v>
      </c>
      <c r="N27" s="279"/>
      <c r="O27" s="225"/>
      <c r="P27" s="279"/>
      <c r="Q27" s="262"/>
      <c r="R27" s="259"/>
      <c r="S27" s="259"/>
      <c r="T27" s="259"/>
      <c r="U27" s="259"/>
      <c r="AB27" s="234"/>
      <c r="AD27" s="234"/>
    </row>
    <row r="28" spans="1:31" ht="14.85" customHeight="1" x14ac:dyDescent="0.2">
      <c r="A28" s="353"/>
      <c r="B28" s="356" t="s">
        <v>285</v>
      </c>
      <c r="C28" s="261">
        <f t="shared" ca="1" si="0"/>
        <v>7867</v>
      </c>
      <c r="D28" s="261">
        <f t="shared" ca="1" si="1"/>
        <v>77</v>
      </c>
      <c r="E28" s="261"/>
      <c r="F28" s="261">
        <f t="shared" ca="1" si="2"/>
        <v>7863</v>
      </c>
      <c r="G28" s="261">
        <f t="shared" ca="1" si="3"/>
        <v>68</v>
      </c>
      <c r="H28" s="261"/>
      <c r="I28" s="261">
        <f t="shared" ca="1" si="4"/>
        <v>7863</v>
      </c>
      <c r="J28" s="261">
        <f t="shared" ca="1" si="5"/>
        <v>70</v>
      </c>
      <c r="K28" s="261"/>
      <c r="L28" s="261">
        <f t="shared" ca="1" si="6"/>
        <v>7860</v>
      </c>
      <c r="M28" s="261">
        <f t="shared" ca="1" si="7"/>
        <v>60</v>
      </c>
      <c r="N28" s="279"/>
      <c r="P28" s="279"/>
      <c r="Q28" s="259"/>
      <c r="R28" s="262"/>
      <c r="S28" s="262"/>
      <c r="T28" s="262"/>
      <c r="U28" s="262"/>
    </row>
    <row r="29" spans="1:31" ht="14.85" customHeight="1" x14ac:dyDescent="0.2">
      <c r="A29" s="353"/>
      <c r="B29" s="356" t="s">
        <v>287</v>
      </c>
      <c r="C29" s="261">
        <f t="shared" ca="1" si="0"/>
        <v>20404</v>
      </c>
      <c r="D29" s="261">
        <f t="shared" ca="1" si="1"/>
        <v>80</v>
      </c>
      <c r="E29" s="261"/>
      <c r="F29" s="261">
        <f t="shared" ca="1" si="2"/>
        <v>20392</v>
      </c>
      <c r="G29" s="261">
        <f t="shared" ca="1" si="3"/>
        <v>76</v>
      </c>
      <c r="H29" s="261"/>
      <c r="I29" s="261">
        <f t="shared" ca="1" si="4"/>
        <v>20393</v>
      </c>
      <c r="J29" s="261">
        <f t="shared" ca="1" si="5"/>
        <v>79</v>
      </c>
      <c r="K29" s="261"/>
      <c r="L29" s="261">
        <f t="shared" ca="1" si="6"/>
        <v>20384</v>
      </c>
      <c r="M29" s="261">
        <f t="shared" ca="1" si="7"/>
        <v>68</v>
      </c>
      <c r="N29" s="283"/>
      <c r="O29" s="233"/>
      <c r="P29" s="283"/>
      <c r="Q29" s="259"/>
      <c r="R29" s="262"/>
      <c r="S29" s="262"/>
      <c r="T29" s="262"/>
      <c r="U29" s="262"/>
      <c r="AC29" s="274"/>
    </row>
    <row r="30" spans="1:31" ht="14.85" customHeight="1" x14ac:dyDescent="0.2">
      <c r="A30" s="353"/>
      <c r="B30" s="356" t="s">
        <v>289</v>
      </c>
      <c r="C30" s="261">
        <f t="shared" ca="1" si="0"/>
        <v>4269</v>
      </c>
      <c r="D30" s="261">
        <f t="shared" ca="1" si="1"/>
        <v>76</v>
      </c>
      <c r="E30" s="261"/>
      <c r="F30" s="261">
        <f t="shared" ca="1" si="2"/>
        <v>4267</v>
      </c>
      <c r="G30" s="261">
        <f t="shared" ca="1" si="3"/>
        <v>71</v>
      </c>
      <c r="H30" s="261"/>
      <c r="I30" s="261">
        <f t="shared" ca="1" si="4"/>
        <v>4267</v>
      </c>
      <c r="J30" s="261">
        <f t="shared" ca="1" si="5"/>
        <v>74</v>
      </c>
      <c r="K30" s="261"/>
      <c r="L30" s="261">
        <f t="shared" ca="1" si="6"/>
        <v>4265</v>
      </c>
      <c r="M30" s="261">
        <f t="shared" ca="1" si="7"/>
        <v>63</v>
      </c>
      <c r="N30" s="279"/>
      <c r="P30" s="279"/>
      <c r="Q30" s="262"/>
      <c r="R30" s="262"/>
      <c r="S30" s="259"/>
      <c r="T30" s="259"/>
      <c r="U30" s="259"/>
      <c r="AC30" s="234"/>
    </row>
    <row r="31" spans="1:31" s="233" customFormat="1" ht="14.85" customHeight="1" x14ac:dyDescent="0.2">
      <c r="A31" s="353"/>
      <c r="B31" s="353" t="s">
        <v>37</v>
      </c>
      <c r="C31" s="258">
        <f t="shared" ca="1" si="0"/>
        <v>1999</v>
      </c>
      <c r="D31" s="258">
        <f t="shared" ca="1" si="1"/>
        <v>85</v>
      </c>
      <c r="E31" s="258"/>
      <c r="F31" s="258">
        <f t="shared" ca="1" si="2"/>
        <v>1997</v>
      </c>
      <c r="G31" s="258">
        <f t="shared" ca="1" si="3"/>
        <v>93</v>
      </c>
      <c r="H31" s="258"/>
      <c r="I31" s="258">
        <f t="shared" ca="1" si="4"/>
        <v>1999</v>
      </c>
      <c r="J31" s="258">
        <f t="shared" ca="1" si="5"/>
        <v>86</v>
      </c>
      <c r="K31" s="258"/>
      <c r="L31" s="258">
        <f t="shared" ca="1" si="6"/>
        <v>1997</v>
      </c>
      <c r="M31" s="258">
        <f t="shared" ca="1" si="7"/>
        <v>82</v>
      </c>
      <c r="N31" s="279"/>
      <c r="O31" s="225"/>
      <c r="P31" s="279"/>
      <c r="Q31" s="262"/>
      <c r="R31" s="259"/>
      <c r="S31" s="259"/>
      <c r="T31" s="259"/>
      <c r="U31" s="259"/>
      <c r="AB31" s="234"/>
      <c r="AC31" s="226"/>
      <c r="AD31" s="234"/>
    </row>
    <row r="32" spans="1:31" ht="14.85" customHeight="1" x14ac:dyDescent="0.2">
      <c r="A32" s="353"/>
      <c r="B32" s="356" t="s">
        <v>291</v>
      </c>
      <c r="C32" s="261">
        <f t="shared" ca="1" si="0"/>
        <v>9563</v>
      </c>
      <c r="D32" s="261">
        <f t="shared" ca="1" si="1"/>
        <v>73</v>
      </c>
      <c r="E32" s="261"/>
      <c r="F32" s="261">
        <f t="shared" ca="1" si="2"/>
        <v>9561</v>
      </c>
      <c r="G32" s="261">
        <f t="shared" ca="1" si="3"/>
        <v>77</v>
      </c>
      <c r="H32" s="261"/>
      <c r="I32" s="261">
        <f t="shared" ca="1" si="4"/>
        <v>9561</v>
      </c>
      <c r="J32" s="261">
        <f t="shared" ca="1" si="5"/>
        <v>73</v>
      </c>
      <c r="K32" s="261"/>
      <c r="L32" s="261">
        <f t="shared" ca="1" si="6"/>
        <v>9556</v>
      </c>
      <c r="M32" s="261">
        <f t="shared" ca="1" si="7"/>
        <v>65</v>
      </c>
      <c r="N32" s="283"/>
      <c r="O32" s="233"/>
      <c r="P32" s="283"/>
      <c r="Q32" s="259"/>
      <c r="R32" s="262"/>
      <c r="S32" s="262"/>
      <c r="T32" s="262"/>
      <c r="U32" s="262"/>
    </row>
    <row r="33" spans="1:30" ht="14.85" customHeight="1" x14ac:dyDescent="0.2">
      <c r="A33" s="353"/>
      <c r="B33" s="308" t="s">
        <v>470</v>
      </c>
      <c r="C33" s="261">
        <f t="shared" ca="1" si="0"/>
        <v>4960</v>
      </c>
      <c r="D33" s="261">
        <f t="shared" ca="1" si="1"/>
        <v>67</v>
      </c>
      <c r="E33" s="261"/>
      <c r="F33" s="261">
        <f t="shared" ca="1" si="2"/>
        <v>4961</v>
      </c>
      <c r="G33" s="261">
        <f t="shared" ca="1" si="3"/>
        <v>65</v>
      </c>
      <c r="H33" s="261"/>
      <c r="I33" s="261">
        <f t="shared" ca="1" si="4"/>
        <v>4962</v>
      </c>
      <c r="J33" s="261">
        <f t="shared" ca="1" si="5"/>
        <v>61</v>
      </c>
      <c r="K33" s="261"/>
      <c r="L33" s="261">
        <f t="shared" ca="1" si="6"/>
        <v>4944</v>
      </c>
      <c r="M33" s="261">
        <f t="shared" ca="1" si="7"/>
        <v>56</v>
      </c>
      <c r="N33" s="279"/>
      <c r="P33" s="279"/>
      <c r="Q33" s="262"/>
      <c r="R33" s="262"/>
      <c r="S33" s="262"/>
      <c r="T33" s="262"/>
      <c r="U33" s="262"/>
      <c r="AC33" s="234"/>
    </row>
    <row r="34" spans="1:30" s="233" customFormat="1" ht="14.85" customHeight="1" x14ac:dyDescent="0.2">
      <c r="A34" s="353"/>
      <c r="B34" s="353" t="s">
        <v>27</v>
      </c>
      <c r="C34" s="258">
        <f t="shared" ca="1" si="0"/>
        <v>572786</v>
      </c>
      <c r="D34" s="258">
        <f t="shared" ca="1" si="1"/>
        <v>80</v>
      </c>
      <c r="E34" s="258"/>
      <c r="F34" s="258">
        <f t="shared" ca="1" si="2"/>
        <v>572665</v>
      </c>
      <c r="G34" s="258">
        <f t="shared" ca="1" si="3"/>
        <v>77</v>
      </c>
      <c r="H34" s="258"/>
      <c r="I34" s="258">
        <f t="shared" ca="1" si="4"/>
        <v>572744</v>
      </c>
      <c r="J34" s="258">
        <f t="shared" ca="1" si="5"/>
        <v>73</v>
      </c>
      <c r="K34" s="258"/>
      <c r="L34" s="258">
        <f t="shared" ca="1" si="6"/>
        <v>572367</v>
      </c>
      <c r="M34" s="258">
        <f t="shared" ca="1" si="7"/>
        <v>69</v>
      </c>
      <c r="N34" s="279"/>
      <c r="O34" s="225"/>
      <c r="P34" s="279"/>
      <c r="Q34" s="259"/>
      <c r="R34" s="259"/>
      <c r="S34" s="259"/>
      <c r="T34" s="259"/>
      <c r="U34" s="259"/>
      <c r="AB34" s="234"/>
      <c r="AC34" s="226"/>
      <c r="AD34" s="234"/>
    </row>
    <row r="35" spans="1:30" ht="14.85" customHeight="1" x14ac:dyDescent="0.2">
      <c r="A35" s="349"/>
      <c r="B35" s="350"/>
      <c r="C35" s="258"/>
      <c r="D35" s="258"/>
      <c r="E35" s="258"/>
      <c r="F35" s="258"/>
      <c r="G35" s="258"/>
      <c r="H35" s="258"/>
      <c r="I35" s="258"/>
      <c r="J35" s="258"/>
      <c r="K35" s="258"/>
      <c r="L35" s="258"/>
      <c r="M35" s="258"/>
      <c r="N35" s="279"/>
      <c r="P35" s="279"/>
      <c r="Q35" s="262"/>
      <c r="R35" s="262"/>
      <c r="S35" s="262"/>
      <c r="T35" s="262"/>
      <c r="U35" s="262"/>
    </row>
    <row r="36" spans="1:30" ht="14.85" customHeight="1" x14ac:dyDescent="0.2">
      <c r="A36" s="1129" t="s">
        <v>38</v>
      </c>
      <c r="B36" s="1130"/>
      <c r="C36" s="258"/>
      <c r="D36" s="258"/>
      <c r="E36" s="258"/>
      <c r="F36" s="258"/>
      <c r="G36" s="258"/>
      <c r="H36" s="258"/>
      <c r="I36" s="258"/>
      <c r="J36" s="258"/>
      <c r="K36" s="258"/>
      <c r="L36" s="258"/>
      <c r="M36" s="258"/>
      <c r="N36" s="279"/>
      <c r="P36" s="279"/>
      <c r="Q36" s="262"/>
      <c r="R36" s="262"/>
      <c r="S36" s="259"/>
      <c r="T36" s="259"/>
      <c r="U36" s="259"/>
    </row>
    <row r="37" spans="1:30" ht="14.85" customHeight="1" x14ac:dyDescent="0.2">
      <c r="A37" s="349"/>
      <c r="B37" s="350" t="s">
        <v>471</v>
      </c>
      <c r="C37" s="261">
        <f ca="1">VLOOKUP(TRIM($B37),INDIRECT($U$12),1+$T$11,FALSE)</f>
        <v>465914</v>
      </c>
      <c r="D37" s="261">
        <f ca="1">VLOOKUP(TRIM($B37),INDIRECT($U$12),0+$T$11,FALSE)</f>
        <v>82</v>
      </c>
      <c r="E37" s="261"/>
      <c r="F37" s="261">
        <f ca="1">VLOOKUP(TRIM($B37),INDIRECT($U$12),10+$T$11,FALSE)</f>
        <v>465833</v>
      </c>
      <c r="G37" s="261">
        <f ca="1">VLOOKUP(TRIM($B37),INDIRECT($U$12),9+$T$11,FALSE)</f>
        <v>77</v>
      </c>
      <c r="H37" s="261"/>
      <c r="I37" s="261">
        <f ca="1">VLOOKUP(TRIM($B37),INDIRECT($U$12),19+$T$11,FALSE)</f>
        <v>465912</v>
      </c>
      <c r="J37" s="261">
        <f ca="1">VLOOKUP(TRIM($B37),INDIRECT($U$12),18+$T$11,FALSE)</f>
        <v>73</v>
      </c>
      <c r="K37" s="261"/>
      <c r="L37" s="261">
        <f ca="1">VLOOKUP(TRIM($B37),INDIRECT($U$12),28+$T$11,FALSE)</f>
        <v>465594</v>
      </c>
      <c r="M37" s="261">
        <f ca="1">VLOOKUP(TRIM($B37),INDIRECT($U$12),27+$T$11,FALSE)</f>
        <v>70</v>
      </c>
      <c r="N37" s="279"/>
      <c r="P37" s="279"/>
      <c r="Q37" s="262"/>
      <c r="R37" s="262"/>
      <c r="S37" s="262"/>
      <c r="T37" s="262"/>
      <c r="U37" s="262"/>
    </row>
    <row r="38" spans="1:30" ht="14.85" customHeight="1" x14ac:dyDescent="0.2">
      <c r="A38" s="349"/>
      <c r="B38" s="350" t="s">
        <v>472</v>
      </c>
      <c r="C38" s="261">
        <f ca="1">VLOOKUP(TRIM($B38),INDIRECT($U$12),1+$T$11,FALSE)</f>
        <v>104894</v>
      </c>
      <c r="D38" s="261">
        <f ca="1">VLOOKUP(TRIM($B38),INDIRECT($U$12),0+$T$11,FALSE)</f>
        <v>74</v>
      </c>
      <c r="E38" s="261"/>
      <c r="F38" s="261">
        <f ca="1">VLOOKUP(TRIM($B38),INDIRECT($U$12),10+$T$11,FALSE)</f>
        <v>104855</v>
      </c>
      <c r="G38" s="261">
        <f ca="1">VLOOKUP(TRIM($B38),INDIRECT($U$12),9+$T$11,FALSE)</f>
        <v>76</v>
      </c>
      <c r="H38" s="261"/>
      <c r="I38" s="261">
        <f ca="1">VLOOKUP(TRIM($B38),INDIRECT($U$12),19+$T$11,FALSE)</f>
        <v>104854</v>
      </c>
      <c r="J38" s="261">
        <f ca="1">VLOOKUP(TRIM($B38),INDIRECT($U$12),18+$T$11,FALSE)</f>
        <v>74</v>
      </c>
      <c r="K38" s="261"/>
      <c r="L38" s="261">
        <f ca="1">VLOOKUP(TRIM($B38),INDIRECT($U$12),28+$T$11,FALSE)</f>
        <v>104811</v>
      </c>
      <c r="M38" s="261">
        <f ca="1">VLOOKUP(TRIM($B38),INDIRECT($U$12),27+$T$11,FALSE)</f>
        <v>65</v>
      </c>
      <c r="N38" s="283"/>
      <c r="O38" s="233"/>
      <c r="P38" s="283"/>
      <c r="Q38" s="259"/>
      <c r="R38" s="262"/>
      <c r="S38" s="262"/>
      <c r="T38" s="262"/>
      <c r="U38" s="262"/>
    </row>
    <row r="39" spans="1:30" ht="14.85" customHeight="1" x14ac:dyDescent="0.2">
      <c r="A39" s="349"/>
      <c r="B39" s="308" t="s">
        <v>470</v>
      </c>
      <c r="C39" s="261">
        <f ca="1">VLOOKUP(TRIM($B39),INDIRECT($U$12),1+$T$11,FALSE)</f>
        <v>1978</v>
      </c>
      <c r="D39" s="261">
        <f ca="1">VLOOKUP(TRIM($B39),INDIRECT($U$12),0+$T$11,FALSE)</f>
        <v>48</v>
      </c>
      <c r="E39" s="261"/>
      <c r="F39" s="261">
        <f ca="1">VLOOKUP(TRIM($B39),INDIRECT($U$12),10+$T$11,FALSE)</f>
        <v>1977</v>
      </c>
      <c r="G39" s="261">
        <f ca="1">VLOOKUP(TRIM($B39),INDIRECT($U$12),9+$T$11,FALSE)</f>
        <v>46</v>
      </c>
      <c r="H39" s="261"/>
      <c r="I39" s="261">
        <f ca="1">VLOOKUP(TRIM($B39),INDIRECT($U$12),19+$T$11,FALSE)</f>
        <v>1978</v>
      </c>
      <c r="J39" s="261">
        <f ca="1">VLOOKUP(TRIM($B39),INDIRECT($U$12),18+$T$11,FALSE)</f>
        <v>43</v>
      </c>
      <c r="K39" s="261"/>
      <c r="L39" s="261">
        <f ca="1">VLOOKUP(TRIM($B39),INDIRECT($U$12),28+$T$11,FALSE)</f>
        <v>1962</v>
      </c>
      <c r="M39" s="261">
        <f ca="1">VLOOKUP(TRIM($B39),INDIRECT($U$12),27+$T$11,FALSE)</f>
        <v>38</v>
      </c>
      <c r="N39" s="279"/>
      <c r="P39" s="279"/>
      <c r="Q39" s="262"/>
      <c r="R39" s="262"/>
      <c r="S39" s="262"/>
      <c r="T39" s="262"/>
      <c r="U39" s="262"/>
      <c r="AC39" s="234"/>
    </row>
    <row r="40" spans="1:30" s="233" customFormat="1" ht="14.85" customHeight="1" x14ac:dyDescent="0.2">
      <c r="A40" s="349"/>
      <c r="B40" s="349" t="s">
        <v>27</v>
      </c>
      <c r="C40" s="258">
        <f ca="1">VLOOKUP(TRIM($B40),INDIRECT($U$12),1+$T$11,FALSE)</f>
        <v>572786</v>
      </c>
      <c r="D40" s="258">
        <f ca="1">VLOOKUP(TRIM($B40),INDIRECT($U$12),0+$T$11,FALSE)</f>
        <v>80</v>
      </c>
      <c r="E40" s="258"/>
      <c r="F40" s="258">
        <f ca="1">VLOOKUP(TRIM($B40),INDIRECT($U$12),10+$T$11,FALSE)</f>
        <v>572665</v>
      </c>
      <c r="G40" s="258">
        <f ca="1">VLOOKUP(TRIM($B40),INDIRECT($U$12),9+$T$11,FALSE)</f>
        <v>77</v>
      </c>
      <c r="H40" s="258"/>
      <c r="I40" s="258">
        <f ca="1">VLOOKUP(TRIM($B40),INDIRECT($U$12),19+$T$11,FALSE)</f>
        <v>572744</v>
      </c>
      <c r="J40" s="258">
        <f ca="1">VLOOKUP(TRIM($B40),INDIRECT($U$12),18+$T$11,FALSE)</f>
        <v>73</v>
      </c>
      <c r="K40" s="258"/>
      <c r="L40" s="258">
        <f ca="1">VLOOKUP(TRIM($B40),INDIRECT($U$12),28+$T$11,FALSE)</f>
        <v>572367</v>
      </c>
      <c r="M40" s="258">
        <f ca="1">VLOOKUP(TRIM($B40),INDIRECT($U$12),27+$T$11,FALSE)</f>
        <v>69</v>
      </c>
      <c r="N40" s="279"/>
      <c r="O40" s="225"/>
      <c r="P40" s="279"/>
      <c r="Q40" s="259"/>
      <c r="R40" s="259"/>
      <c r="S40" s="259"/>
      <c r="T40" s="259"/>
      <c r="U40" s="259"/>
      <c r="AB40" s="234"/>
      <c r="AC40" s="226"/>
      <c r="AD40" s="234"/>
    </row>
    <row r="41" spans="1:30" ht="14.85" customHeight="1" x14ac:dyDescent="0.2">
      <c r="A41" s="349"/>
      <c r="B41" s="350"/>
      <c r="C41" s="258"/>
      <c r="D41" s="258"/>
      <c r="E41" s="258"/>
      <c r="F41" s="258"/>
      <c r="G41" s="258"/>
      <c r="H41" s="258"/>
      <c r="I41" s="258"/>
      <c r="J41" s="258"/>
      <c r="K41" s="258"/>
      <c r="L41" s="258"/>
      <c r="M41" s="258"/>
      <c r="N41" s="279"/>
      <c r="P41" s="279"/>
      <c r="Q41" s="262"/>
      <c r="R41" s="262"/>
      <c r="S41" s="262"/>
      <c r="T41" s="262"/>
      <c r="U41" s="262"/>
    </row>
    <row r="42" spans="1:30" ht="14.85" customHeight="1" x14ac:dyDescent="0.2">
      <c r="A42" s="1129" t="s">
        <v>298</v>
      </c>
      <c r="B42" s="1129"/>
      <c r="C42" s="258"/>
      <c r="D42" s="258"/>
      <c r="E42" s="258"/>
      <c r="F42" s="258"/>
      <c r="G42" s="258"/>
      <c r="H42" s="258"/>
      <c r="I42" s="258"/>
      <c r="J42" s="258"/>
      <c r="K42" s="258"/>
      <c r="L42" s="258"/>
      <c r="M42" s="258"/>
      <c r="N42" s="279"/>
      <c r="P42" s="279"/>
      <c r="Q42" s="262"/>
      <c r="R42" s="259"/>
      <c r="S42" s="259"/>
      <c r="T42" s="259"/>
      <c r="U42" s="259"/>
    </row>
    <row r="43" spans="1:30" ht="14.85" customHeight="1" x14ac:dyDescent="0.2">
      <c r="A43" s="349"/>
      <c r="B43" s="350" t="s">
        <v>43</v>
      </c>
      <c r="C43" s="261">
        <f ca="1">VLOOKUP(TRIM($B43),INDIRECT($U$13),1+$T$11,FALSE)</f>
        <v>93111</v>
      </c>
      <c r="D43" s="261">
        <f ca="1">VLOOKUP(TRIM($B43),INDIRECT($U$13),0+$T$11,FALSE)</f>
        <v>67</v>
      </c>
      <c r="E43" s="261"/>
      <c r="F43" s="261">
        <f ca="1">VLOOKUP(TRIM($B43),INDIRECT($U$13),10+$T$11,FALSE)</f>
        <v>93073</v>
      </c>
      <c r="G43" s="261">
        <f ca="1">VLOOKUP(TRIM($B43),INDIRECT($U$13),9+$T$11,FALSE)</f>
        <v>63</v>
      </c>
      <c r="H43" s="261"/>
      <c r="I43" s="261">
        <f ca="1">VLOOKUP(TRIM($B43),INDIRECT($U$13),19+$T$11,FALSE)</f>
        <v>93093</v>
      </c>
      <c r="J43" s="261">
        <f ca="1">VLOOKUP(TRIM($B43),INDIRECT($U$13),18+$T$11,FALSE)</f>
        <v>58</v>
      </c>
      <c r="K43" s="261"/>
      <c r="L43" s="261">
        <f ca="1">VLOOKUP(TRIM($B43),INDIRECT($U$13),28+$T$11,FALSE)</f>
        <v>92973</v>
      </c>
      <c r="M43" s="261">
        <f ca="1">VLOOKUP(TRIM($B43),INDIRECT($U$13),27+$T$11,FALSE)</f>
        <v>52</v>
      </c>
      <c r="N43" s="283"/>
      <c r="O43" s="233"/>
      <c r="P43" s="283"/>
      <c r="Q43" s="259"/>
      <c r="R43" s="262"/>
      <c r="S43" s="262"/>
      <c r="T43" s="262"/>
      <c r="U43" s="262"/>
    </row>
    <row r="44" spans="1:30" ht="14.85" customHeight="1" x14ac:dyDescent="0.2">
      <c r="A44" s="349"/>
      <c r="B44" s="350" t="s">
        <v>477</v>
      </c>
      <c r="C44" s="261">
        <f ca="1">VLOOKUP(TRIM($B44),INDIRECT($U$13),1+$T$11,FALSE)</f>
        <v>479675</v>
      </c>
      <c r="D44" s="261">
        <f ca="1">VLOOKUP(TRIM($B44),INDIRECT($U$13),0+$T$11,FALSE)</f>
        <v>83</v>
      </c>
      <c r="E44" s="261"/>
      <c r="F44" s="261">
        <f ca="1">VLOOKUP(TRIM($B44),INDIRECT($U$13),10+$T$11,FALSE)</f>
        <v>479592</v>
      </c>
      <c r="G44" s="261">
        <f ca="1">VLOOKUP(TRIM($B44),INDIRECT($U$13),9+$T$11,FALSE)</f>
        <v>80</v>
      </c>
      <c r="H44" s="261"/>
      <c r="I44" s="261">
        <f ca="1">VLOOKUP(TRIM($B44),INDIRECT($U$13),19+$T$11,FALSE)</f>
        <v>479651</v>
      </c>
      <c r="J44" s="261">
        <f ca="1">VLOOKUP(TRIM($B44),INDIRECT($U$13),18+$T$11,FALSE)</f>
        <v>76</v>
      </c>
      <c r="K44" s="261"/>
      <c r="L44" s="261">
        <f ca="1">VLOOKUP(TRIM($B44),INDIRECT($U$13),28+$T$11,FALSE)</f>
        <v>479394</v>
      </c>
      <c r="M44" s="261">
        <f ca="1">VLOOKUP(TRIM($B44),INDIRECT($U$13),27+$T$11,FALSE)</f>
        <v>72</v>
      </c>
      <c r="N44" s="279"/>
      <c r="P44" s="279"/>
      <c r="Q44" s="262"/>
      <c r="R44" s="262"/>
      <c r="S44" s="262"/>
      <c r="T44" s="262"/>
      <c r="U44" s="262"/>
    </row>
    <row r="45" spans="1:30" s="233" customFormat="1" ht="14.85" customHeight="1" x14ac:dyDescent="0.2">
      <c r="A45" s="349"/>
      <c r="B45" s="349" t="s">
        <v>27</v>
      </c>
      <c r="C45" s="258">
        <f ca="1">VLOOKUP(TRIM($B45),INDIRECT($U$13),1+$T$11,FALSE)</f>
        <v>572786</v>
      </c>
      <c r="D45" s="258">
        <f ca="1">VLOOKUP(TRIM($B45),INDIRECT($U$13),0+$T$11,FALSE)</f>
        <v>80</v>
      </c>
      <c r="E45" s="258"/>
      <c r="F45" s="258">
        <f ca="1">VLOOKUP(TRIM($B45),INDIRECT($U$13),10+$T$11,FALSE)</f>
        <v>572665</v>
      </c>
      <c r="G45" s="258">
        <f ca="1">VLOOKUP(TRIM($B45),INDIRECT($U$13),9+$T$11,FALSE)</f>
        <v>77</v>
      </c>
      <c r="H45" s="258"/>
      <c r="I45" s="258">
        <f ca="1">VLOOKUP(TRIM($B45),INDIRECT($U$13),19+$T$11,FALSE)</f>
        <v>572744</v>
      </c>
      <c r="J45" s="258">
        <f ca="1">VLOOKUP(TRIM($B45),INDIRECT($U$13),18+$T$11,FALSE)</f>
        <v>73</v>
      </c>
      <c r="K45" s="258"/>
      <c r="L45" s="258">
        <f ca="1">VLOOKUP(TRIM($B45),INDIRECT($U$13),28+$T$11,FALSE)</f>
        <v>572367</v>
      </c>
      <c r="M45" s="258">
        <f ca="1">VLOOKUP(TRIM($B45),INDIRECT($U$13),27+$T$11,FALSE)</f>
        <v>69</v>
      </c>
      <c r="N45" s="285"/>
      <c r="O45" s="252"/>
      <c r="P45" s="285"/>
      <c r="Q45" s="262"/>
      <c r="R45" s="259"/>
      <c r="S45" s="259"/>
      <c r="T45" s="259"/>
      <c r="U45" s="259"/>
      <c r="AB45" s="234"/>
      <c r="AC45" s="226"/>
      <c r="AD45" s="234"/>
    </row>
    <row r="46" spans="1:30" ht="14.85" customHeight="1" x14ac:dyDescent="0.2">
      <c r="A46" s="349"/>
      <c r="B46" s="350"/>
      <c r="C46" s="258"/>
      <c r="D46" s="258"/>
      <c r="E46" s="258"/>
      <c r="F46" s="258"/>
      <c r="G46" s="258"/>
      <c r="H46" s="258"/>
      <c r="I46" s="258"/>
      <c r="J46" s="258"/>
      <c r="K46" s="258"/>
      <c r="L46" s="258"/>
      <c r="M46" s="258"/>
      <c r="N46" s="279"/>
      <c r="O46" s="233"/>
      <c r="P46" s="279"/>
      <c r="Q46" s="262"/>
      <c r="R46" s="262"/>
      <c r="S46" s="262"/>
      <c r="T46" s="262"/>
      <c r="U46" s="262"/>
    </row>
    <row r="47" spans="1:30" ht="14.85" customHeight="1" x14ac:dyDescent="0.2">
      <c r="A47" s="353" t="s">
        <v>478</v>
      </c>
      <c r="B47" s="308"/>
      <c r="C47" s="258"/>
      <c r="D47" s="258"/>
      <c r="E47" s="258"/>
      <c r="F47" s="258"/>
      <c r="G47" s="258"/>
      <c r="H47" s="258"/>
      <c r="I47" s="258"/>
      <c r="J47" s="258"/>
      <c r="K47" s="258"/>
      <c r="L47" s="258"/>
      <c r="M47" s="258"/>
      <c r="N47" s="279"/>
      <c r="O47" s="233"/>
      <c r="P47" s="279"/>
      <c r="Q47" s="262"/>
      <c r="R47" s="262"/>
      <c r="S47" s="262"/>
      <c r="T47" s="262"/>
      <c r="U47" s="262"/>
    </row>
    <row r="48" spans="1:30" ht="14.85" customHeight="1" x14ac:dyDescent="0.2">
      <c r="A48" s="353"/>
      <c r="B48" s="356" t="s">
        <v>320</v>
      </c>
      <c r="C48" s="261">
        <f ca="1">VLOOKUP(TRIM($B48),INDIRECT($U$14),1+$T$11,FALSE)</f>
        <v>181334</v>
      </c>
      <c r="D48" s="261">
        <f ca="1">VLOOKUP(TRIM($B48),INDIRECT($U$14),0+$T$11,FALSE)</f>
        <v>71</v>
      </c>
      <c r="E48" s="261"/>
      <c r="F48" s="261">
        <f ca="1">VLOOKUP(TRIM($B48),INDIRECT($U$14),10+$T$11,FALSE)</f>
        <v>181287</v>
      </c>
      <c r="G48" s="261">
        <f ca="1">VLOOKUP(TRIM($B48),INDIRECT($U$14),9+$T$11,FALSE)</f>
        <v>66</v>
      </c>
      <c r="H48" s="261"/>
      <c r="I48" s="261">
        <f ca="1">VLOOKUP(TRIM($B48),INDIRECT($U$14),19+$T$11,FALSE)</f>
        <v>181316</v>
      </c>
      <c r="J48" s="261">
        <f ca="1">VLOOKUP(TRIM($B48),INDIRECT($U$14),18+$T$11,FALSE)</f>
        <v>62</v>
      </c>
      <c r="K48" s="261"/>
      <c r="L48" s="261">
        <f ca="1">VLOOKUP(TRIM($B48),INDIRECT($U$14),28+$T$11,FALSE)</f>
        <v>181136</v>
      </c>
      <c r="M48" s="261">
        <f ca="1">VLOOKUP(TRIM($B48),INDIRECT($U$14),27+$T$11,FALSE)</f>
        <v>56</v>
      </c>
      <c r="N48" s="283"/>
      <c r="O48" s="233"/>
      <c r="P48" s="283"/>
      <c r="Q48" s="259"/>
      <c r="R48" s="262"/>
      <c r="S48" s="262"/>
      <c r="T48" s="262"/>
      <c r="U48" s="262"/>
    </row>
    <row r="49" spans="1:30" ht="14.85" customHeight="1" x14ac:dyDescent="0.2">
      <c r="A49" s="353"/>
      <c r="B49" s="356" t="s">
        <v>299</v>
      </c>
      <c r="C49" s="261">
        <f ca="1">VLOOKUP(TRIM($B49),INDIRECT($U$14),1+$T$11,FALSE)</f>
        <v>391452</v>
      </c>
      <c r="D49" s="261">
        <f ca="1">VLOOKUP(TRIM($B49),INDIRECT($U$14),0+$T$11,FALSE)</f>
        <v>85</v>
      </c>
      <c r="E49" s="261"/>
      <c r="F49" s="261">
        <f ca="1">VLOOKUP(TRIM($B49),INDIRECT($U$14),10+$T$11,FALSE)</f>
        <v>391378</v>
      </c>
      <c r="G49" s="261">
        <f ca="1">VLOOKUP(TRIM($B49),INDIRECT($U$14),9+$T$11,FALSE)</f>
        <v>82</v>
      </c>
      <c r="H49" s="261"/>
      <c r="I49" s="261">
        <f ca="1">VLOOKUP(TRIM($B49),INDIRECT($U$14),19+$T$11,FALSE)</f>
        <v>391428</v>
      </c>
      <c r="J49" s="261">
        <f ca="1">VLOOKUP(TRIM($B49),INDIRECT($U$14),18+$T$11,FALSE)</f>
        <v>78</v>
      </c>
      <c r="K49" s="261"/>
      <c r="L49" s="261">
        <f ca="1">VLOOKUP(TRIM($B49),INDIRECT($U$14),28+$T$11,FALSE)</f>
        <v>391231</v>
      </c>
      <c r="M49" s="261">
        <f ca="1">VLOOKUP(TRIM($B49),INDIRECT($U$14),27+$T$11,FALSE)</f>
        <v>75</v>
      </c>
      <c r="N49" s="287"/>
      <c r="O49" s="252"/>
      <c r="P49" s="287"/>
      <c r="Q49" s="262"/>
      <c r="R49" s="262"/>
      <c r="S49" s="262"/>
      <c r="T49" s="262"/>
      <c r="U49" s="262"/>
    </row>
    <row r="50" spans="1:30" ht="14.85" customHeight="1" x14ac:dyDescent="0.2">
      <c r="A50" s="353"/>
      <c r="B50" s="349" t="s">
        <v>27</v>
      </c>
      <c r="C50" s="258">
        <f ca="1">VLOOKUP(TRIM($B50),INDIRECT($U$14),1+$T$11,FALSE)</f>
        <v>572786</v>
      </c>
      <c r="D50" s="258">
        <f ca="1">VLOOKUP(TRIM($B50),INDIRECT($U$14),0+$T$11,FALSE)</f>
        <v>80</v>
      </c>
      <c r="E50" s="258"/>
      <c r="F50" s="258">
        <f ca="1">VLOOKUP(TRIM($B50),INDIRECT($U$14),10+$T$11,FALSE)</f>
        <v>572665</v>
      </c>
      <c r="G50" s="258">
        <f ca="1">VLOOKUP(TRIM($B50),INDIRECT($U$14),9+$T$11,FALSE)</f>
        <v>77</v>
      </c>
      <c r="H50" s="258"/>
      <c r="I50" s="258">
        <f ca="1">VLOOKUP(TRIM($B50),INDIRECT($U$14),19+$T$11,FALSE)</f>
        <v>572744</v>
      </c>
      <c r="J50" s="258">
        <f ca="1">VLOOKUP(TRIM($B50),INDIRECT($U$14),18+$T$11,FALSE)</f>
        <v>73</v>
      </c>
      <c r="K50" s="258"/>
      <c r="L50" s="258">
        <f ca="1">VLOOKUP(TRIM($B50),INDIRECT($U$14),28+$T$11,FALSE)</f>
        <v>572367</v>
      </c>
      <c r="M50" s="258">
        <f ca="1">VLOOKUP(TRIM($B50),INDIRECT($U$14),27+$T$11,FALSE)</f>
        <v>69</v>
      </c>
      <c r="N50" s="287"/>
      <c r="O50" s="252"/>
      <c r="P50" s="287"/>
      <c r="Q50" s="259"/>
      <c r="R50" s="259"/>
      <c r="S50" s="262"/>
      <c r="T50" s="262"/>
      <c r="U50" s="262"/>
    </row>
    <row r="51" spans="1:30" ht="14.85" customHeight="1" x14ac:dyDescent="0.2">
      <c r="A51" s="349"/>
      <c r="B51" s="350"/>
      <c r="C51" s="258"/>
      <c r="D51" s="258"/>
      <c r="E51" s="258"/>
      <c r="F51" s="258"/>
      <c r="G51" s="258"/>
      <c r="H51" s="258"/>
      <c r="I51" s="258"/>
      <c r="J51" s="258"/>
      <c r="K51" s="258"/>
      <c r="L51" s="258"/>
      <c r="M51" s="258"/>
      <c r="N51" s="287"/>
      <c r="O51" s="252"/>
      <c r="P51" s="287"/>
      <c r="Q51" s="262"/>
      <c r="R51" s="262"/>
      <c r="S51" s="262"/>
      <c r="T51" s="262"/>
      <c r="U51" s="262"/>
    </row>
    <row r="52" spans="1:30" ht="14.85" customHeight="1" x14ac:dyDescent="0.2">
      <c r="A52" s="1129" t="s">
        <v>300</v>
      </c>
      <c r="B52" s="1130"/>
      <c r="C52" s="258"/>
      <c r="D52" s="258"/>
      <c r="E52" s="258"/>
      <c r="F52" s="258"/>
      <c r="G52" s="258"/>
      <c r="H52" s="258"/>
      <c r="I52" s="258"/>
      <c r="J52" s="258"/>
      <c r="K52" s="258"/>
      <c r="L52" s="258"/>
      <c r="M52" s="258"/>
      <c r="N52" s="287"/>
      <c r="O52" s="252"/>
      <c r="P52" s="287"/>
      <c r="Q52" s="259"/>
      <c r="R52" s="259"/>
      <c r="S52" s="259"/>
      <c r="T52" s="259"/>
      <c r="U52" s="259"/>
    </row>
    <row r="53" spans="1:30" ht="14.85" customHeight="1" x14ac:dyDescent="0.2">
      <c r="A53" s="360"/>
      <c r="B53" s="361"/>
      <c r="C53" s="258"/>
      <c r="D53" s="258"/>
      <c r="E53" s="258"/>
      <c r="F53" s="258"/>
      <c r="G53" s="258"/>
      <c r="H53" s="258"/>
      <c r="I53" s="258"/>
      <c r="J53" s="258"/>
      <c r="K53" s="258"/>
      <c r="L53" s="258"/>
      <c r="M53" s="258"/>
      <c r="N53" s="279"/>
      <c r="P53" s="279"/>
      <c r="Q53" s="262"/>
      <c r="R53" s="262"/>
      <c r="S53" s="262"/>
      <c r="T53" s="262"/>
      <c r="U53" s="262"/>
    </row>
    <row r="54" spans="1:30" ht="14.85" customHeight="1" x14ac:dyDescent="0.2">
      <c r="A54" s="360" t="s">
        <v>526</v>
      </c>
      <c r="B54" s="361"/>
      <c r="C54" s="258"/>
      <c r="D54" s="258"/>
      <c r="E54" s="258"/>
      <c r="F54" s="258"/>
      <c r="G54" s="258"/>
      <c r="H54" s="258"/>
      <c r="I54" s="258"/>
      <c r="J54" s="258"/>
      <c r="K54" s="258"/>
      <c r="L54" s="258"/>
      <c r="M54" s="258"/>
      <c r="N54" s="279"/>
      <c r="P54" s="279"/>
      <c r="Q54" s="262"/>
      <c r="R54" s="259"/>
      <c r="S54" s="259"/>
      <c r="T54" s="259"/>
      <c r="U54" s="259"/>
    </row>
    <row r="55" spans="1:30" ht="14.85" customHeight="1" x14ac:dyDescent="0.2">
      <c r="A55" s="349"/>
      <c r="B55" s="349" t="s">
        <v>48</v>
      </c>
      <c r="C55" s="258">
        <f ca="1">VLOOKUP(TRIM($B55),INDIRECT($U$15),1+$T$11,FALSE)</f>
        <v>463110</v>
      </c>
      <c r="D55" s="258">
        <f ca="1">VLOOKUP(TRIM($B55),INDIRECT($U$15),0+$T$11,FALSE)</f>
        <v>88</v>
      </c>
      <c r="E55" s="258"/>
      <c r="F55" s="258">
        <f ca="1">VLOOKUP(TRIM($B55),INDIRECT($U$15),10+$T$11,FALSE)</f>
        <v>463024</v>
      </c>
      <c r="G55" s="258">
        <f ca="1">VLOOKUP(TRIM($B55),INDIRECT($U$15),9+$T$11,FALSE)</f>
        <v>85</v>
      </c>
      <c r="H55" s="258"/>
      <c r="I55" s="258">
        <f ca="1">VLOOKUP(TRIM($B55),INDIRECT($U$15),19+$T$11,FALSE)</f>
        <v>463082</v>
      </c>
      <c r="J55" s="258">
        <f ca="1">VLOOKUP(TRIM($B55),INDIRECT($U$15),18+$T$11,FALSE)</f>
        <v>83</v>
      </c>
      <c r="K55" s="258"/>
      <c r="L55" s="258">
        <f ca="1">VLOOKUP(TRIM($B55),INDIRECT($U$15),28+$T$11,FALSE)</f>
        <v>462916</v>
      </c>
      <c r="M55" s="258">
        <f ca="1">VLOOKUP(TRIM($B55),INDIRECT($U$15),27+$T$11,FALSE)</f>
        <v>79</v>
      </c>
      <c r="N55" s="279"/>
      <c r="P55" s="279"/>
      <c r="Q55" s="290"/>
      <c r="R55" s="262"/>
      <c r="S55" s="262"/>
      <c r="T55" s="262"/>
      <c r="U55" s="262"/>
    </row>
    <row r="56" spans="1:30" ht="14.85" customHeight="1" x14ac:dyDescent="0.2">
      <c r="A56" s="349"/>
      <c r="B56" s="349" t="s">
        <v>49</v>
      </c>
      <c r="C56" s="258">
        <f t="shared" ref="C56:C62" ca="1" si="8">VLOOKUP(TRIM($B56),INDIRECT($U$15),1+$T$11,FALSE)</f>
        <v>108011</v>
      </c>
      <c r="D56" s="258">
        <f t="shared" ref="D56:D62" ca="1" si="9">VLOOKUP(TRIM($B56),INDIRECT($U$15),0+$T$11,FALSE)</f>
        <v>46</v>
      </c>
      <c r="E56" s="258"/>
      <c r="F56" s="258">
        <f t="shared" ref="F56:F62" ca="1" si="10">VLOOKUP(TRIM($B56),INDIRECT($U$15),10+$T$11,FALSE)</f>
        <v>107976</v>
      </c>
      <c r="G56" s="258">
        <f t="shared" ref="G56:G62" ca="1" si="11">VLOOKUP(TRIM($B56),INDIRECT($U$15),9+$T$11,FALSE)</f>
        <v>42</v>
      </c>
      <c r="H56" s="258"/>
      <c r="I56" s="258">
        <f t="shared" ref="I56:I62" ca="1" si="12">VLOOKUP(TRIM($B56),INDIRECT($U$15),19+$T$11,FALSE)</f>
        <v>107996</v>
      </c>
      <c r="J56" s="258">
        <f t="shared" ref="J56:J62" ca="1" si="13">VLOOKUP(TRIM($B56),INDIRECT($U$15),18+$T$11,FALSE)</f>
        <v>31</v>
      </c>
      <c r="K56" s="258"/>
      <c r="L56" s="258">
        <f t="shared" ref="L56:L62" ca="1" si="14">VLOOKUP(TRIM($B56),INDIRECT($U$15),28+$T$11,FALSE)</f>
        <v>107802</v>
      </c>
      <c r="M56" s="258">
        <f t="shared" ref="M56:M62" ca="1" si="15">VLOOKUP(TRIM($B56),INDIRECT($U$15),27+$T$11,FALSE)</f>
        <v>27</v>
      </c>
      <c r="N56" s="279"/>
      <c r="P56" s="279"/>
      <c r="Q56" s="262"/>
      <c r="R56" s="262"/>
      <c r="S56" s="262"/>
      <c r="T56" s="262"/>
      <c r="U56" s="262"/>
    </row>
    <row r="57" spans="1:30" ht="14.85" customHeight="1" x14ac:dyDescent="0.2">
      <c r="A57" s="349"/>
      <c r="B57" s="362" t="str">
        <f>IF(J5=2015,"SEN support","SEN without a statement")</f>
        <v>SEN support</v>
      </c>
      <c r="C57" s="261">
        <f t="shared" ca="1" si="8"/>
        <v>90236</v>
      </c>
      <c r="D57" s="261">
        <f t="shared" ca="1" si="9"/>
        <v>51</v>
      </c>
      <c r="E57" s="261"/>
      <c r="F57" s="261">
        <f t="shared" ca="1" si="10"/>
        <v>90206</v>
      </c>
      <c r="G57" s="261">
        <f t="shared" ca="1" si="11"/>
        <v>46</v>
      </c>
      <c r="H57" s="261"/>
      <c r="I57" s="261">
        <f t="shared" ca="1" si="12"/>
        <v>90224</v>
      </c>
      <c r="J57" s="261">
        <f t="shared" ca="1" si="13"/>
        <v>34</v>
      </c>
      <c r="K57" s="261"/>
      <c r="L57" s="261">
        <f t="shared" ca="1" si="14"/>
        <v>90147</v>
      </c>
      <c r="M57" s="261">
        <f t="shared" ca="1" si="15"/>
        <v>30</v>
      </c>
      <c r="N57" s="279"/>
      <c r="P57" s="279"/>
      <c r="Q57" s="262"/>
      <c r="R57" s="262"/>
      <c r="S57" s="262"/>
      <c r="T57" s="262"/>
      <c r="U57" s="262"/>
    </row>
    <row r="58" spans="1:30" ht="14.85" customHeight="1" x14ac:dyDescent="0.2">
      <c r="A58" s="349"/>
      <c r="B58" s="363" t="s">
        <v>301</v>
      </c>
      <c r="C58" s="258" t="str">
        <f ca="1">VLOOKUP(TRIM($B58),INDIRECT($U$15),1+$T$11,FALSE)</f>
        <v>.</v>
      </c>
      <c r="D58" s="258" t="str">
        <f ca="1">VLOOKUP(TRIM($B58),INDIRECT($U$15),0+$T$11,FALSE)</f>
        <v>.</v>
      </c>
      <c r="E58" s="258"/>
      <c r="F58" s="258" t="str">
        <f ca="1">VLOOKUP(TRIM($B58),INDIRECT($U$15),10+$T$11,FALSE)</f>
        <v>.</v>
      </c>
      <c r="G58" s="258" t="str">
        <f ca="1">VLOOKUP(TRIM($B58),INDIRECT($U$15),9+$T$11,FALSE)</f>
        <v>.</v>
      </c>
      <c r="H58" s="258"/>
      <c r="I58" s="258" t="str">
        <f ca="1">VLOOKUP(TRIM($B58),INDIRECT($U$15),19+$T$11,FALSE)</f>
        <v>.</v>
      </c>
      <c r="J58" s="258" t="str">
        <f ca="1">VLOOKUP(TRIM($B58),INDIRECT($U$15),18+$T$11,FALSE)</f>
        <v>.</v>
      </c>
      <c r="K58" s="258"/>
      <c r="L58" s="258" t="str">
        <f ca="1">VLOOKUP(TRIM($B58),INDIRECT($U$15),28+$T$11,FALSE)</f>
        <v>.</v>
      </c>
      <c r="M58" s="258" t="str">
        <f ca="1">VLOOKUP(TRIM($B58),INDIRECT($U$15),27+$T$11,FALSE)</f>
        <v>.</v>
      </c>
      <c r="N58" s="279"/>
      <c r="P58" s="279"/>
      <c r="Q58" s="262"/>
      <c r="R58" s="262"/>
      <c r="S58" s="262"/>
      <c r="T58" s="262"/>
      <c r="U58" s="262"/>
    </row>
    <row r="59" spans="1:30" ht="14.85" customHeight="1" x14ac:dyDescent="0.2">
      <c r="A59" s="349"/>
      <c r="B59" s="363" t="s">
        <v>302</v>
      </c>
      <c r="C59" s="258" t="str">
        <f t="shared" ca="1" si="8"/>
        <v>.</v>
      </c>
      <c r="D59" s="258" t="str">
        <f t="shared" ca="1" si="9"/>
        <v>.</v>
      </c>
      <c r="E59" s="258"/>
      <c r="F59" s="258" t="str">
        <f t="shared" ca="1" si="10"/>
        <v>.</v>
      </c>
      <c r="G59" s="258" t="str">
        <f t="shared" ca="1" si="11"/>
        <v>.</v>
      </c>
      <c r="H59" s="258"/>
      <c r="I59" s="258" t="str">
        <f t="shared" ca="1" si="12"/>
        <v>.</v>
      </c>
      <c r="J59" s="258" t="str">
        <f t="shared" ca="1" si="13"/>
        <v>.</v>
      </c>
      <c r="K59" s="258"/>
      <c r="L59" s="258" t="str">
        <f t="shared" ca="1" si="14"/>
        <v>.</v>
      </c>
      <c r="M59" s="258" t="str">
        <f t="shared" ca="1" si="15"/>
        <v>.</v>
      </c>
      <c r="N59" s="279"/>
      <c r="P59" s="279"/>
      <c r="Q59" s="262"/>
      <c r="R59" s="262"/>
      <c r="S59" s="262"/>
      <c r="T59" s="262"/>
      <c r="U59" s="262"/>
    </row>
    <row r="60" spans="1:30" ht="14.85" customHeight="1" x14ac:dyDescent="0.2">
      <c r="A60" s="349"/>
      <c r="B60" s="362" t="str">
        <f>IF(J5=2015,"SEN with a statement or EHC plan", "SEN with a statement")</f>
        <v>SEN with a statement or EHC plan</v>
      </c>
      <c r="C60" s="261">
        <f t="shared" ca="1" si="8"/>
        <v>17775</v>
      </c>
      <c r="D60" s="261">
        <f t="shared" ca="1" si="9"/>
        <v>23</v>
      </c>
      <c r="E60" s="261"/>
      <c r="F60" s="261">
        <f t="shared" ca="1" si="10"/>
        <v>17770</v>
      </c>
      <c r="G60" s="261">
        <f t="shared" ca="1" si="11"/>
        <v>19</v>
      </c>
      <c r="H60" s="261"/>
      <c r="I60" s="261">
        <f t="shared" ca="1" si="12"/>
        <v>17772</v>
      </c>
      <c r="J60" s="261">
        <f t="shared" ca="1" si="13"/>
        <v>16</v>
      </c>
      <c r="K60" s="261"/>
      <c r="L60" s="261">
        <f t="shared" ca="1" si="14"/>
        <v>17655</v>
      </c>
      <c r="M60" s="261">
        <f t="shared" ca="1" si="15"/>
        <v>12</v>
      </c>
      <c r="N60" s="283"/>
      <c r="O60" s="233"/>
      <c r="P60" s="283"/>
      <c r="Q60" s="259"/>
      <c r="R60" s="262"/>
      <c r="S60" s="262"/>
      <c r="T60" s="262"/>
      <c r="U60" s="262"/>
    </row>
    <row r="61" spans="1:30" ht="14.85" customHeight="1" x14ac:dyDescent="0.2">
      <c r="A61" s="349"/>
      <c r="B61" s="308" t="s">
        <v>527</v>
      </c>
      <c r="C61" s="261">
        <f t="shared" ca="1" si="8"/>
        <v>1665</v>
      </c>
      <c r="D61" s="261">
        <f t="shared" ca="1" si="9"/>
        <v>40</v>
      </c>
      <c r="E61" s="261"/>
      <c r="F61" s="261">
        <f t="shared" ca="1" si="10"/>
        <v>1665</v>
      </c>
      <c r="G61" s="261">
        <f t="shared" ca="1" si="11"/>
        <v>38</v>
      </c>
      <c r="H61" s="261"/>
      <c r="I61" s="261">
        <f t="shared" ca="1" si="12"/>
        <v>1666</v>
      </c>
      <c r="J61" s="261">
        <f t="shared" ca="1" si="13"/>
        <v>35</v>
      </c>
      <c r="K61" s="261"/>
      <c r="L61" s="261">
        <f t="shared" ca="1" si="14"/>
        <v>1649</v>
      </c>
      <c r="M61" s="261">
        <f t="shared" ca="1" si="15"/>
        <v>29</v>
      </c>
      <c r="N61" s="287"/>
      <c r="P61" s="287"/>
      <c r="Q61" s="286"/>
      <c r="R61" s="262"/>
      <c r="S61" s="262"/>
      <c r="T61" s="262"/>
      <c r="U61" s="262"/>
      <c r="AC61" s="234"/>
    </row>
    <row r="62" spans="1:30" s="233" customFormat="1" ht="14.85" customHeight="1" x14ac:dyDescent="0.2">
      <c r="A62" s="353"/>
      <c r="B62" s="353" t="s">
        <v>27</v>
      </c>
      <c r="C62" s="258">
        <f t="shared" ca="1" si="8"/>
        <v>572786</v>
      </c>
      <c r="D62" s="258">
        <f t="shared" ca="1" si="9"/>
        <v>80</v>
      </c>
      <c r="E62" s="258"/>
      <c r="F62" s="258">
        <f t="shared" ca="1" si="10"/>
        <v>572665</v>
      </c>
      <c r="G62" s="258">
        <f t="shared" ca="1" si="11"/>
        <v>77</v>
      </c>
      <c r="H62" s="258"/>
      <c r="I62" s="258">
        <f t="shared" ca="1" si="12"/>
        <v>572744</v>
      </c>
      <c r="J62" s="258">
        <f t="shared" ca="1" si="13"/>
        <v>73</v>
      </c>
      <c r="K62" s="258"/>
      <c r="L62" s="258">
        <f t="shared" ca="1" si="14"/>
        <v>572367</v>
      </c>
      <c r="M62" s="258">
        <f t="shared" ca="1" si="15"/>
        <v>69</v>
      </c>
      <c r="N62" s="279"/>
      <c r="O62" s="225"/>
      <c r="P62" s="279"/>
      <c r="Q62" s="259"/>
      <c r="R62" s="259"/>
      <c r="S62" s="259"/>
      <c r="T62" s="259"/>
      <c r="U62" s="259"/>
      <c r="AB62" s="234"/>
      <c r="AC62" s="226"/>
      <c r="AD62" s="234"/>
    </row>
    <row r="63" spans="1:30" ht="14.85" customHeight="1" x14ac:dyDescent="0.2">
      <c r="A63" s="353"/>
      <c r="B63" s="308"/>
      <c r="C63" s="258"/>
      <c r="D63" s="258"/>
      <c r="E63" s="258"/>
      <c r="F63" s="258"/>
      <c r="G63" s="258"/>
      <c r="H63" s="258"/>
      <c r="I63" s="258"/>
      <c r="J63" s="258"/>
      <c r="K63" s="258"/>
      <c r="L63" s="258"/>
      <c r="M63" s="258"/>
      <c r="N63" s="287"/>
      <c r="P63" s="287"/>
      <c r="Q63" s="262"/>
      <c r="R63" s="286"/>
      <c r="S63" s="286"/>
      <c r="T63" s="286"/>
      <c r="U63" s="286"/>
    </row>
    <row r="64" spans="1:30" ht="14.85" customHeight="1" x14ac:dyDescent="0.2">
      <c r="A64" s="364" t="s">
        <v>531</v>
      </c>
      <c r="B64" s="308"/>
      <c r="C64" s="258"/>
      <c r="D64" s="258"/>
      <c r="E64" s="258"/>
      <c r="F64" s="258"/>
      <c r="G64" s="258"/>
      <c r="H64" s="258"/>
      <c r="I64" s="258"/>
      <c r="J64" s="258"/>
      <c r="K64" s="258"/>
      <c r="L64" s="258"/>
      <c r="M64" s="258"/>
      <c r="N64" s="287"/>
      <c r="P64" s="287"/>
      <c r="Q64" s="262"/>
      <c r="R64" s="259"/>
      <c r="S64" s="259"/>
      <c r="T64" s="259"/>
      <c r="U64" s="259"/>
    </row>
    <row r="65" spans="1:53" ht="14.85" customHeight="1" x14ac:dyDescent="0.2">
      <c r="A65" s="353"/>
      <c r="B65" s="365" t="s">
        <v>303</v>
      </c>
      <c r="C65" s="261">
        <f ca="1">VLOOKUP(TRIM($B65),INDIRECT($U$16),1+$T$11,FALSE)</f>
        <v>14289</v>
      </c>
      <c r="D65" s="261">
        <f ca="1">VLOOKUP(TRIM($B65),INDIRECT($U$16),0+$T$11,FALSE)</f>
        <v>48</v>
      </c>
      <c r="E65" s="261"/>
      <c r="F65" s="261">
        <f ca="1">VLOOKUP(TRIM($B65),INDIRECT($U$16),10+$T$11,FALSE)</f>
        <v>14284</v>
      </c>
      <c r="G65" s="261">
        <f ca="1">VLOOKUP(TRIM($B65),INDIRECT($U$16),9+$T$11,FALSE)</f>
        <v>43</v>
      </c>
      <c r="H65" s="261"/>
      <c r="I65" s="261">
        <f ca="1">VLOOKUP(TRIM($B65),INDIRECT($U$16),19+$T$11,FALSE)</f>
        <v>14288</v>
      </c>
      <c r="J65" s="261">
        <f ca="1">VLOOKUP(TRIM($B65),INDIRECT($U$16),18+$T$11,FALSE)</f>
        <v>24</v>
      </c>
      <c r="K65" s="261"/>
      <c r="L65" s="261">
        <f ca="1">VLOOKUP(TRIM($B65),INDIRECT($U$16),28+$T$11,FALSE)</f>
        <v>14274</v>
      </c>
      <c r="M65" s="261">
        <f ca="1">VLOOKUP(TRIM($B65),INDIRECT($U$16),27+$T$11,FALSE)</f>
        <v>25</v>
      </c>
      <c r="N65" s="287"/>
      <c r="P65" s="287"/>
      <c r="Q65" s="262"/>
      <c r="R65" s="262"/>
      <c r="S65" s="262"/>
      <c r="T65" s="262"/>
      <c r="U65" s="262"/>
    </row>
    <row r="66" spans="1:53" ht="14.85" customHeight="1" x14ac:dyDescent="0.2">
      <c r="A66" s="353"/>
      <c r="B66" s="365" t="s">
        <v>304</v>
      </c>
      <c r="C66" s="261">
        <f t="shared" ref="C66:C78" ca="1" si="16">VLOOKUP(TRIM($B66),INDIRECT($U$16),1+$T$11,FALSE)</f>
        <v>26247</v>
      </c>
      <c r="D66" s="261">
        <f t="shared" ref="D66:D78" ca="1" si="17">VLOOKUP(TRIM($B66),INDIRECT($U$16),0+$T$11,FALSE)</f>
        <v>36</v>
      </c>
      <c r="E66" s="261"/>
      <c r="F66" s="261">
        <f t="shared" ref="F66:F78" ca="1" si="18">VLOOKUP(TRIM($B66),INDIRECT($U$16),10+$T$11,FALSE)</f>
        <v>26239</v>
      </c>
      <c r="G66" s="261">
        <f t="shared" ref="G66:G78" ca="1" si="19">VLOOKUP(TRIM($B66),INDIRECT($U$16),9+$T$11,FALSE)</f>
        <v>31</v>
      </c>
      <c r="H66" s="261"/>
      <c r="I66" s="261">
        <f t="shared" ref="I66:I78" ca="1" si="20">VLOOKUP(TRIM($B66),INDIRECT($U$16),19+$T$11,FALSE)</f>
        <v>26247</v>
      </c>
      <c r="J66" s="261">
        <f t="shared" ref="J66:J78" ca="1" si="21">VLOOKUP(TRIM($B66),INDIRECT($U$16),18+$T$11,FALSE)</f>
        <v>20</v>
      </c>
      <c r="K66" s="261"/>
      <c r="L66" s="261">
        <f t="shared" ref="L66:L78" ca="1" si="22">VLOOKUP(TRIM($B66),INDIRECT($U$16),28+$T$11,FALSE)</f>
        <v>26208</v>
      </c>
      <c r="M66" s="261">
        <f t="shared" ref="M66:M78" ca="1" si="23">VLOOKUP(TRIM($B66),INDIRECT($U$16),27+$T$11,FALSE)</f>
        <v>16</v>
      </c>
      <c r="N66" s="287"/>
      <c r="P66" s="287"/>
      <c r="Q66" s="262"/>
      <c r="R66" s="262"/>
      <c r="S66" s="262"/>
      <c r="T66" s="262"/>
      <c r="U66" s="262"/>
    </row>
    <row r="67" spans="1:53" ht="14.85" customHeight="1" x14ac:dyDescent="0.2">
      <c r="A67" s="353"/>
      <c r="B67" s="365" t="s">
        <v>305</v>
      </c>
      <c r="C67" s="261">
        <f t="shared" ca="1" si="16"/>
        <v>2268</v>
      </c>
      <c r="D67" s="261">
        <f t="shared" ca="1" si="17"/>
        <v>5</v>
      </c>
      <c r="E67" s="261"/>
      <c r="F67" s="261">
        <f t="shared" ca="1" si="18"/>
        <v>2267</v>
      </c>
      <c r="G67" s="261">
        <f t="shared" ca="1" si="19"/>
        <v>4</v>
      </c>
      <c r="H67" s="261"/>
      <c r="I67" s="261">
        <f t="shared" ca="1" si="20"/>
        <v>2267</v>
      </c>
      <c r="J67" s="261">
        <f t="shared" ca="1" si="21"/>
        <v>2</v>
      </c>
      <c r="K67" s="261"/>
      <c r="L67" s="261">
        <f t="shared" ca="1" si="22"/>
        <v>2250</v>
      </c>
      <c r="M67" s="261">
        <f t="shared" ca="1" si="23"/>
        <v>2</v>
      </c>
      <c r="N67" s="287"/>
      <c r="P67" s="287"/>
      <c r="Q67" s="262"/>
      <c r="R67" s="262"/>
      <c r="S67" s="262"/>
      <c r="T67" s="262"/>
      <c r="U67" s="262"/>
    </row>
    <row r="68" spans="1:53" ht="14.85" customHeight="1" x14ac:dyDescent="0.2">
      <c r="A68" s="353"/>
      <c r="B68" s="365" t="s">
        <v>306</v>
      </c>
      <c r="C68" s="261">
        <f t="shared" ca="1" si="16"/>
        <v>738</v>
      </c>
      <c r="D68" s="261">
        <f t="shared" ca="1" si="17"/>
        <v>3</v>
      </c>
      <c r="E68" s="261"/>
      <c r="F68" s="261">
        <f t="shared" ca="1" si="18"/>
        <v>738</v>
      </c>
      <c r="G68" s="261">
        <f t="shared" ca="1" si="19"/>
        <v>2</v>
      </c>
      <c r="H68" s="261"/>
      <c r="I68" s="261">
        <f t="shared" ca="1" si="20"/>
        <v>738</v>
      </c>
      <c r="J68" s="261">
        <f t="shared" ca="1" si="21"/>
        <v>2</v>
      </c>
      <c r="K68" s="261"/>
      <c r="L68" s="261">
        <f t="shared" ca="1" si="22"/>
        <v>728</v>
      </c>
      <c r="M68" s="261">
        <f t="shared" ca="1" si="23"/>
        <v>2</v>
      </c>
      <c r="N68" s="287"/>
      <c r="P68" s="287"/>
      <c r="Q68" s="262"/>
      <c r="R68" s="262"/>
      <c r="S68" s="262"/>
      <c r="T68" s="262"/>
      <c r="U68" s="262"/>
    </row>
    <row r="69" spans="1:53" ht="14.85" customHeight="1" x14ac:dyDescent="0.2">
      <c r="A69" s="353"/>
      <c r="B69" s="972" t="str">
        <f>IF(J5=2015,"social, emotional and mental health", "behaviour, emotional &amp; social difficulties")</f>
        <v>social, emotional and mental health</v>
      </c>
      <c r="C69" s="261">
        <f t="shared" ca="1" si="16"/>
        <v>15103</v>
      </c>
      <c r="D69" s="261">
        <f t="shared" ca="1" si="17"/>
        <v>60</v>
      </c>
      <c r="E69" s="261"/>
      <c r="F69" s="261">
        <f t="shared" ca="1" si="18"/>
        <v>15100</v>
      </c>
      <c r="G69" s="261">
        <f t="shared" ca="1" si="19"/>
        <v>53</v>
      </c>
      <c r="H69" s="261"/>
      <c r="I69" s="261">
        <f t="shared" ca="1" si="20"/>
        <v>15101</v>
      </c>
      <c r="J69" s="261">
        <f t="shared" ca="1" si="21"/>
        <v>43</v>
      </c>
      <c r="K69" s="261"/>
      <c r="L69" s="261">
        <f t="shared" ca="1" si="22"/>
        <v>15049</v>
      </c>
      <c r="M69" s="261">
        <f t="shared" ca="1" si="23"/>
        <v>40</v>
      </c>
      <c r="N69" s="287"/>
      <c r="P69" s="287"/>
      <c r="Q69" s="262"/>
      <c r="R69" s="262"/>
      <c r="S69" s="262"/>
      <c r="T69" s="262"/>
      <c r="U69" s="262"/>
    </row>
    <row r="70" spans="1:53" ht="14.85" customHeight="1" x14ac:dyDescent="0.2">
      <c r="A70" s="353"/>
      <c r="B70" s="366" t="s">
        <v>307</v>
      </c>
      <c r="C70" s="261">
        <f t="shared" ca="1" si="16"/>
        <v>11895</v>
      </c>
      <c r="D70" s="261">
        <f t="shared" ca="1" si="17"/>
        <v>37</v>
      </c>
      <c r="E70" s="261"/>
      <c r="F70" s="261">
        <f t="shared" ca="1" si="18"/>
        <v>11890</v>
      </c>
      <c r="G70" s="261">
        <f t="shared" ca="1" si="19"/>
        <v>37</v>
      </c>
      <c r="H70" s="261"/>
      <c r="I70" s="261">
        <f t="shared" ca="1" si="20"/>
        <v>11892</v>
      </c>
      <c r="J70" s="261">
        <f t="shared" ca="1" si="21"/>
        <v>27</v>
      </c>
      <c r="K70" s="261"/>
      <c r="L70" s="261">
        <f t="shared" ca="1" si="22"/>
        <v>11879</v>
      </c>
      <c r="M70" s="261">
        <f t="shared" ca="1" si="23"/>
        <v>22</v>
      </c>
      <c r="N70" s="287"/>
      <c r="P70" s="287"/>
      <c r="Q70" s="262"/>
      <c r="R70" s="262"/>
      <c r="S70" s="262"/>
      <c r="T70" s="262"/>
      <c r="U70" s="262"/>
    </row>
    <row r="71" spans="1:53" ht="14.85" customHeight="1" x14ac:dyDescent="0.2">
      <c r="A71" s="353"/>
      <c r="B71" s="365" t="s">
        <v>308</v>
      </c>
      <c r="C71" s="261">
        <f t="shared" ca="1" si="16"/>
        <v>1430</v>
      </c>
      <c r="D71" s="261">
        <f t="shared" ca="1" si="17"/>
        <v>57</v>
      </c>
      <c r="E71" s="261"/>
      <c r="F71" s="261">
        <f t="shared" ca="1" si="18"/>
        <v>1430</v>
      </c>
      <c r="G71" s="261">
        <f t="shared" ca="1" si="19"/>
        <v>57</v>
      </c>
      <c r="H71" s="261"/>
      <c r="I71" s="261">
        <f t="shared" ca="1" si="20"/>
        <v>1430</v>
      </c>
      <c r="J71" s="261">
        <f t="shared" ca="1" si="21"/>
        <v>50</v>
      </c>
      <c r="K71" s="261"/>
      <c r="L71" s="261">
        <f t="shared" ca="1" si="22"/>
        <v>1429</v>
      </c>
      <c r="M71" s="261">
        <f t="shared" ca="1" si="23"/>
        <v>44</v>
      </c>
      <c r="N71" s="287"/>
      <c r="P71" s="287"/>
      <c r="Q71" s="262"/>
      <c r="R71" s="262"/>
      <c r="S71" s="262"/>
      <c r="T71" s="262"/>
      <c r="U71" s="262"/>
    </row>
    <row r="72" spans="1:53" ht="14.85" customHeight="1" x14ac:dyDescent="0.2">
      <c r="A72" s="353"/>
      <c r="B72" s="365" t="s">
        <v>309</v>
      </c>
      <c r="C72" s="261">
        <f t="shared" ca="1" si="16"/>
        <v>794</v>
      </c>
      <c r="D72" s="261">
        <f t="shared" ca="1" si="17"/>
        <v>67</v>
      </c>
      <c r="E72" s="261"/>
      <c r="F72" s="261">
        <f t="shared" ca="1" si="18"/>
        <v>793</v>
      </c>
      <c r="G72" s="261">
        <f t="shared" ca="1" si="19"/>
        <v>60</v>
      </c>
      <c r="H72" s="261"/>
      <c r="I72" s="261">
        <f t="shared" ca="1" si="20"/>
        <v>794</v>
      </c>
      <c r="J72" s="261">
        <f t="shared" ca="1" si="21"/>
        <v>52</v>
      </c>
      <c r="K72" s="261"/>
      <c r="L72" s="261">
        <f t="shared" ca="1" si="22"/>
        <v>791</v>
      </c>
      <c r="M72" s="261">
        <f t="shared" ca="1" si="23"/>
        <v>50</v>
      </c>
      <c r="N72" s="287"/>
      <c r="P72" s="287"/>
      <c r="Q72" s="262"/>
      <c r="R72" s="262"/>
      <c r="S72" s="262"/>
      <c r="T72" s="262"/>
      <c r="U72" s="262"/>
    </row>
    <row r="73" spans="1:53" ht="14.85" customHeight="1" x14ac:dyDescent="0.2">
      <c r="A73" s="353"/>
      <c r="B73" s="365" t="s">
        <v>310</v>
      </c>
      <c r="C73" s="261">
        <f t="shared" ca="1" si="16"/>
        <v>133</v>
      </c>
      <c r="D73" s="261">
        <f t="shared" ca="1" si="17"/>
        <v>56</v>
      </c>
      <c r="E73" s="261"/>
      <c r="F73" s="261">
        <f t="shared" ca="1" si="18"/>
        <v>133</v>
      </c>
      <c r="G73" s="261">
        <f t="shared" ca="1" si="19"/>
        <v>40</v>
      </c>
      <c r="H73" s="261"/>
      <c r="I73" s="261">
        <f t="shared" ca="1" si="20"/>
        <v>133</v>
      </c>
      <c r="J73" s="261">
        <f t="shared" ca="1" si="21"/>
        <v>43</v>
      </c>
      <c r="K73" s="261"/>
      <c r="L73" s="261">
        <f t="shared" ca="1" si="22"/>
        <v>132</v>
      </c>
      <c r="M73" s="261">
        <f t="shared" ca="1" si="23"/>
        <v>33</v>
      </c>
      <c r="N73" s="287"/>
      <c r="P73" s="287"/>
      <c r="Q73" s="262"/>
      <c r="R73" s="262"/>
      <c r="S73" s="262"/>
      <c r="T73" s="262"/>
      <c r="U73" s="262"/>
    </row>
    <row r="74" spans="1:53" ht="14.85" customHeight="1" x14ac:dyDescent="0.2">
      <c r="A74" s="353"/>
      <c r="B74" s="365" t="s">
        <v>311</v>
      </c>
      <c r="C74" s="261">
        <f t="shared" ca="1" si="16"/>
        <v>2356</v>
      </c>
      <c r="D74" s="261">
        <f t="shared" ca="1" si="17"/>
        <v>55</v>
      </c>
      <c r="E74" s="261"/>
      <c r="F74" s="261">
        <f t="shared" ca="1" si="18"/>
        <v>2354</v>
      </c>
      <c r="G74" s="261">
        <f t="shared" ca="1" si="19"/>
        <v>44</v>
      </c>
      <c r="H74" s="261"/>
      <c r="I74" s="261">
        <f t="shared" ca="1" si="20"/>
        <v>2356</v>
      </c>
      <c r="J74" s="261">
        <f t="shared" ca="1" si="21"/>
        <v>44</v>
      </c>
      <c r="K74" s="261"/>
      <c r="L74" s="261">
        <f t="shared" ca="1" si="22"/>
        <v>2349</v>
      </c>
      <c r="M74" s="261">
        <f t="shared" ca="1" si="23"/>
        <v>36</v>
      </c>
      <c r="N74" s="287"/>
      <c r="P74" s="287"/>
      <c r="Q74" s="286"/>
      <c r="R74" s="262"/>
      <c r="S74" s="262"/>
      <c r="T74" s="262"/>
      <c r="U74" s="262"/>
    </row>
    <row r="75" spans="1:53" ht="14.85" customHeight="1" x14ac:dyDescent="0.2">
      <c r="A75" s="353"/>
      <c r="B75" s="365" t="s">
        <v>312</v>
      </c>
      <c r="C75" s="261">
        <f t="shared" ca="1" si="16"/>
        <v>7075</v>
      </c>
      <c r="D75" s="261">
        <f t="shared" ca="1" si="17"/>
        <v>47</v>
      </c>
      <c r="E75" s="261"/>
      <c r="F75" s="261">
        <f t="shared" ca="1" si="18"/>
        <v>7075</v>
      </c>
      <c r="G75" s="261">
        <f t="shared" ca="1" si="19"/>
        <v>41</v>
      </c>
      <c r="H75" s="261"/>
      <c r="I75" s="261">
        <f t="shared" ca="1" si="20"/>
        <v>7075</v>
      </c>
      <c r="J75" s="261">
        <f t="shared" ca="1" si="21"/>
        <v>39</v>
      </c>
      <c r="K75" s="261"/>
      <c r="L75" s="261">
        <f t="shared" ca="1" si="22"/>
        <v>7047</v>
      </c>
      <c r="M75" s="261">
        <f t="shared" ca="1" si="23"/>
        <v>33</v>
      </c>
      <c r="R75" s="262"/>
      <c r="S75" s="262"/>
      <c r="T75" s="262"/>
      <c r="U75" s="262"/>
      <c r="AC75" s="294"/>
    </row>
    <row r="76" spans="1:53" ht="14.85" customHeight="1" x14ac:dyDescent="0.2">
      <c r="A76" s="353"/>
      <c r="B76" s="365" t="s">
        <v>313</v>
      </c>
      <c r="C76" s="261">
        <f t="shared" ca="1" si="16"/>
        <v>3822</v>
      </c>
      <c r="D76" s="261">
        <f t="shared" ca="1" si="17"/>
        <v>53</v>
      </c>
      <c r="E76" s="261"/>
      <c r="F76" s="261">
        <f t="shared" ca="1" si="18"/>
        <v>3821</v>
      </c>
      <c r="G76" s="261">
        <f t="shared" ca="1" si="19"/>
        <v>46</v>
      </c>
      <c r="H76" s="261"/>
      <c r="I76" s="261">
        <f t="shared" ca="1" si="20"/>
        <v>3822</v>
      </c>
      <c r="J76" s="261">
        <f t="shared" ca="1" si="21"/>
        <v>37</v>
      </c>
      <c r="K76" s="261"/>
      <c r="L76" s="261">
        <f t="shared" ca="1" si="22"/>
        <v>3819</v>
      </c>
      <c r="M76" s="261">
        <f t="shared" ca="1" si="23"/>
        <v>34</v>
      </c>
      <c r="N76" s="301"/>
      <c r="O76" s="301"/>
      <c r="Q76" s="257"/>
      <c r="R76" s="262"/>
      <c r="S76" s="286"/>
      <c r="T76" s="286"/>
      <c r="U76" s="286"/>
      <c r="V76" s="252"/>
      <c r="W76" s="252"/>
      <c r="X76" s="252"/>
      <c r="Y76" s="252"/>
      <c r="Z76" s="252"/>
      <c r="AA76" s="252"/>
      <c r="AB76" s="294"/>
      <c r="AD76" s="294"/>
      <c r="AE76" s="252"/>
      <c r="AF76" s="252"/>
      <c r="AG76" s="252"/>
      <c r="AH76" s="252"/>
      <c r="AI76" s="252"/>
      <c r="AJ76" s="252"/>
      <c r="AK76" s="252"/>
      <c r="AL76" s="252"/>
      <c r="AM76" s="252"/>
      <c r="AN76" s="252"/>
      <c r="AO76" s="252"/>
      <c r="AP76" s="252"/>
      <c r="AQ76" s="252"/>
      <c r="AR76" s="252"/>
      <c r="AS76" s="252"/>
      <c r="AT76" s="252"/>
      <c r="AU76" s="252"/>
      <c r="AV76" s="252"/>
      <c r="AW76" s="252"/>
      <c r="AX76" s="252"/>
      <c r="AY76" s="252"/>
      <c r="AZ76" s="252"/>
      <c r="BA76" s="252"/>
    </row>
    <row r="77" spans="1:53" ht="14.85" customHeight="1" x14ac:dyDescent="0.2">
      <c r="A77" s="353"/>
      <c r="B77" s="971" t="s">
        <v>603</v>
      </c>
      <c r="C77" s="261">
        <f ca="1">IF(J5=2015,VLOOKUP(TRIM($B77),INDIRECT($U$16),1+$T$11,FALSE),".")</f>
        <v>2469</v>
      </c>
      <c r="D77" s="261">
        <f ca="1">IF(J5=2015,VLOOKUP(TRIM($B77),INDIRECT($U$16),0+$T$11,FALSE),".")</f>
        <v>52</v>
      </c>
      <c r="E77" s="261"/>
      <c r="F77" s="261">
        <f ca="1">IF(J5=2015,VLOOKUP(TRIM($B77),INDIRECT($U$16),10+$T$11,FALSE),".")</f>
        <v>2469</v>
      </c>
      <c r="G77" s="261">
        <f ca="1">IF(J5=2015,VLOOKUP(TRIM($B77),INDIRECT($U$16),9+$T$11,FALSE),".")</f>
        <v>46</v>
      </c>
      <c r="H77" s="261"/>
      <c r="I77" s="261">
        <f ca="1">IF(J5=2015,VLOOKUP(TRIM($B77),INDIRECT($U$16),19+$T$11,FALSE),".")</f>
        <v>2468</v>
      </c>
      <c r="J77" s="261">
        <f ca="1">IF(J5=2015,VLOOKUP(TRIM($B77),INDIRECT($U$16),18+$T$11,FALSE),".")</f>
        <v>38</v>
      </c>
      <c r="K77" s="261"/>
      <c r="L77" s="261">
        <f ca="1">IF(J5=2015,VLOOKUP(TRIM($B77),INDIRECT($U$16),28+$T$11,FALSE),".")</f>
        <v>2469</v>
      </c>
      <c r="M77" s="261">
        <f ca="1">IF(J5=2015,VLOOKUP(TRIM($B77),INDIRECT($U$16),27+$T$11,FALSE),".")</f>
        <v>30</v>
      </c>
      <c r="N77" s="301"/>
      <c r="O77" s="301"/>
      <c r="Q77" s="257"/>
      <c r="R77" s="262"/>
      <c r="S77" s="286"/>
      <c r="T77" s="286"/>
      <c r="U77" s="286"/>
      <c r="V77" s="252"/>
      <c r="W77" s="252"/>
      <c r="X77" s="252"/>
      <c r="Y77" s="252"/>
      <c r="Z77" s="252"/>
      <c r="AA77" s="252"/>
      <c r="AB77" s="294"/>
      <c r="AD77" s="294"/>
      <c r="AE77" s="252"/>
      <c r="AF77" s="252"/>
      <c r="AG77" s="252"/>
      <c r="AH77" s="252"/>
      <c r="AI77" s="252"/>
      <c r="AJ77" s="252"/>
      <c r="AK77" s="252"/>
      <c r="AL77" s="252"/>
      <c r="AM77" s="252"/>
      <c r="AN77" s="252"/>
      <c r="AO77" s="252"/>
      <c r="AP77" s="252"/>
      <c r="AQ77" s="252"/>
      <c r="AR77" s="252"/>
      <c r="AS77" s="252"/>
      <c r="AT77" s="252"/>
      <c r="AU77" s="252"/>
      <c r="AV77" s="252"/>
      <c r="AW77" s="252"/>
      <c r="AX77" s="252"/>
      <c r="AY77" s="252"/>
      <c r="AZ77" s="252"/>
      <c r="BA77" s="252"/>
    </row>
    <row r="78" spans="1:53" s="233" customFormat="1" ht="14.85" customHeight="1" x14ac:dyDescent="0.2">
      <c r="A78" s="367"/>
      <c r="B78" s="368" t="s">
        <v>532</v>
      </c>
      <c r="C78" s="297">
        <f t="shared" ca="1" si="16"/>
        <v>88619</v>
      </c>
      <c r="D78" s="297">
        <f t="shared" ca="1" si="17"/>
        <v>44</v>
      </c>
      <c r="E78" s="297"/>
      <c r="F78" s="297">
        <f t="shared" ca="1" si="18"/>
        <v>88593</v>
      </c>
      <c r="G78" s="297">
        <f t="shared" ca="1" si="19"/>
        <v>40</v>
      </c>
      <c r="H78" s="297"/>
      <c r="I78" s="297">
        <f t="shared" ca="1" si="20"/>
        <v>88611</v>
      </c>
      <c r="J78" s="297">
        <f t="shared" ca="1" si="21"/>
        <v>29</v>
      </c>
      <c r="K78" s="297"/>
      <c r="L78" s="297">
        <f t="shared" ca="1" si="22"/>
        <v>88424</v>
      </c>
      <c r="M78" s="297">
        <f t="shared" ca="1" si="23"/>
        <v>26</v>
      </c>
      <c r="N78" s="285"/>
      <c r="O78" s="272"/>
      <c r="P78" s="285"/>
      <c r="Q78" s="369"/>
      <c r="R78" s="259"/>
      <c r="S78" s="284"/>
      <c r="U78" s="284"/>
      <c r="AB78" s="234"/>
      <c r="AC78" s="300"/>
      <c r="AD78" s="234"/>
    </row>
    <row r="79" spans="1:53" ht="14.85" customHeight="1" x14ac:dyDescent="0.2">
      <c r="A79" s="256"/>
      <c r="B79" s="257"/>
      <c r="C79" s="257"/>
      <c r="D79" s="257"/>
      <c r="E79" s="257"/>
      <c r="F79" s="257"/>
      <c r="G79" s="257"/>
      <c r="H79" s="257"/>
      <c r="I79" s="257"/>
      <c r="J79" s="257"/>
      <c r="K79" s="257"/>
      <c r="L79" s="252"/>
      <c r="M79" s="370" t="s">
        <v>55</v>
      </c>
      <c r="N79" s="257"/>
      <c r="O79" s="257"/>
      <c r="P79" s="257"/>
      <c r="Q79" s="257"/>
      <c r="S79" s="257"/>
      <c r="T79" s="257"/>
      <c r="U79" s="257"/>
    </row>
    <row r="80" spans="1:53" ht="37.5" customHeight="1" x14ac:dyDescent="0.2">
      <c r="A80" s="1131" t="s">
        <v>465</v>
      </c>
      <c r="B80" s="1131"/>
      <c r="C80" s="1131"/>
      <c r="D80" s="1131"/>
      <c r="E80" s="1131"/>
      <c r="F80" s="1131"/>
      <c r="G80" s="1131"/>
      <c r="H80" s="1131"/>
      <c r="I80" s="1131"/>
      <c r="J80" s="1131"/>
      <c r="K80" s="1131"/>
      <c r="L80" s="1131"/>
      <c r="M80" s="1131"/>
      <c r="N80" s="257"/>
      <c r="O80" s="257"/>
      <c r="P80" s="257"/>
      <c r="Q80" s="257"/>
      <c r="S80" s="257"/>
      <c r="T80" s="257"/>
      <c r="U80" s="257"/>
    </row>
    <row r="81" spans="1:32" ht="14.85" customHeight="1" x14ac:dyDescent="0.2">
      <c r="A81" s="374" t="s">
        <v>623</v>
      </c>
      <c r="B81" s="303"/>
      <c r="C81" s="303"/>
      <c r="D81" s="257"/>
      <c r="E81" s="257"/>
      <c r="F81" s="288"/>
      <c r="G81" s="288"/>
      <c r="H81" s="288"/>
      <c r="I81" s="257"/>
      <c r="J81" s="257"/>
      <c r="K81" s="257"/>
      <c r="L81" s="257"/>
      <c r="M81" s="257"/>
      <c r="N81" s="257"/>
      <c r="O81" s="257"/>
      <c r="P81" s="257"/>
      <c r="Q81" s="257"/>
      <c r="R81" s="257"/>
      <c r="S81" s="257"/>
      <c r="T81" s="257"/>
      <c r="U81" s="257"/>
    </row>
    <row r="82" spans="1:32" ht="14.85" customHeight="1" x14ac:dyDescent="0.2">
      <c r="A82" s="303" t="s">
        <v>468</v>
      </c>
      <c r="B82" s="303"/>
      <c r="C82" s="303"/>
      <c r="D82" s="257"/>
      <c r="E82" s="257"/>
      <c r="F82" s="288"/>
      <c r="G82" s="288"/>
      <c r="H82" s="288"/>
      <c r="I82" s="257"/>
      <c r="J82" s="257"/>
      <c r="K82" s="257"/>
      <c r="L82" s="257"/>
      <c r="M82" s="257"/>
      <c r="N82" s="257"/>
      <c r="O82" s="257"/>
      <c r="P82" s="257"/>
      <c r="Q82" s="257"/>
      <c r="R82" s="257"/>
      <c r="S82" s="257"/>
      <c r="T82" s="257"/>
      <c r="U82" s="257"/>
    </row>
    <row r="83" spans="1:32" ht="14.85" customHeight="1" x14ac:dyDescent="0.2">
      <c r="A83" s="303" t="s">
        <v>469</v>
      </c>
      <c r="B83" s="303"/>
      <c r="C83" s="257"/>
      <c r="D83" s="257"/>
      <c r="E83" s="257"/>
      <c r="F83" s="257"/>
      <c r="G83" s="257"/>
      <c r="H83" s="257"/>
      <c r="I83" s="257"/>
      <c r="J83" s="257"/>
      <c r="K83" s="257"/>
      <c r="L83" s="257"/>
      <c r="M83" s="257"/>
      <c r="N83" s="257"/>
      <c r="O83" s="257"/>
      <c r="P83" s="257"/>
      <c r="Q83" s="257"/>
      <c r="R83" s="257"/>
      <c r="S83" s="257"/>
      <c r="T83" s="257"/>
      <c r="U83" s="257"/>
    </row>
    <row r="84" spans="1:32" ht="14.85" customHeight="1" x14ac:dyDescent="0.2">
      <c r="A84" s="303" t="s">
        <v>473</v>
      </c>
      <c r="B84" s="303"/>
      <c r="C84" s="303"/>
      <c r="D84" s="257"/>
      <c r="E84" s="257"/>
      <c r="F84" s="257"/>
      <c r="G84" s="257"/>
      <c r="H84" s="257"/>
      <c r="I84" s="257"/>
      <c r="J84" s="257"/>
      <c r="K84" s="257"/>
      <c r="L84" s="257"/>
      <c r="M84" s="257"/>
      <c r="N84" s="371"/>
      <c r="O84" s="371"/>
      <c r="P84" s="371"/>
      <c r="Q84" s="371"/>
      <c r="R84" s="257"/>
      <c r="S84" s="257"/>
      <c r="T84" s="257"/>
      <c r="U84" s="257"/>
    </row>
    <row r="85" spans="1:32" ht="14.85" customHeight="1" x14ac:dyDescent="0.2">
      <c r="A85" s="303" t="s">
        <v>474</v>
      </c>
      <c r="B85" s="303"/>
      <c r="C85" s="303"/>
      <c r="D85" s="257"/>
      <c r="E85" s="257"/>
      <c r="F85" s="257"/>
      <c r="G85" s="257"/>
      <c r="H85" s="257"/>
      <c r="I85" s="257"/>
      <c r="J85" s="257"/>
      <c r="K85" s="257"/>
      <c r="L85" s="257"/>
      <c r="M85" s="257"/>
      <c r="N85" s="372"/>
      <c r="O85" s="372"/>
      <c r="P85" s="372"/>
      <c r="Q85" s="372"/>
      <c r="R85" s="257"/>
      <c r="S85" s="257"/>
      <c r="T85" s="257"/>
      <c r="U85" s="257"/>
    </row>
    <row r="86" spans="1:32" s="252" customFormat="1" ht="14.85" customHeight="1" x14ac:dyDescent="0.2">
      <c r="A86" s="303" t="s">
        <v>475</v>
      </c>
      <c r="B86" s="303"/>
      <c r="C86" s="303"/>
      <c r="D86" s="257"/>
      <c r="E86" s="257"/>
      <c r="F86" s="257"/>
      <c r="G86" s="257"/>
      <c r="H86" s="257"/>
      <c r="I86" s="257"/>
      <c r="J86" s="257"/>
      <c r="N86" s="225"/>
      <c r="O86" s="225"/>
      <c r="P86" s="225"/>
      <c r="Q86" s="225"/>
      <c r="AB86" s="294"/>
      <c r="AC86" s="226"/>
      <c r="AD86" s="294"/>
      <c r="AF86" s="310"/>
    </row>
    <row r="87" spans="1:32" ht="47.25" customHeight="1" x14ac:dyDescent="0.2">
      <c r="A87" s="1125" t="s">
        <v>615</v>
      </c>
      <c r="B87" s="1125"/>
      <c r="C87" s="1125"/>
      <c r="D87" s="1125"/>
      <c r="E87" s="1125"/>
      <c r="F87" s="1125"/>
      <c r="G87" s="1125"/>
      <c r="H87" s="1125"/>
      <c r="I87" s="1125"/>
      <c r="J87" s="1125"/>
      <c r="K87" s="1125"/>
      <c r="L87" s="1125"/>
      <c r="M87" s="1125"/>
      <c r="N87" s="257"/>
      <c r="O87" s="257"/>
      <c r="P87" s="257"/>
      <c r="Q87" s="257"/>
      <c r="R87" s="257"/>
      <c r="S87" s="257"/>
      <c r="T87" s="257"/>
      <c r="U87" s="257"/>
    </row>
    <row r="88" spans="1:32" ht="24.75" customHeight="1" x14ac:dyDescent="0.2">
      <c r="A88" s="1113" t="s">
        <v>528</v>
      </c>
      <c r="B88" s="1113"/>
      <c r="C88" s="1113"/>
      <c r="D88" s="1113"/>
      <c r="E88" s="1113"/>
      <c r="F88" s="1113"/>
      <c r="G88" s="1113"/>
      <c r="H88" s="1113"/>
      <c r="I88" s="1113"/>
      <c r="J88" s="1113"/>
      <c r="K88" s="1113"/>
      <c r="L88" s="1113"/>
      <c r="M88" s="1113"/>
      <c r="N88" s="373"/>
      <c r="O88" s="373"/>
      <c r="P88" s="373"/>
      <c r="Q88" s="373"/>
      <c r="R88" s="257"/>
      <c r="S88" s="257"/>
      <c r="T88" s="257"/>
      <c r="U88" s="257"/>
    </row>
    <row r="89" spans="1:32" ht="12" customHeight="1" x14ac:dyDescent="0.2">
      <c r="A89" s="859" t="s">
        <v>520</v>
      </c>
      <c r="B89" s="304"/>
      <c r="C89" s="304"/>
      <c r="D89" s="304"/>
      <c r="E89" s="304"/>
      <c r="F89" s="304"/>
      <c r="G89" s="304"/>
      <c r="H89" s="304"/>
      <c r="I89" s="304"/>
      <c r="J89" s="304"/>
      <c r="K89" s="304"/>
      <c r="L89" s="304"/>
      <c r="M89" s="304"/>
      <c r="N89" s="373"/>
      <c r="O89" s="373"/>
      <c r="P89" s="373"/>
      <c r="Q89" s="373"/>
      <c r="R89" s="304"/>
      <c r="S89" s="257"/>
      <c r="T89" s="257"/>
      <c r="U89" s="257"/>
    </row>
    <row r="90" spans="1:32" s="257" customFormat="1" ht="14.25" customHeight="1" x14ac:dyDescent="0.2">
      <c r="A90" s="936" t="s">
        <v>530</v>
      </c>
      <c r="B90" s="373"/>
      <c r="C90" s="373"/>
      <c r="D90" s="373"/>
      <c r="E90" s="373"/>
      <c r="F90" s="373"/>
      <c r="G90" s="373"/>
      <c r="H90" s="373"/>
      <c r="I90" s="373"/>
      <c r="J90" s="373"/>
      <c r="K90" s="373"/>
      <c r="L90" s="373"/>
      <c r="M90" s="373"/>
      <c r="R90" s="373"/>
    </row>
    <row r="91" spans="1:32" s="257" customFormat="1" ht="45.75" customHeight="1" x14ac:dyDescent="0.2">
      <c r="A91" s="1114" t="s">
        <v>563</v>
      </c>
      <c r="B91" s="1114"/>
      <c r="C91" s="1114"/>
      <c r="D91" s="1114"/>
      <c r="E91" s="1114"/>
      <c r="F91" s="1114"/>
      <c r="G91" s="1114"/>
      <c r="H91" s="1114"/>
      <c r="I91" s="1114"/>
      <c r="J91" s="1114"/>
      <c r="K91" s="1114"/>
      <c r="L91" s="1114"/>
      <c r="M91" s="1114"/>
      <c r="N91" s="858"/>
      <c r="O91" s="858"/>
      <c r="P91" s="858"/>
      <c r="Q91" s="858"/>
      <c r="R91" s="305"/>
    </row>
    <row r="92" spans="1:32" x14ac:dyDescent="0.2">
      <c r="A92" s="306" t="s">
        <v>62</v>
      </c>
      <c r="B92" s="373"/>
      <c r="C92" s="257"/>
      <c r="D92" s="257"/>
      <c r="E92" s="257"/>
      <c r="F92" s="257"/>
      <c r="G92" s="257"/>
      <c r="H92" s="257"/>
      <c r="I92" s="257"/>
      <c r="J92" s="257"/>
      <c r="K92" s="257"/>
      <c r="L92" s="257"/>
      <c r="M92" s="257"/>
      <c r="R92" s="257"/>
    </row>
    <row r="93" spans="1:32" x14ac:dyDescent="0.2">
      <c r="A93" s="303" t="s">
        <v>484</v>
      </c>
      <c r="B93" s="257"/>
      <c r="C93" s="303"/>
      <c r="D93" s="257"/>
      <c r="E93" s="257"/>
      <c r="F93" s="257"/>
      <c r="G93" s="257"/>
      <c r="H93" s="257"/>
      <c r="I93" s="257"/>
      <c r="J93" s="257"/>
      <c r="K93" s="252"/>
      <c r="L93" s="252"/>
      <c r="M93" s="252"/>
      <c r="R93" s="252"/>
    </row>
    <row r="94" spans="1:32" x14ac:dyDescent="0.2">
      <c r="A94" s="302"/>
      <c r="B94" s="303"/>
      <c r="C94" s="303"/>
      <c r="D94" s="303"/>
      <c r="E94" s="303"/>
      <c r="F94" s="303"/>
      <c r="G94" s="303"/>
      <c r="H94" s="303"/>
      <c r="I94" s="303"/>
      <c r="J94" s="303"/>
      <c r="K94" s="303"/>
      <c r="L94" s="303"/>
      <c r="M94" s="303"/>
      <c r="N94" s="303"/>
      <c r="O94" s="303"/>
      <c r="P94" s="303"/>
    </row>
    <row r="95" spans="1:32" x14ac:dyDescent="0.2">
      <c r="B95" s="303"/>
      <c r="C95" s="303"/>
      <c r="D95" s="303"/>
      <c r="E95" s="303"/>
      <c r="F95" s="303"/>
      <c r="G95" s="303"/>
      <c r="H95" s="303"/>
      <c r="I95" s="303"/>
      <c r="J95" s="303"/>
      <c r="K95" s="303"/>
      <c r="L95" s="303"/>
      <c r="M95" s="303"/>
      <c r="N95" s="303"/>
      <c r="O95" s="303"/>
      <c r="P95" s="303"/>
    </row>
  </sheetData>
  <sheetProtection sheet="1" objects="1" scenarios="1"/>
  <mergeCells count="25">
    <mergeCell ref="A52:B52"/>
    <mergeCell ref="F8:F9"/>
    <mergeCell ref="G8:G9"/>
    <mergeCell ref="A42:B42"/>
    <mergeCell ref="A80:M80"/>
    <mergeCell ref="I8:I9"/>
    <mergeCell ref="C8:C9"/>
    <mergeCell ref="D8:D9"/>
    <mergeCell ref="A8:B9"/>
    <mergeCell ref="A88:M88"/>
    <mergeCell ref="A91:M91"/>
    <mergeCell ref="A1:M1"/>
    <mergeCell ref="I3:M3"/>
    <mergeCell ref="J4:M4"/>
    <mergeCell ref="J5:M5"/>
    <mergeCell ref="A7:B7"/>
    <mergeCell ref="I7:J7"/>
    <mergeCell ref="L7:M7"/>
    <mergeCell ref="C7:D7"/>
    <mergeCell ref="F7:G7"/>
    <mergeCell ref="A87:M87"/>
    <mergeCell ref="J8:J9"/>
    <mergeCell ref="L8:L9"/>
    <mergeCell ref="M8:M9"/>
    <mergeCell ref="A36:B36"/>
  </mergeCells>
  <dataValidations count="2">
    <dataValidation type="list" allowBlank="1" showInputMessage="1" showErrorMessage="1" sqref="J5:M5">
      <formula1>$U$2:$U$4</formula1>
    </dataValidation>
    <dataValidation type="list" allowBlank="1" showInputMessage="1" showErrorMessage="1" sqref="J4:M4">
      <formula1>$T$2:$T$4</formula1>
    </dataValidation>
  </dataValidations>
  <hyperlinks>
    <hyperlink ref="A89" r:id="rId1"/>
  </hyperlinks>
  <pageMargins left="0.70866141732283472" right="0.70866141732283472" top="0.74803149606299213" bottom="0.74803149606299213" header="0.31496062992125984" footer="0.31496062992125984"/>
  <pageSetup paperSize="9" scale="50" orientation="portrait" r:id="rId2"/>
  <ignoredErrors>
    <ignoredError sqref="C37:D40 C48:D50" evalError="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V41"/>
  <sheetViews>
    <sheetView zoomScaleNormal="100" workbookViewId="0">
      <selection sqref="A1:XFD1"/>
    </sheetView>
  </sheetViews>
  <sheetFormatPr defaultColWidth="24.28515625" defaultRowHeight="11.25" x14ac:dyDescent="0.2"/>
  <cols>
    <col min="1" max="1" width="24.28515625" style="388" customWidth="1"/>
    <col min="2" max="7" width="6.7109375" style="388" customWidth="1"/>
    <col min="8" max="8" width="0.85546875" style="388" customWidth="1"/>
    <col min="9" max="14" width="6.7109375" style="388" customWidth="1"/>
    <col min="15" max="15" width="0.85546875" style="388" customWidth="1"/>
    <col min="16" max="21" width="6.7109375" style="388" customWidth="1"/>
    <col min="22" max="23" width="9.140625" style="388" customWidth="1"/>
    <col min="24" max="24" width="6.5703125" style="388" customWidth="1"/>
    <col min="25" max="25" width="9.140625" style="402" hidden="1" customWidth="1"/>
    <col min="26" max="26" width="9.140625" style="390" hidden="1" customWidth="1"/>
    <col min="27" max="27" width="12.5703125" style="390" hidden="1" customWidth="1"/>
    <col min="28" max="31" width="9.140625" style="390" hidden="1" customWidth="1"/>
    <col min="32" max="32" width="24.28515625" style="390" customWidth="1"/>
    <col min="33" max="42" width="9.140625" style="390" customWidth="1"/>
    <col min="43" max="255" width="9.140625" style="388" customWidth="1"/>
    <col min="256" max="16384" width="24.28515625" style="388"/>
  </cols>
  <sheetData>
    <row r="1" spans="1:48" ht="12.75" x14ac:dyDescent="0.2">
      <c r="A1" s="1136" t="s">
        <v>570</v>
      </c>
      <c r="B1" s="1137"/>
      <c r="C1" s="1137"/>
      <c r="D1" s="1137"/>
      <c r="E1" s="1137"/>
      <c r="F1" s="1137"/>
      <c r="G1" s="1137"/>
      <c r="H1" s="1137"/>
      <c r="I1" s="1137"/>
      <c r="J1" s="1137"/>
      <c r="K1" s="1137"/>
      <c r="L1" s="1137"/>
      <c r="M1" s="1137"/>
      <c r="N1" s="1137"/>
      <c r="O1" s="1137"/>
      <c r="P1" s="1137"/>
      <c r="Q1" s="1137"/>
      <c r="R1" s="1137"/>
      <c r="S1" s="1137"/>
      <c r="T1" s="1137"/>
      <c r="U1" s="1137"/>
      <c r="Y1" s="389" t="s">
        <v>20</v>
      </c>
    </row>
    <row r="2" spans="1:48" ht="15" thickBot="1" x14ac:dyDescent="0.25">
      <c r="A2" s="387" t="s">
        <v>627</v>
      </c>
      <c r="B2" s="391"/>
      <c r="C2" s="391"/>
      <c r="D2" s="391"/>
      <c r="E2" s="391"/>
      <c r="F2" s="391"/>
      <c r="G2" s="392"/>
      <c r="H2" s="392"/>
      <c r="I2" s="393"/>
      <c r="J2" s="393"/>
      <c r="K2" s="393"/>
      <c r="L2" s="394"/>
      <c r="M2" s="394"/>
      <c r="N2" s="394"/>
      <c r="O2" s="394"/>
      <c r="Y2" s="389" t="s">
        <v>21</v>
      </c>
    </row>
    <row r="3" spans="1:48" ht="13.5" thickBot="1" x14ac:dyDescent="0.25">
      <c r="A3" s="685" t="s">
        <v>466</v>
      </c>
      <c r="B3" s="395"/>
      <c r="C3" s="396"/>
      <c r="D3" s="396"/>
      <c r="E3" s="396"/>
      <c r="F3" s="396"/>
      <c r="G3" s="392"/>
      <c r="O3" s="397"/>
      <c r="P3" s="1138" t="s">
        <v>138</v>
      </c>
      <c r="Q3" s="1139"/>
      <c r="R3" s="1139"/>
      <c r="S3" s="1139"/>
      <c r="T3" s="1139"/>
      <c r="U3" s="1140"/>
      <c r="Y3" s="389" t="s">
        <v>22</v>
      </c>
      <c r="AH3" s="398"/>
    </row>
    <row r="4" spans="1:48" ht="12.75" x14ac:dyDescent="0.2">
      <c r="A4" s="448"/>
      <c r="B4" s="392"/>
      <c r="C4" s="392"/>
      <c r="D4" s="392"/>
      <c r="E4" s="392"/>
      <c r="F4" s="392"/>
      <c r="G4" s="392"/>
      <c r="O4" s="399"/>
      <c r="P4" s="400" t="s">
        <v>259</v>
      </c>
      <c r="Q4" s="1141" t="s">
        <v>20</v>
      </c>
      <c r="R4" s="1141"/>
      <c r="S4" s="1141"/>
      <c r="T4" s="1141"/>
      <c r="U4" s="1142"/>
      <c r="Y4" s="389" t="s">
        <v>318</v>
      </c>
    </row>
    <row r="5" spans="1:48" ht="13.5" thickBot="1" x14ac:dyDescent="0.25">
      <c r="A5" s="392"/>
      <c r="B5" s="392"/>
      <c r="C5" s="392"/>
      <c r="D5" s="392"/>
      <c r="E5" s="392"/>
      <c r="F5" s="392"/>
      <c r="G5" s="392"/>
      <c r="O5" s="399"/>
      <c r="P5" s="401" t="s">
        <v>264</v>
      </c>
      <c r="Q5" s="1143">
        <v>2015</v>
      </c>
      <c r="R5" s="1143"/>
      <c r="S5" s="1143"/>
      <c r="T5" s="1143"/>
      <c r="U5" s="1144"/>
      <c r="Y5" s="389" t="s">
        <v>319</v>
      </c>
    </row>
    <row r="6" spans="1:48" x14ac:dyDescent="0.2">
      <c r="I6" s="394"/>
      <c r="J6" s="394"/>
      <c r="K6" s="394"/>
      <c r="L6" s="394"/>
      <c r="M6" s="394"/>
      <c r="N6" s="394"/>
      <c r="O6" s="394"/>
      <c r="Y6" s="402" t="s">
        <v>321</v>
      </c>
    </row>
    <row r="7" spans="1:48" s="405" customFormat="1" ht="28.5" customHeight="1" x14ac:dyDescent="0.2">
      <c r="A7" s="403" t="str">
        <f>"Key Stage 2 "&amp;Q4</f>
        <v>Key Stage 2 Reading</v>
      </c>
      <c r="B7" s="1145" t="s">
        <v>322</v>
      </c>
      <c r="C7" s="1145"/>
      <c r="D7" s="1145"/>
      <c r="E7" s="1145"/>
      <c r="F7" s="1145"/>
      <c r="G7" s="1145"/>
      <c r="H7" s="404"/>
      <c r="I7" s="1145" t="s">
        <v>429</v>
      </c>
      <c r="J7" s="1145"/>
      <c r="K7" s="1145"/>
      <c r="L7" s="1145"/>
      <c r="M7" s="1145"/>
      <c r="N7" s="1145"/>
      <c r="O7" s="404"/>
      <c r="P7" s="1145" t="s">
        <v>430</v>
      </c>
      <c r="Q7" s="1145"/>
      <c r="R7" s="1145"/>
      <c r="S7" s="1145"/>
      <c r="T7" s="1145"/>
      <c r="U7" s="1145"/>
      <c r="Y7" s="405" t="s">
        <v>323</v>
      </c>
      <c r="AE7" s="406"/>
      <c r="AF7" s="406"/>
      <c r="AG7" s="406"/>
      <c r="AH7" s="406"/>
      <c r="AI7" s="406"/>
      <c r="AJ7" s="406"/>
      <c r="AK7" s="406"/>
      <c r="AL7" s="406"/>
      <c r="AM7" s="406"/>
      <c r="AN7" s="406"/>
      <c r="AO7" s="406"/>
      <c r="AP7" s="406"/>
      <c r="AQ7" s="406"/>
      <c r="AR7" s="406"/>
      <c r="AS7" s="406"/>
      <c r="AT7" s="406"/>
      <c r="AU7" s="406"/>
      <c r="AV7" s="406"/>
    </row>
    <row r="8" spans="1:48" s="405" customFormat="1" ht="30.75" customHeight="1" x14ac:dyDescent="0.2">
      <c r="A8" s="1133"/>
      <c r="B8" s="1135" t="s">
        <v>188</v>
      </c>
      <c r="C8" s="1135"/>
      <c r="D8" s="1135"/>
      <c r="E8" s="1132" t="str">
        <f>IF(OR($Q$4="Reading",$Q$4="Mathematics",$Q$4="Writing",$Q$4="Reading, Writing &amp; Mathematics", $Q$4="Grammar, Punctuation &amp; Spelling"),"Percentage achieving level 4 or above","Percentage making expected progress")</f>
        <v>Percentage achieving level 4 or above</v>
      </c>
      <c r="F8" s="1132"/>
      <c r="G8" s="1132"/>
      <c r="H8" s="408"/>
      <c r="I8" s="1135" t="s">
        <v>188</v>
      </c>
      <c r="J8" s="1135"/>
      <c r="K8" s="1135"/>
      <c r="L8" s="1132" t="str">
        <f>IF(OR($Q$4="Reading",$Q$4="Mathematics",$Q$4="Writing",$Q$4="Reading, Writing &amp; Mathematics", $Q$4="Grammar, Punctuation &amp; Spelling"),"Percentage achieving level 4 or above","Percentage making expected progress")</f>
        <v>Percentage achieving level 4 or above</v>
      </c>
      <c r="M8" s="1132"/>
      <c r="N8" s="1132"/>
      <c r="O8" s="408"/>
      <c r="P8" s="1135" t="s">
        <v>188</v>
      </c>
      <c r="Q8" s="1135"/>
      <c r="R8" s="1135"/>
      <c r="S8" s="1132" t="str">
        <f>IF(OR($Q$4="Reading",$Q$4="Mathematics",$Q$4="Writing",$Q$4="Reading, Writing &amp; Mathematics", $Q$4="Grammar, Punctuation &amp; Spelling"),"Percentage achieving level 4 or above","Percentage making expected progress")</f>
        <v>Percentage achieving level 4 or above</v>
      </c>
      <c r="T8" s="1132"/>
      <c r="U8" s="1132"/>
      <c r="Y8" s="409" t="s">
        <v>324</v>
      </c>
      <c r="AC8" s="410" t="s">
        <v>43</v>
      </c>
      <c r="AD8" s="410" t="s">
        <v>325</v>
      </c>
      <c r="AE8" s="410" t="s">
        <v>326</v>
      </c>
      <c r="AF8" s="406"/>
      <c r="AG8" s="406"/>
      <c r="AH8" s="406"/>
      <c r="AI8" s="406"/>
      <c r="AJ8" s="406"/>
      <c r="AK8" s="406"/>
      <c r="AL8" s="406"/>
      <c r="AM8" s="406"/>
      <c r="AN8" s="406"/>
      <c r="AO8" s="406"/>
      <c r="AP8" s="406"/>
      <c r="AQ8" s="406"/>
      <c r="AR8" s="406"/>
      <c r="AS8" s="406"/>
      <c r="AT8" s="406"/>
      <c r="AU8" s="406"/>
      <c r="AV8" s="406"/>
    </row>
    <row r="9" spans="1:48" s="405" customFormat="1" ht="14.25" customHeight="1" x14ac:dyDescent="0.2">
      <c r="A9" s="1134"/>
      <c r="B9" s="411" t="s">
        <v>29</v>
      </c>
      <c r="C9" s="411" t="s">
        <v>30</v>
      </c>
      <c r="D9" s="411" t="s">
        <v>326</v>
      </c>
      <c r="E9" s="411" t="s">
        <v>29</v>
      </c>
      <c r="F9" s="411" t="s">
        <v>30</v>
      </c>
      <c r="G9" s="411" t="s">
        <v>326</v>
      </c>
      <c r="H9" s="412"/>
      <c r="I9" s="411" t="s">
        <v>29</v>
      </c>
      <c r="J9" s="411" t="s">
        <v>30</v>
      </c>
      <c r="K9" s="407" t="s">
        <v>326</v>
      </c>
      <c r="L9" s="412" t="s">
        <v>29</v>
      </c>
      <c r="M9" s="412" t="s">
        <v>30</v>
      </c>
      <c r="N9" s="412" t="s">
        <v>326</v>
      </c>
      <c r="O9" s="412"/>
      <c r="P9" s="411" t="s">
        <v>29</v>
      </c>
      <c r="Q9" s="411" t="s">
        <v>30</v>
      </c>
      <c r="R9" s="411" t="s">
        <v>326</v>
      </c>
      <c r="S9" s="411" t="s">
        <v>29</v>
      </c>
      <c r="T9" s="411" t="s">
        <v>30</v>
      </c>
      <c r="U9" s="411" t="s">
        <v>326</v>
      </c>
      <c r="AB9" s="389" t="s">
        <v>20</v>
      </c>
      <c r="AC9" s="405">
        <v>2</v>
      </c>
      <c r="AD9" s="405">
        <v>32</v>
      </c>
      <c r="AE9" s="405">
        <v>62</v>
      </c>
      <c r="AF9" s="406"/>
      <c r="AG9" s="406"/>
      <c r="AH9" s="406"/>
      <c r="AI9" s="406"/>
      <c r="AJ9" s="406"/>
      <c r="AK9" s="406"/>
      <c r="AL9" s="406"/>
      <c r="AM9" s="406"/>
      <c r="AN9" s="406"/>
      <c r="AO9" s="406"/>
      <c r="AP9" s="406"/>
      <c r="AQ9" s="406"/>
      <c r="AR9" s="406"/>
      <c r="AS9" s="406"/>
      <c r="AT9" s="406"/>
      <c r="AU9" s="406"/>
      <c r="AV9" s="406"/>
    </row>
    <row r="10" spans="1:48" s="415" customFormat="1" ht="14.85" customHeight="1" x14ac:dyDescent="0.2">
      <c r="A10" s="413" t="s">
        <v>431</v>
      </c>
      <c r="B10" s="414">
        <f ca="1">VLOOKUP(TRIM($A10),INDIRECT($AB$15),$AB$16,FALSE)</f>
        <v>47654</v>
      </c>
      <c r="C10" s="414">
        <f ca="1">VLOOKUP(TRIM($A10),INDIRECT($AB$15),1+$AB$16,FALSE)</f>
        <v>45457</v>
      </c>
      <c r="D10" s="414">
        <f ca="1">VLOOKUP(TRIM($A10),INDIRECT($AB$15),2+$AB$16,FALSE)</f>
        <v>93111</v>
      </c>
      <c r="E10" s="414">
        <f ca="1">VLOOKUP(TRIM($A10),INDIRECT($AB$15),3+$AB$16,FALSE)</f>
        <v>77</v>
      </c>
      <c r="F10" s="414">
        <f ca="1">VLOOKUP(TRIM($A10),INDIRECT($AB$15),4+$AB$16,FALSE)</f>
        <v>83</v>
      </c>
      <c r="G10" s="414">
        <f ca="1">VLOOKUP(TRIM($A10),INDIRECT($AB$15),5+$AB$16,FALSE)</f>
        <v>80</v>
      </c>
      <c r="H10" s="414"/>
      <c r="I10" s="414">
        <f ca="1">VLOOKUP(TRIM($A10),INDIRECT($AB$15),30+$AB$16,FALSE)</f>
        <v>245169</v>
      </c>
      <c r="J10" s="414">
        <f ca="1">VLOOKUP(TRIM($A10),INDIRECT($AB$15),31+$AB$16,FALSE)</f>
        <v>234506</v>
      </c>
      <c r="K10" s="414">
        <f ca="1">VLOOKUP(TRIM($A10),INDIRECT($AB$15),32+$AB$16,FALSE)</f>
        <v>479675</v>
      </c>
      <c r="L10" s="414">
        <f ca="1">VLOOKUP(TRIM($A10),INDIRECT($AB$15),33+$AB$16,FALSE)</f>
        <v>89</v>
      </c>
      <c r="M10" s="414">
        <f ca="1">VLOOKUP(TRIM($A10),INDIRECT($AB$15),34+$AB$16,FALSE)</f>
        <v>93</v>
      </c>
      <c r="N10" s="414">
        <f ca="1">VLOOKUP(TRIM($A10),INDIRECT($AB$15),35+$AB$16,FALSE)</f>
        <v>91</v>
      </c>
      <c r="O10" s="414"/>
      <c r="P10" s="414">
        <f ca="1">VLOOKUP(TRIM($A10),INDIRECT($AB$15),60+$AB$16,FALSE)</f>
        <v>292823</v>
      </c>
      <c r="Q10" s="414">
        <f ca="1">VLOOKUP(TRIM($A10),INDIRECT($AB$15),61+$AB$16,FALSE)</f>
        <v>279963</v>
      </c>
      <c r="R10" s="414">
        <f ca="1">VLOOKUP(TRIM($A10),INDIRECT($AB$15),62+$AB$16,FALSE)</f>
        <v>572786</v>
      </c>
      <c r="S10" s="414">
        <f ca="1">VLOOKUP(TRIM($A10),INDIRECT($AB$15),63+$AB$16,FALSE)</f>
        <v>87</v>
      </c>
      <c r="T10" s="414">
        <f ca="1">VLOOKUP(TRIM($A10),INDIRECT($AB$15),64+$AB$16,FALSE)</f>
        <v>91</v>
      </c>
      <c r="U10" s="414">
        <f ca="1">VLOOKUP(TRIM($A10),INDIRECT($AB$15),65+$AB$16,FALSE)</f>
        <v>89</v>
      </c>
      <c r="Y10" s="389"/>
      <c r="AB10" s="389" t="s">
        <v>21</v>
      </c>
      <c r="AC10" s="415">
        <v>8</v>
      </c>
      <c r="AD10" s="415">
        <v>38</v>
      </c>
      <c r="AE10" s="415">
        <v>68</v>
      </c>
      <c r="AF10" s="416"/>
      <c r="AG10" s="416"/>
      <c r="AH10" s="416"/>
      <c r="AI10" s="416"/>
      <c r="AJ10" s="416"/>
      <c r="AK10" s="416"/>
      <c r="AL10" s="416"/>
      <c r="AM10" s="416"/>
      <c r="AN10" s="416"/>
      <c r="AO10" s="416"/>
      <c r="AP10" s="416"/>
      <c r="AQ10" s="416"/>
      <c r="AR10" s="416"/>
      <c r="AS10" s="416"/>
      <c r="AT10" s="416"/>
      <c r="AU10" s="416"/>
      <c r="AV10" s="416"/>
    </row>
    <row r="11" spans="1:48" s="405" customFormat="1" ht="14.85" customHeight="1" x14ac:dyDescent="0.2">
      <c r="A11" s="415"/>
      <c r="B11" s="417"/>
      <c r="C11" s="417"/>
      <c r="D11" s="417"/>
      <c r="E11" s="417"/>
      <c r="F11" s="417"/>
      <c r="G11" s="417"/>
      <c r="H11" s="418"/>
      <c r="I11" s="417"/>
      <c r="J11" s="417"/>
      <c r="K11" s="417"/>
      <c r="L11" s="417"/>
      <c r="M11" s="417"/>
      <c r="N11" s="417"/>
      <c r="O11" s="418"/>
      <c r="P11" s="417"/>
      <c r="Q11" s="417"/>
      <c r="R11" s="417"/>
      <c r="S11" s="417"/>
      <c r="T11" s="417"/>
      <c r="U11" s="417"/>
      <c r="AB11" s="389" t="s">
        <v>22</v>
      </c>
      <c r="AC11" s="405">
        <v>14</v>
      </c>
      <c r="AD11" s="405">
        <v>44</v>
      </c>
      <c r="AE11" s="405">
        <v>74</v>
      </c>
      <c r="AF11" s="406"/>
      <c r="AG11" s="406"/>
      <c r="AH11" s="406"/>
      <c r="AI11" s="406"/>
      <c r="AJ11" s="406"/>
      <c r="AK11" s="406"/>
      <c r="AL11" s="406"/>
      <c r="AM11" s="406"/>
      <c r="AN11" s="406"/>
      <c r="AO11" s="406"/>
      <c r="AP11" s="406"/>
      <c r="AQ11" s="406"/>
      <c r="AR11" s="406"/>
      <c r="AS11" s="406"/>
      <c r="AT11" s="406"/>
      <c r="AU11" s="406"/>
      <c r="AV11" s="406"/>
    </row>
    <row r="12" spans="1:48" s="415" customFormat="1" ht="14.85" customHeight="1" x14ac:dyDescent="0.2">
      <c r="A12" s="415" t="s">
        <v>33</v>
      </c>
      <c r="B12" s="417">
        <f t="shared" ref="B12:B33" ca="1" si="0">VLOOKUP(TRIM($A12),INDIRECT($AB$15),$AB$16,FALSE)</f>
        <v>32871</v>
      </c>
      <c r="C12" s="417">
        <f t="shared" ref="C12:C33" ca="1" si="1">VLOOKUP(TRIM($A12),INDIRECT($AB$15),1+$AB$16,FALSE)</f>
        <v>31132</v>
      </c>
      <c r="D12" s="417">
        <f t="shared" ref="D12:D33" ca="1" si="2">VLOOKUP(TRIM($A12),INDIRECT($AB$15),2+$AB$16,FALSE)</f>
        <v>64003</v>
      </c>
      <c r="E12" s="417">
        <f t="shared" ref="E12:E33" ca="1" si="3">VLOOKUP(TRIM($A12),INDIRECT($AB$15),3+$AB$16,FALSE)</f>
        <v>75</v>
      </c>
      <c r="F12" s="417">
        <f t="shared" ref="F12:F33" ca="1" si="4">VLOOKUP(TRIM($A12),INDIRECT($AB$15),4+$AB$16,FALSE)</f>
        <v>81</v>
      </c>
      <c r="G12" s="417">
        <f t="shared" ref="G12:G33" ca="1" si="5">VLOOKUP(TRIM($A12),INDIRECT($AB$15),5+$AB$16,FALSE)</f>
        <v>78</v>
      </c>
      <c r="H12" s="417"/>
      <c r="I12" s="417">
        <f t="shared" ref="I12:I33" ca="1" si="6">VLOOKUP(TRIM($A12),INDIRECT($AB$15),30+$AB$16,FALSE)</f>
        <v>190356</v>
      </c>
      <c r="J12" s="417">
        <f t="shared" ref="J12:J33" ca="1" si="7">VLOOKUP(TRIM($A12),INDIRECT($AB$15),31+$AB$16,FALSE)</f>
        <v>181585</v>
      </c>
      <c r="K12" s="417">
        <f t="shared" ref="K12:K33" ca="1" si="8">VLOOKUP(TRIM($A12),INDIRECT($AB$15),32+$AB$16,FALSE)</f>
        <v>371941</v>
      </c>
      <c r="L12" s="417">
        <f t="shared" ref="L12:L33" ca="1" si="9">VLOOKUP(TRIM($A12),INDIRECT($AB$15),33+$AB$16,FALSE)</f>
        <v>90</v>
      </c>
      <c r="M12" s="417">
        <f t="shared" ref="M12:M33" ca="1" si="10">VLOOKUP(TRIM($A12),INDIRECT($AB$15),34+$AB$16,FALSE)</f>
        <v>93</v>
      </c>
      <c r="N12" s="417">
        <f t="shared" ref="N12:N33" ca="1" si="11">VLOOKUP(TRIM($A12),INDIRECT($AB$15),35+$AB$16,FALSE)</f>
        <v>91</v>
      </c>
      <c r="O12" s="417"/>
      <c r="P12" s="417">
        <f t="shared" ref="P12:P33" ca="1" si="12">VLOOKUP(TRIM($A12),INDIRECT($AB$15),60+$AB$16,FALSE)</f>
        <v>223227</v>
      </c>
      <c r="Q12" s="417">
        <f t="shared" ref="Q12:Q33" ca="1" si="13">VLOOKUP(TRIM($A12),INDIRECT($AB$15),61+$AB$16,FALSE)</f>
        <v>212717</v>
      </c>
      <c r="R12" s="417">
        <f t="shared" ref="R12:R33" ca="1" si="14">VLOOKUP(TRIM($A12),INDIRECT($AB$15),62+$AB$16,FALSE)</f>
        <v>435944</v>
      </c>
      <c r="S12" s="417">
        <f t="shared" ref="S12:S33" ca="1" si="15">VLOOKUP(TRIM($A12),INDIRECT($AB$15),63+$AB$16,FALSE)</f>
        <v>87</v>
      </c>
      <c r="T12" s="417">
        <f t="shared" ref="T12:T33" ca="1" si="16">VLOOKUP(TRIM($A12),INDIRECT($AB$15),64+$AB$16,FALSE)</f>
        <v>91</v>
      </c>
      <c r="U12" s="417">
        <f t="shared" ref="U12:U33" ca="1" si="17">VLOOKUP(TRIM($A12),INDIRECT($AB$15),65+$AB$16,FALSE)</f>
        <v>89</v>
      </c>
      <c r="AB12" s="389" t="s">
        <v>288</v>
      </c>
      <c r="AC12" s="415">
        <v>20</v>
      </c>
      <c r="AD12" s="415">
        <v>50</v>
      </c>
      <c r="AE12" s="415">
        <v>80</v>
      </c>
      <c r="AF12" s="416"/>
      <c r="AG12" s="416"/>
      <c r="AH12" s="416"/>
      <c r="AI12" s="416"/>
      <c r="AJ12" s="416"/>
      <c r="AK12" s="416"/>
      <c r="AL12" s="416"/>
      <c r="AM12" s="416"/>
      <c r="AN12" s="416"/>
      <c r="AO12" s="416"/>
      <c r="AP12" s="416"/>
      <c r="AQ12" s="416"/>
      <c r="AR12" s="416"/>
      <c r="AS12" s="416"/>
      <c r="AT12" s="416"/>
      <c r="AU12" s="416"/>
      <c r="AV12" s="416"/>
    </row>
    <row r="13" spans="1:48" s="405" customFormat="1" ht="14.85" customHeight="1" x14ac:dyDescent="0.2">
      <c r="A13" s="419" t="s">
        <v>268</v>
      </c>
      <c r="B13" s="418">
        <f t="shared" ca="1" si="0"/>
        <v>30612</v>
      </c>
      <c r="C13" s="418">
        <f t="shared" ca="1" si="1"/>
        <v>28923</v>
      </c>
      <c r="D13" s="418">
        <f t="shared" ca="1" si="2"/>
        <v>59535</v>
      </c>
      <c r="E13" s="418">
        <f t="shared" ca="1" si="3"/>
        <v>75</v>
      </c>
      <c r="F13" s="418">
        <f t="shared" ca="1" si="4"/>
        <v>82</v>
      </c>
      <c r="G13" s="418">
        <f t="shared" ca="1" si="5"/>
        <v>79</v>
      </c>
      <c r="H13" s="418"/>
      <c r="I13" s="418">
        <f t="shared" ca="1" si="6"/>
        <v>175926</v>
      </c>
      <c r="J13" s="418">
        <f t="shared" ca="1" si="7"/>
        <v>167777</v>
      </c>
      <c r="K13" s="418">
        <f t="shared" ca="1" si="8"/>
        <v>343703</v>
      </c>
      <c r="L13" s="418">
        <f t="shared" ca="1" si="9"/>
        <v>90</v>
      </c>
      <c r="M13" s="418">
        <f t="shared" ca="1" si="10"/>
        <v>94</v>
      </c>
      <c r="N13" s="418">
        <f t="shared" ca="1" si="11"/>
        <v>92</v>
      </c>
      <c r="O13" s="418"/>
      <c r="P13" s="418">
        <f t="shared" ca="1" si="12"/>
        <v>206538</v>
      </c>
      <c r="Q13" s="418">
        <f t="shared" ca="1" si="13"/>
        <v>196700</v>
      </c>
      <c r="R13" s="418">
        <f t="shared" ca="1" si="14"/>
        <v>403238</v>
      </c>
      <c r="S13" s="418">
        <f t="shared" ca="1" si="15"/>
        <v>88</v>
      </c>
      <c r="T13" s="418">
        <f t="shared" ca="1" si="16"/>
        <v>92</v>
      </c>
      <c r="U13" s="418">
        <f t="shared" ca="1" si="17"/>
        <v>90</v>
      </c>
      <c r="AB13" s="389" t="s">
        <v>290</v>
      </c>
      <c r="AC13" s="405">
        <v>26</v>
      </c>
      <c r="AD13" s="405">
        <v>56</v>
      </c>
      <c r="AE13" s="405">
        <v>86</v>
      </c>
      <c r="AF13" s="406"/>
      <c r="AG13" s="406"/>
      <c r="AH13" s="406"/>
      <c r="AI13" s="406"/>
      <c r="AJ13" s="406"/>
      <c r="AK13" s="406"/>
      <c r="AL13" s="406"/>
      <c r="AM13" s="406"/>
      <c r="AN13" s="406"/>
      <c r="AO13" s="406"/>
      <c r="AP13" s="406"/>
      <c r="AQ13" s="406"/>
      <c r="AR13" s="406"/>
      <c r="AS13" s="406"/>
      <c r="AT13" s="406"/>
      <c r="AU13" s="406"/>
      <c r="AV13" s="406"/>
    </row>
    <row r="14" spans="1:48" s="405" customFormat="1" ht="14.85" customHeight="1" x14ac:dyDescent="0.2">
      <c r="A14" s="419" t="s">
        <v>271</v>
      </c>
      <c r="B14" s="418">
        <f t="shared" ca="1" si="0"/>
        <v>151</v>
      </c>
      <c r="C14" s="418">
        <f t="shared" ca="1" si="1"/>
        <v>119</v>
      </c>
      <c r="D14" s="418">
        <f t="shared" ca="1" si="2"/>
        <v>270</v>
      </c>
      <c r="E14" s="418">
        <f t="shared" ca="1" si="3"/>
        <v>76</v>
      </c>
      <c r="F14" s="418">
        <f t="shared" ca="1" si="4"/>
        <v>85</v>
      </c>
      <c r="G14" s="418">
        <f t="shared" ca="1" si="5"/>
        <v>80</v>
      </c>
      <c r="H14" s="418"/>
      <c r="I14" s="418">
        <f t="shared" ca="1" si="6"/>
        <v>694</v>
      </c>
      <c r="J14" s="418">
        <f t="shared" ca="1" si="7"/>
        <v>714</v>
      </c>
      <c r="K14" s="418">
        <f t="shared" ca="1" si="8"/>
        <v>1408</v>
      </c>
      <c r="L14" s="418">
        <f t="shared" ca="1" si="9"/>
        <v>94</v>
      </c>
      <c r="M14" s="418">
        <f t="shared" ca="1" si="10"/>
        <v>96</v>
      </c>
      <c r="N14" s="418">
        <f t="shared" ca="1" si="11"/>
        <v>95</v>
      </c>
      <c r="O14" s="418"/>
      <c r="P14" s="418">
        <f t="shared" ca="1" si="12"/>
        <v>845</v>
      </c>
      <c r="Q14" s="418">
        <f t="shared" ca="1" si="13"/>
        <v>833</v>
      </c>
      <c r="R14" s="418">
        <f t="shared" ca="1" si="14"/>
        <v>1678</v>
      </c>
      <c r="S14" s="418">
        <f t="shared" ca="1" si="15"/>
        <v>91</v>
      </c>
      <c r="T14" s="418">
        <f t="shared" ca="1" si="16"/>
        <v>94</v>
      </c>
      <c r="U14" s="418">
        <f t="shared" ca="1" si="17"/>
        <v>92</v>
      </c>
      <c r="Y14" s="420">
        <v>2012</v>
      </c>
      <c r="AF14" s="406"/>
      <c r="AG14" s="406"/>
      <c r="AH14" s="406"/>
      <c r="AI14" s="406"/>
      <c r="AJ14" s="406"/>
      <c r="AK14" s="406"/>
      <c r="AL14" s="406"/>
      <c r="AM14" s="406"/>
      <c r="AN14" s="406"/>
      <c r="AO14" s="406"/>
      <c r="AP14" s="406"/>
      <c r="AQ14" s="406"/>
      <c r="AR14" s="406"/>
      <c r="AS14" s="406"/>
      <c r="AT14" s="406"/>
      <c r="AU14" s="406"/>
      <c r="AV14" s="406"/>
    </row>
    <row r="15" spans="1:48" s="405" customFormat="1" ht="14.85" customHeight="1" x14ac:dyDescent="0.2">
      <c r="A15" s="419" t="s">
        <v>272</v>
      </c>
      <c r="B15" s="418">
        <f t="shared" ca="1" si="0"/>
        <v>145</v>
      </c>
      <c r="C15" s="418">
        <f t="shared" ca="1" si="1"/>
        <v>161</v>
      </c>
      <c r="D15" s="418">
        <f t="shared" ca="1" si="2"/>
        <v>306</v>
      </c>
      <c r="E15" s="418">
        <f t="shared" ca="1" si="3"/>
        <v>56</v>
      </c>
      <c r="F15" s="418">
        <f t="shared" ca="1" si="4"/>
        <v>63</v>
      </c>
      <c r="G15" s="418">
        <f t="shared" ca="1" si="5"/>
        <v>60</v>
      </c>
      <c r="H15" s="418"/>
      <c r="I15" s="418">
        <f t="shared" ca="1" si="6"/>
        <v>80</v>
      </c>
      <c r="J15" s="418">
        <f t="shared" ca="1" si="7"/>
        <v>62</v>
      </c>
      <c r="K15" s="418">
        <f t="shared" ca="1" si="8"/>
        <v>142</v>
      </c>
      <c r="L15" s="418">
        <f t="shared" ca="1" si="9"/>
        <v>64</v>
      </c>
      <c r="M15" s="418">
        <f t="shared" ca="1" si="10"/>
        <v>71</v>
      </c>
      <c r="N15" s="418">
        <f t="shared" ca="1" si="11"/>
        <v>67</v>
      </c>
      <c r="O15" s="418"/>
      <c r="P15" s="418">
        <f t="shared" ca="1" si="12"/>
        <v>225</v>
      </c>
      <c r="Q15" s="418">
        <f t="shared" ca="1" si="13"/>
        <v>223</v>
      </c>
      <c r="R15" s="418">
        <f t="shared" ca="1" si="14"/>
        <v>448</v>
      </c>
      <c r="S15" s="418">
        <f t="shared" ca="1" si="15"/>
        <v>59</v>
      </c>
      <c r="T15" s="418">
        <f t="shared" ca="1" si="16"/>
        <v>65</v>
      </c>
      <c r="U15" s="418">
        <f t="shared" ca="1" si="17"/>
        <v>62</v>
      </c>
      <c r="Y15" s="421">
        <v>2013</v>
      </c>
      <c r="AA15" s="422" t="s">
        <v>327</v>
      </c>
      <c r="AB15" s="415" t="str">
        <f>IF(OR($Q$4="Progress in Reading", Q4="Progress in Writing", Q4="Progress in Mathematics"),("Table10a_Prog_"&amp;Q5),("Table10a_"&amp;Q5))</f>
        <v>Table10a_2015</v>
      </c>
      <c r="AF15" s="406"/>
      <c r="AG15" s="406"/>
      <c r="AH15" s="406"/>
      <c r="AI15" s="406"/>
      <c r="AJ15" s="406"/>
      <c r="AK15" s="406"/>
      <c r="AL15" s="406"/>
      <c r="AM15" s="406"/>
      <c r="AN15" s="406"/>
      <c r="AO15" s="406"/>
      <c r="AP15" s="406"/>
      <c r="AQ15" s="406"/>
      <c r="AR15" s="406"/>
      <c r="AS15" s="406"/>
      <c r="AT15" s="406"/>
      <c r="AU15" s="406"/>
      <c r="AV15" s="406"/>
    </row>
    <row r="16" spans="1:48" s="415" customFormat="1" ht="14.85" customHeight="1" x14ac:dyDescent="0.2">
      <c r="A16" s="419" t="s">
        <v>273</v>
      </c>
      <c r="B16" s="418">
        <f t="shared" ca="1" si="0"/>
        <v>366</v>
      </c>
      <c r="C16" s="418">
        <f t="shared" ca="1" si="1"/>
        <v>354</v>
      </c>
      <c r="D16" s="418">
        <f t="shared" ca="1" si="2"/>
        <v>720</v>
      </c>
      <c r="E16" s="418">
        <f t="shared" ca="1" si="3"/>
        <v>39</v>
      </c>
      <c r="F16" s="418">
        <f t="shared" ca="1" si="4"/>
        <v>52</v>
      </c>
      <c r="G16" s="418">
        <f t="shared" ca="1" si="5"/>
        <v>46</v>
      </c>
      <c r="H16" s="418"/>
      <c r="I16" s="418">
        <f t="shared" ca="1" si="6"/>
        <v>615</v>
      </c>
      <c r="J16" s="418">
        <f t="shared" ca="1" si="7"/>
        <v>551</v>
      </c>
      <c r="K16" s="418">
        <f t="shared" ca="1" si="8"/>
        <v>1166</v>
      </c>
      <c r="L16" s="418">
        <f t="shared" ca="1" si="9"/>
        <v>43</v>
      </c>
      <c r="M16" s="418">
        <f t="shared" ca="1" si="10"/>
        <v>45</v>
      </c>
      <c r="N16" s="418">
        <f t="shared" ca="1" si="11"/>
        <v>44</v>
      </c>
      <c r="O16" s="418"/>
      <c r="P16" s="418">
        <f t="shared" ca="1" si="12"/>
        <v>981</v>
      </c>
      <c r="Q16" s="418">
        <f t="shared" ca="1" si="13"/>
        <v>905</v>
      </c>
      <c r="R16" s="418">
        <f t="shared" ca="1" si="14"/>
        <v>1886</v>
      </c>
      <c r="S16" s="418">
        <f t="shared" ca="1" si="15"/>
        <v>41</v>
      </c>
      <c r="T16" s="418">
        <f t="shared" ca="1" si="16"/>
        <v>48</v>
      </c>
      <c r="U16" s="418">
        <f t="shared" ca="1" si="17"/>
        <v>44</v>
      </c>
      <c r="Y16" s="421">
        <v>2014</v>
      </c>
      <c r="AA16" s="422" t="s">
        <v>328</v>
      </c>
      <c r="AB16" s="423">
        <f>IF(Q4="Reading",2,IF(Q4="Writing",8,IF(Q4="Mathematics",14, IF(Q4="Grammar, Punctuation &amp; Spelling", 20, IF(Q4="Reading, Writing &amp; Mathematics",26, IF(Q4="Progress in Reading", 2, IF(Q4="Progress in Writing",8, 14)))))))</f>
        <v>2</v>
      </c>
      <c r="AF16" s="416"/>
      <c r="AG16" s="416"/>
      <c r="AH16" s="416"/>
      <c r="AI16" s="416"/>
      <c r="AJ16" s="416"/>
      <c r="AK16" s="416"/>
      <c r="AL16" s="416"/>
      <c r="AM16" s="416"/>
      <c r="AN16" s="416"/>
      <c r="AO16" s="416"/>
      <c r="AP16" s="416"/>
      <c r="AQ16" s="416"/>
      <c r="AR16" s="416"/>
      <c r="AS16" s="416"/>
      <c r="AT16" s="416"/>
      <c r="AU16" s="416"/>
      <c r="AV16" s="416"/>
    </row>
    <row r="17" spans="1:48" s="405" customFormat="1" ht="14.85" customHeight="1" x14ac:dyDescent="0.2">
      <c r="A17" s="419" t="s">
        <v>274</v>
      </c>
      <c r="B17" s="418">
        <f t="shared" ca="1" si="0"/>
        <v>1597</v>
      </c>
      <c r="C17" s="418">
        <f t="shared" ca="1" si="1"/>
        <v>1575</v>
      </c>
      <c r="D17" s="418">
        <f t="shared" ca="1" si="2"/>
        <v>3172</v>
      </c>
      <c r="E17" s="418">
        <f t="shared" ca="1" si="3"/>
        <v>72</v>
      </c>
      <c r="F17" s="418">
        <f t="shared" ca="1" si="4"/>
        <v>77</v>
      </c>
      <c r="G17" s="418">
        <f t="shared" ca="1" si="5"/>
        <v>74</v>
      </c>
      <c r="H17" s="418"/>
      <c r="I17" s="418">
        <f t="shared" ca="1" si="6"/>
        <v>13041</v>
      </c>
      <c r="J17" s="418">
        <f t="shared" ca="1" si="7"/>
        <v>12481</v>
      </c>
      <c r="K17" s="418">
        <f t="shared" ca="1" si="8"/>
        <v>25522</v>
      </c>
      <c r="L17" s="418">
        <f t="shared" ca="1" si="9"/>
        <v>80</v>
      </c>
      <c r="M17" s="418">
        <f t="shared" ca="1" si="10"/>
        <v>84</v>
      </c>
      <c r="N17" s="418">
        <f t="shared" ca="1" si="11"/>
        <v>82</v>
      </c>
      <c r="O17" s="418"/>
      <c r="P17" s="418">
        <f t="shared" ca="1" si="12"/>
        <v>14638</v>
      </c>
      <c r="Q17" s="418">
        <f t="shared" ca="1" si="13"/>
        <v>14056</v>
      </c>
      <c r="R17" s="418">
        <f t="shared" ca="1" si="14"/>
        <v>28694</v>
      </c>
      <c r="S17" s="418">
        <f t="shared" ca="1" si="15"/>
        <v>79</v>
      </c>
      <c r="T17" s="418">
        <f t="shared" ca="1" si="16"/>
        <v>83</v>
      </c>
      <c r="U17" s="418">
        <f t="shared" ca="1" si="17"/>
        <v>81</v>
      </c>
      <c r="Y17" s="421">
        <v>2015</v>
      </c>
      <c r="AE17" s="406"/>
      <c r="AF17" s="406"/>
      <c r="AG17" s="406"/>
      <c r="AH17" s="406"/>
      <c r="AI17" s="406"/>
      <c r="AJ17" s="406"/>
      <c r="AK17" s="406"/>
      <c r="AL17" s="406"/>
      <c r="AM17" s="406"/>
      <c r="AN17" s="406"/>
      <c r="AO17" s="406"/>
      <c r="AP17" s="406"/>
      <c r="AQ17" s="406"/>
      <c r="AR17" s="406"/>
      <c r="AS17" s="406"/>
      <c r="AT17" s="406"/>
      <c r="AU17" s="406"/>
      <c r="AV17" s="406"/>
    </row>
    <row r="18" spans="1:48" s="415" customFormat="1" ht="14.85" customHeight="1" x14ac:dyDescent="0.2">
      <c r="A18" s="415" t="s">
        <v>34</v>
      </c>
      <c r="B18" s="417">
        <f t="shared" ca="1" si="0"/>
        <v>3328</v>
      </c>
      <c r="C18" s="417">
        <f t="shared" ca="1" si="1"/>
        <v>3279</v>
      </c>
      <c r="D18" s="417">
        <f t="shared" ca="1" si="2"/>
        <v>6607</v>
      </c>
      <c r="E18" s="417">
        <f t="shared" ca="1" si="3"/>
        <v>80</v>
      </c>
      <c r="F18" s="417">
        <f t="shared" ca="1" si="4"/>
        <v>87</v>
      </c>
      <c r="G18" s="417">
        <f t="shared" ca="1" si="5"/>
        <v>84</v>
      </c>
      <c r="H18" s="417"/>
      <c r="I18" s="417">
        <f t="shared" ca="1" si="6"/>
        <v>10994</v>
      </c>
      <c r="J18" s="417">
        <f t="shared" ca="1" si="7"/>
        <v>10701</v>
      </c>
      <c r="K18" s="417">
        <f t="shared" ca="1" si="8"/>
        <v>21695</v>
      </c>
      <c r="L18" s="417">
        <f t="shared" ca="1" si="9"/>
        <v>90</v>
      </c>
      <c r="M18" s="417">
        <f t="shared" ca="1" si="10"/>
        <v>95</v>
      </c>
      <c r="N18" s="417">
        <f t="shared" ca="1" si="11"/>
        <v>92</v>
      </c>
      <c r="O18" s="417"/>
      <c r="P18" s="417">
        <f t="shared" ca="1" si="12"/>
        <v>14322</v>
      </c>
      <c r="Q18" s="417">
        <f t="shared" ca="1" si="13"/>
        <v>13980</v>
      </c>
      <c r="R18" s="417">
        <f t="shared" ca="1" si="14"/>
        <v>28302</v>
      </c>
      <c r="S18" s="417">
        <f t="shared" ca="1" si="15"/>
        <v>88</v>
      </c>
      <c r="T18" s="417">
        <f t="shared" ca="1" si="16"/>
        <v>93</v>
      </c>
      <c r="U18" s="417">
        <f t="shared" ca="1" si="17"/>
        <v>90</v>
      </c>
      <c r="W18" s="415" t="s">
        <v>212</v>
      </c>
      <c r="Y18" s="420"/>
      <c r="AE18" s="416"/>
      <c r="AF18" s="416"/>
      <c r="AG18" s="416"/>
      <c r="AH18" s="416"/>
      <c r="AI18" s="416"/>
      <c r="AJ18" s="416"/>
      <c r="AK18" s="416"/>
      <c r="AL18" s="416"/>
      <c r="AM18" s="416"/>
      <c r="AN18" s="416"/>
      <c r="AO18" s="416"/>
      <c r="AP18" s="416"/>
      <c r="AQ18" s="416"/>
      <c r="AR18" s="416"/>
      <c r="AS18" s="416"/>
      <c r="AT18" s="416"/>
      <c r="AU18" s="416"/>
      <c r="AV18" s="416"/>
    </row>
    <row r="19" spans="1:48" s="405" customFormat="1" ht="14.85" customHeight="1" x14ac:dyDescent="0.2">
      <c r="A19" s="419" t="s">
        <v>275</v>
      </c>
      <c r="B19" s="418">
        <f t="shared" ca="1" si="0"/>
        <v>1266</v>
      </c>
      <c r="C19" s="418">
        <f t="shared" ca="1" si="1"/>
        <v>1239</v>
      </c>
      <c r="D19" s="418">
        <f t="shared" ca="1" si="2"/>
        <v>2505</v>
      </c>
      <c r="E19" s="418">
        <f t="shared" ca="1" si="3"/>
        <v>79</v>
      </c>
      <c r="F19" s="418">
        <f t="shared" ca="1" si="4"/>
        <v>85</v>
      </c>
      <c r="G19" s="418">
        <f t="shared" ca="1" si="5"/>
        <v>82</v>
      </c>
      <c r="H19" s="418"/>
      <c r="I19" s="418">
        <f t="shared" ca="1" si="6"/>
        <v>2875</v>
      </c>
      <c r="J19" s="418">
        <f t="shared" ca="1" si="7"/>
        <v>2850</v>
      </c>
      <c r="K19" s="418">
        <f t="shared" ca="1" si="8"/>
        <v>5725</v>
      </c>
      <c r="L19" s="418">
        <f t="shared" ca="1" si="9"/>
        <v>89</v>
      </c>
      <c r="M19" s="418">
        <f t="shared" ca="1" si="10"/>
        <v>94</v>
      </c>
      <c r="N19" s="418">
        <f t="shared" ca="1" si="11"/>
        <v>91</v>
      </c>
      <c r="O19" s="418"/>
      <c r="P19" s="418">
        <f t="shared" ca="1" si="12"/>
        <v>4141</v>
      </c>
      <c r="Q19" s="418">
        <f t="shared" ca="1" si="13"/>
        <v>4089</v>
      </c>
      <c r="R19" s="418">
        <f t="shared" ca="1" si="14"/>
        <v>8230</v>
      </c>
      <c r="S19" s="418">
        <f t="shared" ca="1" si="15"/>
        <v>86</v>
      </c>
      <c r="T19" s="418">
        <f t="shared" ca="1" si="16"/>
        <v>91</v>
      </c>
      <c r="U19" s="418">
        <f t="shared" ca="1" si="17"/>
        <v>89</v>
      </c>
      <c r="Y19" s="421"/>
      <c r="AE19" s="406"/>
      <c r="AF19" s="406"/>
      <c r="AG19" s="406"/>
      <c r="AH19" s="406"/>
      <c r="AI19" s="406"/>
      <c r="AJ19" s="406"/>
      <c r="AK19" s="406"/>
      <c r="AL19" s="406"/>
      <c r="AM19" s="406"/>
      <c r="AN19" s="406"/>
      <c r="AO19" s="406"/>
      <c r="AP19" s="406"/>
      <c r="AQ19" s="406"/>
      <c r="AR19" s="406"/>
      <c r="AS19" s="406"/>
      <c r="AT19" s="406"/>
      <c r="AU19" s="406"/>
      <c r="AV19" s="406"/>
    </row>
    <row r="20" spans="1:48" s="405" customFormat="1" ht="14.85" customHeight="1" x14ac:dyDescent="0.2">
      <c r="A20" s="419" t="s">
        <v>276</v>
      </c>
      <c r="B20" s="418">
        <f t="shared" ca="1" si="0"/>
        <v>406</v>
      </c>
      <c r="C20" s="418">
        <f t="shared" ca="1" si="1"/>
        <v>419</v>
      </c>
      <c r="D20" s="418">
        <f t="shared" ca="1" si="2"/>
        <v>825</v>
      </c>
      <c r="E20" s="418">
        <f t="shared" ca="1" si="3"/>
        <v>80</v>
      </c>
      <c r="F20" s="418">
        <f t="shared" ca="1" si="4"/>
        <v>89</v>
      </c>
      <c r="G20" s="418">
        <f t="shared" ca="1" si="5"/>
        <v>84</v>
      </c>
      <c r="H20" s="418"/>
      <c r="I20" s="418">
        <f t="shared" ca="1" si="6"/>
        <v>1322</v>
      </c>
      <c r="J20" s="418">
        <f t="shared" ca="1" si="7"/>
        <v>1364</v>
      </c>
      <c r="K20" s="418">
        <f t="shared" ca="1" si="8"/>
        <v>2686</v>
      </c>
      <c r="L20" s="418">
        <f t="shared" ca="1" si="9"/>
        <v>89</v>
      </c>
      <c r="M20" s="418">
        <f t="shared" ca="1" si="10"/>
        <v>96</v>
      </c>
      <c r="N20" s="418">
        <f t="shared" ca="1" si="11"/>
        <v>92</v>
      </c>
      <c r="O20" s="418"/>
      <c r="P20" s="418">
        <f t="shared" ca="1" si="12"/>
        <v>1728</v>
      </c>
      <c r="Q20" s="418">
        <f t="shared" ca="1" si="13"/>
        <v>1783</v>
      </c>
      <c r="R20" s="418">
        <f t="shared" ca="1" si="14"/>
        <v>3511</v>
      </c>
      <c r="S20" s="418">
        <f t="shared" ca="1" si="15"/>
        <v>87</v>
      </c>
      <c r="T20" s="418">
        <f t="shared" ca="1" si="16"/>
        <v>94</v>
      </c>
      <c r="U20" s="418">
        <f t="shared" ca="1" si="17"/>
        <v>90</v>
      </c>
      <c r="Y20" s="420"/>
      <c r="AE20" s="406"/>
      <c r="AF20" s="406"/>
      <c r="AG20" s="406"/>
      <c r="AH20" s="406"/>
      <c r="AI20" s="406"/>
      <c r="AJ20" s="406"/>
      <c r="AK20" s="406"/>
      <c r="AL20" s="406"/>
      <c r="AM20" s="406"/>
      <c r="AN20" s="406"/>
      <c r="AO20" s="406"/>
      <c r="AP20" s="406"/>
      <c r="AQ20" s="406"/>
      <c r="AR20" s="406"/>
      <c r="AS20" s="406"/>
      <c r="AT20" s="406"/>
      <c r="AU20" s="406"/>
      <c r="AV20" s="406"/>
    </row>
    <row r="21" spans="1:48" s="415" customFormat="1" ht="14.85" customHeight="1" x14ac:dyDescent="0.2">
      <c r="A21" s="419" t="s">
        <v>277</v>
      </c>
      <c r="B21" s="418">
        <f t="shared" ca="1" si="0"/>
        <v>572</v>
      </c>
      <c r="C21" s="418">
        <f t="shared" ca="1" si="1"/>
        <v>543</v>
      </c>
      <c r="D21" s="418">
        <f t="shared" ca="1" si="2"/>
        <v>1115</v>
      </c>
      <c r="E21" s="418">
        <f t="shared" ca="1" si="3"/>
        <v>82</v>
      </c>
      <c r="F21" s="418">
        <f t="shared" ca="1" si="4"/>
        <v>86</v>
      </c>
      <c r="G21" s="418">
        <f t="shared" ca="1" si="5"/>
        <v>84</v>
      </c>
      <c r="H21" s="418"/>
      <c r="I21" s="418">
        <f t="shared" ca="1" si="6"/>
        <v>2632</v>
      </c>
      <c r="J21" s="418">
        <f t="shared" ca="1" si="7"/>
        <v>2587</v>
      </c>
      <c r="K21" s="418">
        <f t="shared" ca="1" si="8"/>
        <v>5219</v>
      </c>
      <c r="L21" s="418">
        <f t="shared" ca="1" si="9"/>
        <v>92</v>
      </c>
      <c r="M21" s="418">
        <f t="shared" ca="1" si="10"/>
        <v>96</v>
      </c>
      <c r="N21" s="418">
        <f t="shared" ca="1" si="11"/>
        <v>94</v>
      </c>
      <c r="O21" s="418"/>
      <c r="P21" s="418">
        <f t="shared" ca="1" si="12"/>
        <v>3204</v>
      </c>
      <c r="Q21" s="418">
        <f t="shared" ca="1" si="13"/>
        <v>3130</v>
      </c>
      <c r="R21" s="418">
        <f t="shared" ca="1" si="14"/>
        <v>6334</v>
      </c>
      <c r="S21" s="418">
        <f t="shared" ca="1" si="15"/>
        <v>90</v>
      </c>
      <c r="T21" s="418">
        <f t="shared" ca="1" si="16"/>
        <v>94</v>
      </c>
      <c r="U21" s="418">
        <f t="shared" ca="1" si="17"/>
        <v>92</v>
      </c>
      <c r="Y21" s="420"/>
      <c r="AE21" s="416"/>
      <c r="AF21" s="416"/>
      <c r="AG21" s="416"/>
      <c r="AH21" s="416"/>
      <c r="AI21" s="416"/>
      <c r="AJ21" s="416"/>
      <c r="AK21" s="416"/>
      <c r="AL21" s="416"/>
      <c r="AM21" s="416"/>
      <c r="AN21" s="416"/>
      <c r="AO21" s="416"/>
      <c r="AP21" s="416"/>
      <c r="AQ21" s="416"/>
      <c r="AR21" s="416"/>
      <c r="AS21" s="416"/>
      <c r="AT21" s="416"/>
      <c r="AU21" s="416"/>
      <c r="AV21" s="416"/>
    </row>
    <row r="22" spans="1:48" s="405" customFormat="1" ht="14.85" customHeight="1" x14ac:dyDescent="0.2">
      <c r="A22" s="419" t="s">
        <v>279</v>
      </c>
      <c r="B22" s="418">
        <f t="shared" ca="1" si="0"/>
        <v>1084</v>
      </c>
      <c r="C22" s="418">
        <f t="shared" ca="1" si="1"/>
        <v>1078</v>
      </c>
      <c r="D22" s="418">
        <f t="shared" ca="1" si="2"/>
        <v>2162</v>
      </c>
      <c r="E22" s="418">
        <f t="shared" ca="1" si="3"/>
        <v>81</v>
      </c>
      <c r="F22" s="418">
        <f t="shared" ca="1" si="4"/>
        <v>89</v>
      </c>
      <c r="G22" s="418">
        <f t="shared" ca="1" si="5"/>
        <v>85</v>
      </c>
      <c r="H22" s="418"/>
      <c r="I22" s="418">
        <f t="shared" ca="1" si="6"/>
        <v>4165</v>
      </c>
      <c r="J22" s="418">
        <f t="shared" ca="1" si="7"/>
        <v>3900</v>
      </c>
      <c r="K22" s="418">
        <f t="shared" ca="1" si="8"/>
        <v>8065</v>
      </c>
      <c r="L22" s="418">
        <f t="shared" ca="1" si="9"/>
        <v>90</v>
      </c>
      <c r="M22" s="418">
        <f t="shared" ca="1" si="10"/>
        <v>94</v>
      </c>
      <c r="N22" s="418">
        <f t="shared" ca="1" si="11"/>
        <v>92</v>
      </c>
      <c r="O22" s="418"/>
      <c r="P22" s="418">
        <f t="shared" ca="1" si="12"/>
        <v>5249</v>
      </c>
      <c r="Q22" s="418">
        <f t="shared" ca="1" si="13"/>
        <v>4978</v>
      </c>
      <c r="R22" s="418">
        <f t="shared" ca="1" si="14"/>
        <v>10227</v>
      </c>
      <c r="S22" s="418">
        <f t="shared" ca="1" si="15"/>
        <v>88</v>
      </c>
      <c r="T22" s="418">
        <f t="shared" ca="1" si="16"/>
        <v>93</v>
      </c>
      <c r="U22" s="418">
        <f t="shared" ca="1" si="17"/>
        <v>90</v>
      </c>
      <c r="Y22" s="421"/>
      <c r="AA22" s="405" t="s">
        <v>212</v>
      </c>
      <c r="AE22" s="406"/>
      <c r="AF22" s="406"/>
      <c r="AG22" s="406"/>
      <c r="AH22" s="406"/>
      <c r="AI22" s="406"/>
      <c r="AJ22" s="406"/>
      <c r="AK22" s="406"/>
      <c r="AL22" s="406"/>
      <c r="AM22" s="406"/>
      <c r="AN22" s="406"/>
      <c r="AO22" s="406"/>
      <c r="AP22" s="406"/>
      <c r="AQ22" s="406"/>
      <c r="AR22" s="406"/>
      <c r="AS22" s="406"/>
      <c r="AT22" s="406"/>
      <c r="AU22" s="406"/>
      <c r="AV22" s="406"/>
    </row>
    <row r="23" spans="1:48" s="415" customFormat="1" ht="14.85" customHeight="1" x14ac:dyDescent="0.2">
      <c r="A23" s="415" t="s">
        <v>35</v>
      </c>
      <c r="B23" s="417">
        <f t="shared" ca="1" si="0"/>
        <v>5062</v>
      </c>
      <c r="C23" s="417">
        <f t="shared" ca="1" si="1"/>
        <v>5019</v>
      </c>
      <c r="D23" s="417">
        <f t="shared" ca="1" si="2"/>
        <v>10081</v>
      </c>
      <c r="E23" s="417">
        <f t="shared" ca="1" si="3"/>
        <v>82</v>
      </c>
      <c r="F23" s="417">
        <f t="shared" ca="1" si="4"/>
        <v>86</v>
      </c>
      <c r="G23" s="417">
        <f t="shared" ca="1" si="5"/>
        <v>84</v>
      </c>
      <c r="H23" s="417"/>
      <c r="I23" s="417">
        <f t="shared" ca="1" si="6"/>
        <v>25301</v>
      </c>
      <c r="J23" s="417">
        <f t="shared" ca="1" si="7"/>
        <v>24096</v>
      </c>
      <c r="K23" s="417">
        <f t="shared" ca="1" si="8"/>
        <v>49397</v>
      </c>
      <c r="L23" s="417">
        <f t="shared" ca="1" si="9"/>
        <v>88</v>
      </c>
      <c r="M23" s="417">
        <f t="shared" ca="1" si="10"/>
        <v>91</v>
      </c>
      <c r="N23" s="417">
        <f t="shared" ca="1" si="11"/>
        <v>89</v>
      </c>
      <c r="O23" s="417"/>
      <c r="P23" s="417">
        <f t="shared" ca="1" si="12"/>
        <v>30363</v>
      </c>
      <c r="Q23" s="417">
        <f t="shared" ca="1" si="13"/>
        <v>29115</v>
      </c>
      <c r="R23" s="417">
        <f t="shared" ca="1" si="14"/>
        <v>59478</v>
      </c>
      <c r="S23" s="417">
        <f t="shared" ca="1" si="15"/>
        <v>87</v>
      </c>
      <c r="T23" s="417">
        <f t="shared" ca="1" si="16"/>
        <v>90</v>
      </c>
      <c r="U23" s="417">
        <f t="shared" ca="1" si="17"/>
        <v>88</v>
      </c>
      <c r="Y23" s="420"/>
      <c r="AB23" s="415" t="s">
        <v>212</v>
      </c>
      <c r="AE23" s="416"/>
      <c r="AF23" s="416"/>
      <c r="AG23" s="416"/>
      <c r="AH23" s="416"/>
      <c r="AI23" s="416"/>
      <c r="AJ23" s="416"/>
      <c r="AK23" s="416"/>
      <c r="AL23" s="416"/>
      <c r="AM23" s="416"/>
      <c r="AN23" s="416"/>
      <c r="AO23" s="416"/>
      <c r="AP23" s="416"/>
      <c r="AQ23" s="416"/>
      <c r="AR23" s="416"/>
      <c r="AS23" s="416"/>
      <c r="AT23" s="416"/>
      <c r="AU23" s="416"/>
      <c r="AV23" s="416"/>
    </row>
    <row r="24" spans="1:48" s="405" customFormat="1" ht="14.85" customHeight="1" x14ac:dyDescent="0.2">
      <c r="A24" s="419" t="s">
        <v>280</v>
      </c>
      <c r="B24" s="418">
        <f t="shared" ca="1" si="0"/>
        <v>533</v>
      </c>
      <c r="C24" s="418">
        <f t="shared" ca="1" si="1"/>
        <v>519</v>
      </c>
      <c r="D24" s="418">
        <f t="shared" ca="1" si="2"/>
        <v>1052</v>
      </c>
      <c r="E24" s="418">
        <f t="shared" ca="1" si="3"/>
        <v>79</v>
      </c>
      <c r="F24" s="418">
        <f t="shared" ca="1" si="4"/>
        <v>90</v>
      </c>
      <c r="G24" s="418">
        <f t="shared" ca="1" si="5"/>
        <v>85</v>
      </c>
      <c r="H24" s="418"/>
      <c r="I24" s="418">
        <f t="shared" ca="1" si="6"/>
        <v>7171</v>
      </c>
      <c r="J24" s="418">
        <f t="shared" ca="1" si="7"/>
        <v>6704</v>
      </c>
      <c r="K24" s="418">
        <f t="shared" ca="1" si="8"/>
        <v>13875</v>
      </c>
      <c r="L24" s="418">
        <f t="shared" ca="1" si="9"/>
        <v>91</v>
      </c>
      <c r="M24" s="418">
        <f t="shared" ca="1" si="10"/>
        <v>94</v>
      </c>
      <c r="N24" s="418">
        <f t="shared" ca="1" si="11"/>
        <v>92</v>
      </c>
      <c r="O24" s="418"/>
      <c r="P24" s="418">
        <f t="shared" ca="1" si="12"/>
        <v>7704</v>
      </c>
      <c r="Q24" s="418">
        <f t="shared" ca="1" si="13"/>
        <v>7223</v>
      </c>
      <c r="R24" s="418">
        <f t="shared" ca="1" si="14"/>
        <v>14927</v>
      </c>
      <c r="S24" s="418">
        <f t="shared" ca="1" si="15"/>
        <v>90</v>
      </c>
      <c r="T24" s="418">
        <f t="shared" ca="1" si="16"/>
        <v>94</v>
      </c>
      <c r="U24" s="418">
        <f t="shared" ca="1" si="17"/>
        <v>92</v>
      </c>
      <c r="Y24" s="421"/>
      <c r="AE24" s="406"/>
      <c r="AF24" s="406"/>
      <c r="AG24" s="406"/>
      <c r="AH24" s="406"/>
      <c r="AI24" s="406"/>
      <c r="AJ24" s="406"/>
      <c r="AK24" s="406"/>
      <c r="AL24" s="406"/>
      <c r="AM24" s="406"/>
      <c r="AN24" s="406"/>
      <c r="AO24" s="406"/>
      <c r="AP24" s="406"/>
      <c r="AQ24" s="406"/>
      <c r="AR24" s="406"/>
      <c r="AS24" s="406"/>
      <c r="AT24" s="406"/>
      <c r="AU24" s="406"/>
      <c r="AV24" s="406"/>
    </row>
    <row r="25" spans="1:48" s="405" customFormat="1" ht="14.85" customHeight="1" x14ac:dyDescent="0.2">
      <c r="A25" s="419" t="s">
        <v>281</v>
      </c>
      <c r="B25" s="418">
        <f t="shared" ca="1" si="0"/>
        <v>2525</v>
      </c>
      <c r="C25" s="418">
        <f t="shared" ca="1" si="1"/>
        <v>2591</v>
      </c>
      <c r="D25" s="418">
        <f t="shared" ca="1" si="2"/>
        <v>5116</v>
      </c>
      <c r="E25" s="418">
        <f t="shared" ca="1" si="3"/>
        <v>79</v>
      </c>
      <c r="F25" s="418">
        <f t="shared" ca="1" si="4"/>
        <v>84</v>
      </c>
      <c r="G25" s="418">
        <f t="shared" ca="1" si="5"/>
        <v>82</v>
      </c>
      <c r="H25" s="418"/>
      <c r="I25" s="418">
        <f t="shared" ca="1" si="6"/>
        <v>9937</v>
      </c>
      <c r="J25" s="418">
        <f t="shared" ca="1" si="7"/>
        <v>9437</v>
      </c>
      <c r="K25" s="418">
        <f t="shared" ca="1" si="8"/>
        <v>19374</v>
      </c>
      <c r="L25" s="418">
        <f t="shared" ca="1" si="9"/>
        <v>85</v>
      </c>
      <c r="M25" s="418">
        <f t="shared" ca="1" si="10"/>
        <v>89</v>
      </c>
      <c r="N25" s="418">
        <f t="shared" ca="1" si="11"/>
        <v>86</v>
      </c>
      <c r="O25" s="418"/>
      <c r="P25" s="418">
        <f t="shared" ca="1" si="12"/>
        <v>12462</v>
      </c>
      <c r="Q25" s="418">
        <f t="shared" ca="1" si="13"/>
        <v>12028</v>
      </c>
      <c r="R25" s="418">
        <f t="shared" ca="1" si="14"/>
        <v>24490</v>
      </c>
      <c r="S25" s="418">
        <f t="shared" ca="1" si="15"/>
        <v>83</v>
      </c>
      <c r="T25" s="418">
        <f t="shared" ca="1" si="16"/>
        <v>88</v>
      </c>
      <c r="U25" s="418">
        <f t="shared" ca="1" si="17"/>
        <v>86</v>
      </c>
      <c r="Y25" s="420"/>
      <c r="AE25" s="406"/>
      <c r="AF25" s="406"/>
      <c r="AG25" s="406"/>
      <c r="AH25" s="406"/>
      <c r="AI25" s="406"/>
      <c r="AJ25" s="406"/>
      <c r="AK25" s="406"/>
      <c r="AL25" s="406"/>
      <c r="AM25" s="406"/>
      <c r="AN25" s="406"/>
      <c r="AO25" s="406"/>
      <c r="AP25" s="406"/>
      <c r="AQ25" s="406"/>
      <c r="AR25" s="406"/>
      <c r="AS25" s="406"/>
      <c r="AT25" s="406"/>
      <c r="AU25" s="406"/>
      <c r="AV25" s="406"/>
    </row>
    <row r="26" spans="1:48" s="415" customFormat="1" ht="14.85" customHeight="1" x14ac:dyDescent="0.2">
      <c r="A26" s="419" t="s">
        <v>282</v>
      </c>
      <c r="B26" s="418">
        <f t="shared" ca="1" si="0"/>
        <v>1361</v>
      </c>
      <c r="C26" s="418">
        <f t="shared" ca="1" si="1"/>
        <v>1304</v>
      </c>
      <c r="D26" s="418">
        <f t="shared" ca="1" si="2"/>
        <v>2665</v>
      </c>
      <c r="E26" s="418">
        <f t="shared" ca="1" si="3"/>
        <v>87</v>
      </c>
      <c r="F26" s="418">
        <f t="shared" ca="1" si="4"/>
        <v>90</v>
      </c>
      <c r="G26" s="418">
        <f t="shared" ca="1" si="5"/>
        <v>89</v>
      </c>
      <c r="H26" s="418"/>
      <c r="I26" s="418">
        <f t="shared" ca="1" si="6"/>
        <v>3950</v>
      </c>
      <c r="J26" s="418">
        <f t="shared" ca="1" si="7"/>
        <v>3930</v>
      </c>
      <c r="K26" s="418">
        <f t="shared" ca="1" si="8"/>
        <v>7880</v>
      </c>
      <c r="L26" s="418">
        <f t="shared" ca="1" si="9"/>
        <v>88</v>
      </c>
      <c r="M26" s="418">
        <f t="shared" ca="1" si="10"/>
        <v>92</v>
      </c>
      <c r="N26" s="418">
        <f t="shared" ca="1" si="11"/>
        <v>90</v>
      </c>
      <c r="O26" s="418"/>
      <c r="P26" s="418">
        <f t="shared" ca="1" si="12"/>
        <v>5311</v>
      </c>
      <c r="Q26" s="418">
        <f t="shared" ca="1" si="13"/>
        <v>5234</v>
      </c>
      <c r="R26" s="418">
        <f t="shared" ca="1" si="14"/>
        <v>10545</v>
      </c>
      <c r="S26" s="418">
        <f t="shared" ca="1" si="15"/>
        <v>88</v>
      </c>
      <c r="T26" s="418">
        <f t="shared" ca="1" si="16"/>
        <v>92</v>
      </c>
      <c r="U26" s="418">
        <f t="shared" ca="1" si="17"/>
        <v>90</v>
      </c>
      <c r="Y26" s="420"/>
      <c r="AE26" s="416"/>
      <c r="AF26" s="416"/>
      <c r="AG26" s="416"/>
      <c r="AH26" s="416"/>
      <c r="AI26" s="416"/>
      <c r="AJ26" s="416"/>
      <c r="AK26" s="416"/>
      <c r="AL26" s="416"/>
      <c r="AM26" s="416"/>
      <c r="AN26" s="416"/>
      <c r="AO26" s="416"/>
      <c r="AP26" s="416"/>
      <c r="AQ26" s="416"/>
      <c r="AR26" s="416"/>
      <c r="AS26" s="416"/>
      <c r="AT26" s="416"/>
      <c r="AU26" s="416"/>
      <c r="AV26" s="416"/>
    </row>
    <row r="27" spans="1:48" s="405" customFormat="1" ht="14.85" customHeight="1" x14ac:dyDescent="0.2">
      <c r="A27" s="419" t="s">
        <v>283</v>
      </c>
      <c r="B27" s="418">
        <f t="shared" ca="1" si="0"/>
        <v>643</v>
      </c>
      <c r="C27" s="418">
        <f t="shared" ca="1" si="1"/>
        <v>605</v>
      </c>
      <c r="D27" s="418">
        <f t="shared" ca="1" si="2"/>
        <v>1248</v>
      </c>
      <c r="E27" s="418">
        <f t="shared" ca="1" si="3"/>
        <v>83</v>
      </c>
      <c r="F27" s="418">
        <f t="shared" ca="1" si="4"/>
        <v>84</v>
      </c>
      <c r="G27" s="418">
        <f t="shared" ca="1" si="5"/>
        <v>83</v>
      </c>
      <c r="H27" s="418"/>
      <c r="I27" s="418">
        <f t="shared" ca="1" si="6"/>
        <v>4243</v>
      </c>
      <c r="J27" s="418">
        <f t="shared" ca="1" si="7"/>
        <v>4025</v>
      </c>
      <c r="K27" s="418">
        <f t="shared" ca="1" si="8"/>
        <v>8268</v>
      </c>
      <c r="L27" s="418">
        <f t="shared" ca="1" si="9"/>
        <v>89</v>
      </c>
      <c r="M27" s="418">
        <f t="shared" ca="1" si="10"/>
        <v>92</v>
      </c>
      <c r="N27" s="418">
        <f t="shared" ca="1" si="11"/>
        <v>90</v>
      </c>
      <c r="O27" s="418"/>
      <c r="P27" s="418">
        <f t="shared" ca="1" si="12"/>
        <v>4886</v>
      </c>
      <c r="Q27" s="418">
        <f t="shared" ca="1" si="13"/>
        <v>4630</v>
      </c>
      <c r="R27" s="418">
        <f t="shared" ca="1" si="14"/>
        <v>9516</v>
      </c>
      <c r="S27" s="418">
        <f t="shared" ca="1" si="15"/>
        <v>88</v>
      </c>
      <c r="T27" s="418">
        <f t="shared" ca="1" si="16"/>
        <v>91</v>
      </c>
      <c r="U27" s="418">
        <f t="shared" ca="1" si="17"/>
        <v>89</v>
      </c>
      <c r="Y27" s="421"/>
      <c r="AE27" s="406"/>
      <c r="AF27" s="406"/>
      <c r="AG27" s="406"/>
      <c r="AH27" s="406"/>
      <c r="AI27" s="406"/>
      <c r="AJ27" s="406"/>
      <c r="AK27" s="406"/>
      <c r="AL27" s="406"/>
      <c r="AM27" s="406"/>
      <c r="AN27" s="406"/>
      <c r="AO27" s="406"/>
      <c r="AP27" s="406"/>
      <c r="AQ27" s="406"/>
      <c r="AR27" s="406"/>
      <c r="AS27" s="406"/>
      <c r="AT27" s="406"/>
      <c r="AU27" s="406"/>
      <c r="AV27" s="406"/>
    </row>
    <row r="28" spans="1:48" s="415" customFormat="1" ht="14.85" customHeight="1" x14ac:dyDescent="0.2">
      <c r="A28" s="415" t="s">
        <v>36</v>
      </c>
      <c r="B28" s="417">
        <f t="shared" ca="1" si="0"/>
        <v>4677</v>
      </c>
      <c r="C28" s="417">
        <f t="shared" ca="1" si="1"/>
        <v>4477</v>
      </c>
      <c r="D28" s="417">
        <f t="shared" ca="1" si="2"/>
        <v>9154</v>
      </c>
      <c r="E28" s="417">
        <f t="shared" ca="1" si="3"/>
        <v>81</v>
      </c>
      <c r="F28" s="417">
        <f t="shared" ca="1" si="4"/>
        <v>87</v>
      </c>
      <c r="G28" s="417">
        <f t="shared" ca="1" si="5"/>
        <v>84</v>
      </c>
      <c r="H28" s="417"/>
      <c r="I28" s="417">
        <f t="shared" ca="1" si="6"/>
        <v>11752</v>
      </c>
      <c r="J28" s="417">
        <f t="shared" ca="1" si="7"/>
        <v>11634</v>
      </c>
      <c r="K28" s="417">
        <f t="shared" ca="1" si="8"/>
        <v>23386</v>
      </c>
      <c r="L28" s="417">
        <f t="shared" ca="1" si="9"/>
        <v>88</v>
      </c>
      <c r="M28" s="417">
        <f t="shared" ca="1" si="10"/>
        <v>92</v>
      </c>
      <c r="N28" s="417">
        <f t="shared" ca="1" si="11"/>
        <v>90</v>
      </c>
      <c r="O28" s="417"/>
      <c r="P28" s="417">
        <f t="shared" ca="1" si="12"/>
        <v>16429</v>
      </c>
      <c r="Q28" s="417">
        <f t="shared" ca="1" si="13"/>
        <v>16111</v>
      </c>
      <c r="R28" s="417">
        <f t="shared" ca="1" si="14"/>
        <v>32540</v>
      </c>
      <c r="S28" s="417">
        <f t="shared" ca="1" si="15"/>
        <v>86</v>
      </c>
      <c r="T28" s="417">
        <f t="shared" ca="1" si="16"/>
        <v>91</v>
      </c>
      <c r="U28" s="417">
        <f t="shared" ca="1" si="17"/>
        <v>88</v>
      </c>
      <c r="Y28" s="420"/>
      <c r="AE28" s="416"/>
      <c r="AF28" s="416"/>
      <c r="AG28" s="416"/>
      <c r="AH28" s="416"/>
      <c r="AI28" s="416"/>
      <c r="AJ28" s="416"/>
      <c r="AK28" s="416"/>
      <c r="AL28" s="416"/>
      <c r="AM28" s="416"/>
      <c r="AN28" s="416"/>
      <c r="AO28" s="416"/>
      <c r="AP28" s="416"/>
      <c r="AQ28" s="416"/>
      <c r="AR28" s="416"/>
      <c r="AS28" s="416"/>
      <c r="AT28" s="416"/>
      <c r="AU28" s="416"/>
      <c r="AV28" s="416"/>
    </row>
    <row r="29" spans="1:48" s="405" customFormat="1" ht="14.85" customHeight="1" x14ac:dyDescent="0.2">
      <c r="A29" s="419" t="s">
        <v>285</v>
      </c>
      <c r="B29" s="418">
        <f t="shared" ca="1" si="0"/>
        <v>1227</v>
      </c>
      <c r="C29" s="418">
        <f t="shared" ca="1" si="1"/>
        <v>1077</v>
      </c>
      <c r="D29" s="418">
        <f t="shared" ca="1" si="2"/>
        <v>2304</v>
      </c>
      <c r="E29" s="418">
        <f t="shared" ca="1" si="3"/>
        <v>80</v>
      </c>
      <c r="F29" s="418">
        <f t="shared" ca="1" si="4"/>
        <v>86</v>
      </c>
      <c r="G29" s="418">
        <f t="shared" ca="1" si="5"/>
        <v>83</v>
      </c>
      <c r="H29" s="418"/>
      <c r="I29" s="418">
        <f t="shared" ca="1" si="6"/>
        <v>2830</v>
      </c>
      <c r="J29" s="418">
        <f t="shared" ca="1" si="7"/>
        <v>2733</v>
      </c>
      <c r="K29" s="418">
        <f t="shared" ca="1" si="8"/>
        <v>5563</v>
      </c>
      <c r="L29" s="418">
        <f t="shared" ca="1" si="9"/>
        <v>87</v>
      </c>
      <c r="M29" s="418">
        <f t="shared" ca="1" si="10"/>
        <v>93</v>
      </c>
      <c r="N29" s="418">
        <f t="shared" ca="1" si="11"/>
        <v>90</v>
      </c>
      <c r="O29" s="418"/>
      <c r="P29" s="418">
        <f t="shared" ca="1" si="12"/>
        <v>4057</v>
      </c>
      <c r="Q29" s="418">
        <f t="shared" ca="1" si="13"/>
        <v>3810</v>
      </c>
      <c r="R29" s="418">
        <f t="shared" ca="1" si="14"/>
        <v>7867</v>
      </c>
      <c r="S29" s="418">
        <f t="shared" ca="1" si="15"/>
        <v>85</v>
      </c>
      <c r="T29" s="418">
        <f t="shared" ca="1" si="16"/>
        <v>91</v>
      </c>
      <c r="U29" s="418">
        <f t="shared" ca="1" si="17"/>
        <v>88</v>
      </c>
      <c r="Y29" s="421"/>
      <c r="AE29" s="406"/>
      <c r="AF29" s="406"/>
      <c r="AG29" s="406"/>
      <c r="AH29" s="406"/>
      <c r="AI29" s="406"/>
      <c r="AJ29" s="406"/>
      <c r="AK29" s="406"/>
      <c r="AL29" s="406"/>
      <c r="AM29" s="406"/>
      <c r="AN29" s="406"/>
      <c r="AO29" s="406"/>
      <c r="AP29" s="406"/>
      <c r="AQ29" s="406"/>
      <c r="AR29" s="406"/>
      <c r="AS29" s="406"/>
      <c r="AT29" s="406"/>
      <c r="AU29" s="406"/>
      <c r="AV29" s="406"/>
    </row>
    <row r="30" spans="1:48" s="415" customFormat="1" ht="14.85" customHeight="1" x14ac:dyDescent="0.2">
      <c r="A30" s="419" t="s">
        <v>287</v>
      </c>
      <c r="B30" s="418">
        <f t="shared" ca="1" si="0"/>
        <v>2792</v>
      </c>
      <c r="C30" s="418">
        <f t="shared" ca="1" si="1"/>
        <v>2861</v>
      </c>
      <c r="D30" s="418">
        <f t="shared" ca="1" si="2"/>
        <v>5653</v>
      </c>
      <c r="E30" s="418">
        <f t="shared" ca="1" si="3"/>
        <v>81</v>
      </c>
      <c r="F30" s="418">
        <f t="shared" ca="1" si="4"/>
        <v>88</v>
      </c>
      <c r="G30" s="418">
        <f t="shared" ca="1" si="5"/>
        <v>85</v>
      </c>
      <c r="H30" s="418"/>
      <c r="I30" s="418">
        <f t="shared" ca="1" si="6"/>
        <v>7387</v>
      </c>
      <c r="J30" s="418">
        <f t="shared" ca="1" si="7"/>
        <v>7364</v>
      </c>
      <c r="K30" s="418">
        <f t="shared" ca="1" si="8"/>
        <v>14751</v>
      </c>
      <c r="L30" s="418">
        <f t="shared" ca="1" si="9"/>
        <v>89</v>
      </c>
      <c r="M30" s="418">
        <f t="shared" ca="1" si="10"/>
        <v>92</v>
      </c>
      <c r="N30" s="418">
        <f t="shared" ca="1" si="11"/>
        <v>91</v>
      </c>
      <c r="O30" s="418"/>
      <c r="P30" s="418">
        <f t="shared" ca="1" si="12"/>
        <v>10179</v>
      </c>
      <c r="Q30" s="418">
        <f t="shared" ca="1" si="13"/>
        <v>10225</v>
      </c>
      <c r="R30" s="418">
        <f t="shared" ca="1" si="14"/>
        <v>20404</v>
      </c>
      <c r="S30" s="418">
        <f t="shared" ca="1" si="15"/>
        <v>87</v>
      </c>
      <c r="T30" s="418">
        <f t="shared" ca="1" si="16"/>
        <v>91</v>
      </c>
      <c r="U30" s="418">
        <f t="shared" ca="1" si="17"/>
        <v>89</v>
      </c>
      <c r="Y30" s="420"/>
      <c r="AE30" s="416"/>
      <c r="AF30" s="416"/>
      <c r="AG30" s="416"/>
      <c r="AH30" s="416"/>
      <c r="AI30" s="416"/>
      <c r="AJ30" s="416"/>
      <c r="AK30" s="416"/>
      <c r="AL30" s="416"/>
      <c r="AM30" s="416"/>
      <c r="AN30" s="416"/>
      <c r="AO30" s="416"/>
      <c r="AP30" s="416"/>
      <c r="AQ30" s="416"/>
      <c r="AR30" s="416"/>
      <c r="AS30" s="416"/>
      <c r="AT30" s="416"/>
      <c r="AU30" s="416"/>
      <c r="AV30" s="416"/>
    </row>
    <row r="31" spans="1:48" s="405" customFormat="1" ht="14.85" customHeight="1" x14ac:dyDescent="0.2">
      <c r="A31" s="419" t="s">
        <v>289</v>
      </c>
      <c r="B31" s="418">
        <f t="shared" ca="1" si="0"/>
        <v>658</v>
      </c>
      <c r="C31" s="418">
        <f t="shared" ca="1" si="1"/>
        <v>539</v>
      </c>
      <c r="D31" s="418">
        <f t="shared" ca="1" si="2"/>
        <v>1197</v>
      </c>
      <c r="E31" s="418">
        <f t="shared" ca="1" si="3"/>
        <v>79</v>
      </c>
      <c r="F31" s="418">
        <f t="shared" ca="1" si="4"/>
        <v>87</v>
      </c>
      <c r="G31" s="418">
        <f t="shared" ca="1" si="5"/>
        <v>83</v>
      </c>
      <c r="H31" s="418"/>
      <c r="I31" s="418">
        <f t="shared" ca="1" si="6"/>
        <v>1535</v>
      </c>
      <c r="J31" s="418">
        <f t="shared" ca="1" si="7"/>
        <v>1537</v>
      </c>
      <c r="K31" s="418">
        <f t="shared" ca="1" si="8"/>
        <v>3072</v>
      </c>
      <c r="L31" s="418">
        <f t="shared" ca="1" si="9"/>
        <v>87</v>
      </c>
      <c r="M31" s="418">
        <f t="shared" ca="1" si="10"/>
        <v>91</v>
      </c>
      <c r="N31" s="418">
        <f t="shared" ca="1" si="11"/>
        <v>89</v>
      </c>
      <c r="O31" s="418"/>
      <c r="P31" s="418">
        <f t="shared" ca="1" si="12"/>
        <v>2193</v>
      </c>
      <c r="Q31" s="418">
        <f t="shared" ca="1" si="13"/>
        <v>2076</v>
      </c>
      <c r="R31" s="418">
        <f t="shared" ca="1" si="14"/>
        <v>4269</v>
      </c>
      <c r="S31" s="418">
        <f t="shared" ca="1" si="15"/>
        <v>84</v>
      </c>
      <c r="T31" s="418">
        <f t="shared" ca="1" si="16"/>
        <v>90</v>
      </c>
      <c r="U31" s="418">
        <f t="shared" ca="1" si="17"/>
        <v>87</v>
      </c>
      <c r="Y31" s="421"/>
      <c r="AE31" s="406"/>
      <c r="AF31" s="406"/>
      <c r="AG31" s="406"/>
      <c r="AH31" s="406"/>
      <c r="AI31" s="406"/>
      <c r="AJ31" s="406"/>
      <c r="AK31" s="406"/>
      <c r="AL31" s="406"/>
      <c r="AM31" s="406"/>
      <c r="AN31" s="406"/>
      <c r="AO31" s="406"/>
      <c r="AP31" s="406"/>
      <c r="AQ31" s="406"/>
      <c r="AR31" s="406"/>
      <c r="AS31" s="406"/>
      <c r="AT31" s="406"/>
      <c r="AU31" s="406"/>
      <c r="AV31" s="406"/>
    </row>
    <row r="32" spans="1:48" s="415" customFormat="1" ht="14.85" customHeight="1" x14ac:dyDescent="0.2">
      <c r="A32" s="415" t="s">
        <v>37</v>
      </c>
      <c r="B32" s="417">
        <f t="shared" ca="1" si="0"/>
        <v>68</v>
      </c>
      <c r="C32" s="417">
        <f t="shared" ca="1" si="1"/>
        <v>77</v>
      </c>
      <c r="D32" s="417">
        <f t="shared" ca="1" si="2"/>
        <v>145</v>
      </c>
      <c r="E32" s="417">
        <f t="shared" ca="1" si="3"/>
        <v>84</v>
      </c>
      <c r="F32" s="417">
        <f t="shared" ca="1" si="4"/>
        <v>90</v>
      </c>
      <c r="G32" s="417">
        <f t="shared" ca="1" si="5"/>
        <v>87</v>
      </c>
      <c r="H32" s="417"/>
      <c r="I32" s="417">
        <f t="shared" ca="1" si="6"/>
        <v>900</v>
      </c>
      <c r="J32" s="417">
        <f t="shared" ca="1" si="7"/>
        <v>954</v>
      </c>
      <c r="K32" s="417">
        <f t="shared" ca="1" si="8"/>
        <v>1854</v>
      </c>
      <c r="L32" s="417">
        <f t="shared" ca="1" si="9"/>
        <v>89</v>
      </c>
      <c r="M32" s="417">
        <f t="shared" ca="1" si="10"/>
        <v>94</v>
      </c>
      <c r="N32" s="417">
        <f t="shared" ca="1" si="11"/>
        <v>92</v>
      </c>
      <c r="O32" s="417"/>
      <c r="P32" s="417">
        <f t="shared" ca="1" si="12"/>
        <v>968</v>
      </c>
      <c r="Q32" s="417">
        <f t="shared" ca="1" si="13"/>
        <v>1031</v>
      </c>
      <c r="R32" s="417">
        <f t="shared" ca="1" si="14"/>
        <v>1999</v>
      </c>
      <c r="S32" s="417">
        <f t="shared" ca="1" si="15"/>
        <v>89</v>
      </c>
      <c r="T32" s="417">
        <f t="shared" ca="1" si="16"/>
        <v>93</v>
      </c>
      <c r="U32" s="417">
        <f t="shared" ca="1" si="17"/>
        <v>91</v>
      </c>
      <c r="Y32" s="420"/>
      <c r="AE32" s="416"/>
      <c r="AF32" s="416"/>
      <c r="AG32" s="416"/>
      <c r="AH32" s="416"/>
      <c r="AI32" s="416"/>
      <c r="AJ32" s="416"/>
      <c r="AK32" s="416"/>
      <c r="AL32" s="416"/>
      <c r="AM32" s="416"/>
      <c r="AN32" s="416"/>
      <c r="AO32" s="416"/>
      <c r="AP32" s="416"/>
      <c r="AQ32" s="416"/>
      <c r="AR32" s="416"/>
      <c r="AS32" s="416"/>
      <c r="AT32" s="416"/>
      <c r="AU32" s="416"/>
      <c r="AV32" s="416"/>
    </row>
    <row r="33" spans="1:48" s="405" customFormat="1" ht="14.85" customHeight="1" x14ac:dyDescent="0.2">
      <c r="A33" s="424" t="s">
        <v>291</v>
      </c>
      <c r="B33" s="425">
        <f t="shared" ca="1" si="0"/>
        <v>1320</v>
      </c>
      <c r="C33" s="425">
        <f t="shared" ca="1" si="1"/>
        <v>1165</v>
      </c>
      <c r="D33" s="425">
        <f t="shared" ca="1" si="2"/>
        <v>2485</v>
      </c>
      <c r="E33" s="425">
        <f t="shared" ca="1" si="3"/>
        <v>78</v>
      </c>
      <c r="F33" s="425">
        <f t="shared" ca="1" si="4"/>
        <v>84</v>
      </c>
      <c r="G33" s="425">
        <f t="shared" ca="1" si="5"/>
        <v>81</v>
      </c>
      <c r="H33" s="425"/>
      <c r="I33" s="425">
        <f t="shared" ca="1" si="6"/>
        <v>3613</v>
      </c>
      <c r="J33" s="425">
        <f t="shared" ca="1" si="7"/>
        <v>3465</v>
      </c>
      <c r="K33" s="425">
        <f t="shared" ca="1" si="8"/>
        <v>7078</v>
      </c>
      <c r="L33" s="425">
        <f t="shared" ca="1" si="9"/>
        <v>83</v>
      </c>
      <c r="M33" s="425">
        <f t="shared" ca="1" si="10"/>
        <v>86</v>
      </c>
      <c r="N33" s="425">
        <f t="shared" ca="1" si="11"/>
        <v>85</v>
      </c>
      <c r="O33" s="425"/>
      <c r="P33" s="425">
        <f t="shared" ca="1" si="12"/>
        <v>4933</v>
      </c>
      <c r="Q33" s="425">
        <f t="shared" ca="1" si="13"/>
        <v>4630</v>
      </c>
      <c r="R33" s="425">
        <f t="shared" ca="1" si="14"/>
        <v>9563</v>
      </c>
      <c r="S33" s="425">
        <f t="shared" ca="1" si="15"/>
        <v>81</v>
      </c>
      <c r="T33" s="425">
        <f t="shared" ca="1" si="16"/>
        <v>86</v>
      </c>
      <c r="U33" s="425">
        <f t="shared" ca="1" si="17"/>
        <v>84</v>
      </c>
      <c r="Y33" s="421"/>
      <c r="AE33" s="406"/>
      <c r="AF33" s="406"/>
      <c r="AG33" s="406"/>
      <c r="AH33" s="406"/>
      <c r="AI33" s="406"/>
      <c r="AJ33" s="406"/>
      <c r="AK33" s="406"/>
      <c r="AL33" s="406"/>
      <c r="AM33" s="406"/>
      <c r="AN33" s="406"/>
      <c r="AO33" s="406"/>
      <c r="AP33" s="406"/>
      <c r="AQ33" s="406"/>
      <c r="AR33" s="406"/>
      <c r="AS33" s="406"/>
      <c r="AT33" s="406"/>
      <c r="AU33" s="406"/>
      <c r="AV33" s="406"/>
    </row>
    <row r="34" spans="1:48" s="405" customFormat="1" ht="14.85" customHeight="1" x14ac:dyDescent="0.2">
      <c r="B34" s="410"/>
      <c r="C34" s="410"/>
      <c r="D34" s="410"/>
      <c r="E34" s="426"/>
      <c r="F34" s="426"/>
      <c r="G34" s="426"/>
      <c r="I34" s="410"/>
      <c r="J34" s="410"/>
      <c r="K34" s="410"/>
      <c r="O34" s="427"/>
      <c r="U34" s="427" t="s">
        <v>55</v>
      </c>
      <c r="Y34" s="420"/>
      <c r="Z34" s="406"/>
      <c r="AA34" s="406"/>
      <c r="AB34" s="406"/>
      <c r="AC34" s="406"/>
      <c r="AD34" s="406"/>
      <c r="AE34" s="406"/>
      <c r="AF34" s="406"/>
      <c r="AG34" s="406"/>
      <c r="AH34" s="406"/>
      <c r="AI34" s="406"/>
      <c r="AJ34" s="406"/>
      <c r="AK34" s="406"/>
      <c r="AL34" s="406"/>
      <c r="AM34" s="406"/>
      <c r="AN34" s="406"/>
      <c r="AO34" s="406"/>
      <c r="AP34" s="406"/>
    </row>
    <row r="35" spans="1:48" s="1006" customFormat="1" ht="14.85" customHeight="1" x14ac:dyDescent="0.2">
      <c r="A35" s="374" t="s">
        <v>622</v>
      </c>
      <c r="B35" s="1005"/>
      <c r="C35" s="1005"/>
      <c r="D35" s="1005"/>
      <c r="I35" s="1005"/>
      <c r="J35" s="1005"/>
      <c r="K35" s="1005"/>
      <c r="Y35" s="1007"/>
      <c r="Z35" s="1008"/>
      <c r="AA35" s="1008"/>
      <c r="AB35" s="1008"/>
      <c r="AC35" s="1008"/>
      <c r="AD35" s="1008"/>
      <c r="AE35" s="1008"/>
      <c r="AF35" s="1008"/>
      <c r="AG35" s="1008"/>
      <c r="AH35" s="1008"/>
      <c r="AI35" s="1008"/>
      <c r="AJ35" s="1008"/>
      <c r="AK35" s="1008"/>
      <c r="AL35" s="1008"/>
      <c r="AM35" s="1008"/>
      <c r="AN35" s="1008"/>
      <c r="AO35" s="1008"/>
      <c r="AP35" s="1008"/>
    </row>
    <row r="36" spans="1:48" s="1006" customFormat="1" ht="14.85" customHeight="1" x14ac:dyDescent="0.2">
      <c r="A36" s="1009" t="s">
        <v>329</v>
      </c>
      <c r="B36" s="1005"/>
      <c r="C36" s="1005"/>
      <c r="D36" s="1005"/>
      <c r="I36" s="1005"/>
      <c r="J36" s="1005"/>
      <c r="K36" s="1005"/>
      <c r="Y36" s="1007"/>
      <c r="Z36" s="1008"/>
      <c r="AA36" s="1008"/>
      <c r="AB36" s="1008"/>
      <c r="AC36" s="1008"/>
      <c r="AD36" s="1008"/>
      <c r="AE36" s="1008"/>
      <c r="AF36" s="1008"/>
      <c r="AG36" s="1008"/>
      <c r="AH36" s="1008"/>
      <c r="AI36" s="1008"/>
      <c r="AJ36" s="1008"/>
      <c r="AK36" s="1008"/>
      <c r="AL36" s="1008"/>
      <c r="AM36" s="1008"/>
      <c r="AN36" s="1008"/>
      <c r="AO36" s="1008"/>
      <c r="AP36" s="1008"/>
    </row>
    <row r="37" spans="1:48" s="1010" customFormat="1" ht="14.85" customHeight="1" x14ac:dyDescent="0.2">
      <c r="A37" s="1010" t="s">
        <v>330</v>
      </c>
      <c r="Y37" s="409"/>
      <c r="Z37" s="1011"/>
      <c r="AA37" s="1011"/>
      <c r="AB37" s="1011"/>
      <c r="AC37" s="1011"/>
      <c r="AD37" s="1011"/>
      <c r="AE37" s="1011"/>
      <c r="AF37" s="1011"/>
      <c r="AG37" s="1011"/>
      <c r="AH37" s="1011"/>
      <c r="AI37" s="1011"/>
      <c r="AJ37" s="1011"/>
      <c r="AK37" s="1011"/>
      <c r="AL37" s="1011"/>
      <c r="AM37" s="1011"/>
      <c r="AN37" s="1011"/>
      <c r="AO37" s="1011"/>
      <c r="AP37" s="1011"/>
    </row>
    <row r="38" spans="1:48" ht="14.85" customHeight="1" x14ac:dyDescent="0.2">
      <c r="A38" s="429"/>
      <c r="B38" s="429"/>
      <c r="C38" s="429"/>
      <c r="D38" s="429"/>
      <c r="E38" s="429"/>
      <c r="F38" s="429"/>
      <c r="G38" s="429"/>
      <c r="H38" s="429"/>
      <c r="I38" s="429"/>
      <c r="J38" s="429"/>
      <c r="K38" s="429"/>
      <c r="L38" s="429"/>
      <c r="M38" s="429"/>
      <c r="N38" s="429"/>
      <c r="O38" s="429"/>
      <c r="P38" s="429"/>
      <c r="Q38" s="429"/>
      <c r="R38" s="429"/>
      <c r="S38" s="429"/>
      <c r="T38" s="429"/>
      <c r="U38" s="429"/>
    </row>
    <row r="39" spans="1:48" s="405" customFormat="1" ht="14.85" customHeight="1" x14ac:dyDescent="0.2">
      <c r="A39" s="306" t="s">
        <v>62</v>
      </c>
      <c r="B39" s="307"/>
      <c r="C39" s="307"/>
      <c r="D39" s="307"/>
      <c r="E39" s="430"/>
      <c r="F39" s="430"/>
      <c r="G39" s="431"/>
      <c r="H39" s="431"/>
      <c r="I39" s="431"/>
      <c r="J39" s="431"/>
      <c r="K39" s="431"/>
      <c r="L39" s="431"/>
      <c r="M39" s="431"/>
      <c r="N39" s="431"/>
      <c r="O39" s="431"/>
      <c r="P39" s="431"/>
      <c r="Q39" s="431"/>
      <c r="R39" s="431"/>
      <c r="S39" s="431"/>
      <c r="T39" s="431"/>
      <c r="U39" s="431"/>
      <c r="V39" s="406"/>
      <c r="Y39" s="402"/>
    </row>
    <row r="40" spans="1:48" ht="14.85" customHeight="1" x14ac:dyDescent="0.2">
      <c r="A40" s="428" t="s">
        <v>484</v>
      </c>
      <c r="E40" s="432"/>
      <c r="Y40" s="420"/>
    </row>
    <row r="41" spans="1:48" x14ac:dyDescent="0.2">
      <c r="A41" s="428"/>
      <c r="B41" s="410"/>
      <c r="C41" s="410"/>
      <c r="D41" s="410"/>
      <c r="E41" s="426"/>
      <c r="F41" s="426"/>
      <c r="G41" s="426"/>
      <c r="H41" s="410"/>
      <c r="I41" s="410"/>
      <c r="J41" s="410"/>
    </row>
  </sheetData>
  <sheetProtection sheet="1" objects="1" scenarios="1"/>
  <mergeCells count="14">
    <mergeCell ref="A1:U1"/>
    <mergeCell ref="P3:U3"/>
    <mergeCell ref="Q4:U4"/>
    <mergeCell ref="Q5:U5"/>
    <mergeCell ref="B7:G7"/>
    <mergeCell ref="I7:N7"/>
    <mergeCell ref="P7:U7"/>
    <mergeCell ref="S8:U8"/>
    <mergeCell ref="A8:A9"/>
    <mergeCell ref="B8:D8"/>
    <mergeCell ref="E8:G8"/>
    <mergeCell ref="I8:K8"/>
    <mergeCell ref="L8:N8"/>
    <mergeCell ref="P8:R8"/>
  </mergeCells>
  <dataValidations count="2">
    <dataValidation type="list" allowBlank="1" showInputMessage="1" showErrorMessage="1" sqref="Q4:U4">
      <formula1>$Y$1:$Y$8</formula1>
    </dataValidation>
    <dataValidation type="list" allowBlank="1" showInputMessage="1" showErrorMessage="1" sqref="Q5:U5">
      <formula1>$Y$14:$Y$17</formula1>
    </dataValidation>
  </dataValidations>
  <pageMargins left="0.70866141732283472" right="0.70866141732283472" top="0.74803149606299213" bottom="0.74803149606299213" header="0.31496062992125984" footer="0.31496062992125984"/>
  <pageSetup paperSize="9" scale="82" orientation="landscape" r:id="rId1"/>
  <ignoredErrors>
    <ignoredError sqref="B11:J33 C10:J10"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U63"/>
  <sheetViews>
    <sheetView workbookViewId="0">
      <pane ySplit="5" topLeftCell="A6" activePane="bottomLeft" state="frozen"/>
      <selection sqref="A1:N1"/>
      <selection pane="bottomLeft" sqref="A1:R1"/>
    </sheetView>
  </sheetViews>
  <sheetFormatPr defaultColWidth="9.140625" defaultRowHeight="11.25" x14ac:dyDescent="0.2"/>
  <cols>
    <col min="1" max="2" width="1.28515625" style="22" customWidth="1"/>
    <col min="3" max="3" width="28.42578125" style="22" customWidth="1"/>
    <col min="4" max="4" width="11.7109375" style="22" customWidth="1"/>
    <col min="5" max="5" width="1.28515625" style="22" customWidth="1"/>
    <col min="6" max="6" width="11.7109375" style="22" customWidth="1"/>
    <col min="7" max="7" width="1.28515625" style="22" customWidth="1"/>
    <col min="8" max="8" width="11.7109375" style="37" customWidth="1"/>
    <col min="9" max="9" width="1.28515625" style="22" customWidth="1"/>
    <col min="10" max="10" width="11.7109375" style="22" customWidth="1"/>
    <col min="11" max="11" width="1.28515625" style="22" customWidth="1"/>
    <col min="12" max="12" width="11.7109375" style="37" customWidth="1"/>
    <col min="13" max="13" width="1.28515625" style="22" customWidth="1"/>
    <col min="14" max="14" width="11.7109375" style="22" customWidth="1"/>
    <col min="15" max="15" width="1.140625" style="22" customWidth="1"/>
    <col min="16" max="16" width="11.7109375" style="22" customWidth="1"/>
    <col min="17" max="17" width="1.42578125" style="22" customWidth="1"/>
    <col min="18" max="18" width="11.7109375" style="22" customWidth="1"/>
    <col min="19" max="16384" width="9.140625" style="22"/>
  </cols>
  <sheetData>
    <row r="1" spans="1:18" s="10" customFormat="1" ht="12.75" customHeight="1" x14ac:dyDescent="0.2">
      <c r="A1" s="1018" t="s">
        <v>18</v>
      </c>
      <c r="B1" s="1018"/>
      <c r="C1" s="1018"/>
      <c r="D1" s="1018"/>
      <c r="E1" s="1018"/>
      <c r="F1" s="1018"/>
      <c r="G1" s="1018"/>
      <c r="H1" s="1018"/>
      <c r="I1" s="1018"/>
      <c r="J1" s="1018"/>
      <c r="K1" s="1018"/>
      <c r="L1" s="1018"/>
      <c r="M1" s="1018"/>
      <c r="N1" s="1018"/>
      <c r="O1" s="1018"/>
      <c r="P1" s="1018"/>
      <c r="Q1" s="1018"/>
      <c r="R1" s="1018"/>
    </row>
    <row r="2" spans="1:18" s="10" customFormat="1" ht="12.75" customHeight="1" x14ac:dyDescent="0.2">
      <c r="A2" s="11" t="s">
        <v>634</v>
      </c>
      <c r="C2" s="12"/>
      <c r="D2" s="12"/>
      <c r="E2" s="12"/>
      <c r="F2" s="12"/>
      <c r="G2" s="12"/>
      <c r="H2" s="13"/>
      <c r="L2" s="13"/>
    </row>
    <row r="3" spans="1:18" s="10" customFormat="1" ht="12.75" customHeight="1" x14ac:dyDescent="0.2">
      <c r="A3" s="11" t="s">
        <v>19</v>
      </c>
      <c r="C3" s="12"/>
      <c r="D3" s="12"/>
      <c r="E3" s="12"/>
      <c r="F3" s="12"/>
      <c r="G3" s="12"/>
      <c r="H3" s="13"/>
      <c r="L3" s="13"/>
    </row>
    <row r="4" spans="1:18" s="10" customFormat="1" ht="12.75" x14ac:dyDescent="0.2">
      <c r="B4" s="11"/>
      <c r="C4" s="14"/>
      <c r="D4" s="14"/>
      <c r="E4" s="14"/>
      <c r="F4" s="14"/>
      <c r="G4" s="14"/>
      <c r="H4" s="13"/>
      <c r="L4" s="13"/>
      <c r="Q4" s="15"/>
    </row>
    <row r="5" spans="1:18" s="21" customFormat="1" ht="60" customHeight="1" x14ac:dyDescent="0.2">
      <c r="A5" s="16"/>
      <c r="B5" s="16"/>
      <c r="C5" s="17"/>
      <c r="D5" s="18" t="s">
        <v>20</v>
      </c>
      <c r="E5" s="19"/>
      <c r="F5" s="18" t="s">
        <v>21</v>
      </c>
      <c r="G5" s="18"/>
      <c r="H5" s="18" t="s">
        <v>22</v>
      </c>
      <c r="I5" s="16"/>
      <c r="J5" s="584" t="s">
        <v>318</v>
      </c>
      <c r="K5" s="16"/>
      <c r="L5" s="20" t="s">
        <v>23</v>
      </c>
      <c r="M5" s="16"/>
      <c r="N5" s="20" t="s">
        <v>24</v>
      </c>
      <c r="O5" s="20"/>
      <c r="P5" s="20" t="s">
        <v>25</v>
      </c>
      <c r="Q5" s="16"/>
      <c r="R5" s="20" t="s">
        <v>26</v>
      </c>
    </row>
    <row r="6" spans="1:18" ht="12.75" customHeight="1" x14ac:dyDescent="0.2">
      <c r="C6" s="23"/>
      <c r="D6" s="24"/>
      <c r="E6" s="25"/>
      <c r="F6" s="24"/>
      <c r="G6" s="25"/>
      <c r="H6" s="26"/>
      <c r="L6" s="26"/>
      <c r="R6" s="32"/>
    </row>
    <row r="7" spans="1:18" ht="12.75" customHeight="1" x14ac:dyDescent="0.2">
      <c r="A7" s="27" t="s">
        <v>633</v>
      </c>
      <c r="C7" s="23"/>
      <c r="D7" s="24"/>
      <c r="E7" s="25"/>
      <c r="F7" s="24"/>
      <c r="G7" s="25"/>
      <c r="H7" s="26"/>
      <c r="L7" s="26"/>
      <c r="R7" s="32"/>
    </row>
    <row r="8" spans="1:18" ht="12.75" customHeight="1" x14ac:dyDescent="0.2">
      <c r="A8" s="27"/>
      <c r="C8" s="23"/>
      <c r="D8" s="24"/>
      <c r="E8" s="25"/>
      <c r="F8" s="24"/>
      <c r="G8" s="25"/>
      <c r="H8" s="26"/>
      <c r="L8" s="26"/>
      <c r="R8" s="32"/>
    </row>
    <row r="9" spans="1:18" ht="12.75" customHeight="1" x14ac:dyDescent="0.2">
      <c r="B9" s="23" t="s">
        <v>27</v>
      </c>
      <c r="D9" s="28">
        <v>89</v>
      </c>
      <c r="E9" s="31"/>
      <c r="F9" s="28">
        <v>87</v>
      </c>
      <c r="G9" s="31"/>
      <c r="H9" s="30">
        <v>87</v>
      </c>
      <c r="I9" s="31"/>
      <c r="J9" s="28">
        <v>80</v>
      </c>
      <c r="K9" s="31"/>
      <c r="L9" s="30">
        <v>80</v>
      </c>
      <c r="M9" s="31"/>
      <c r="N9" s="31" t="s">
        <v>416</v>
      </c>
      <c r="O9" s="28"/>
      <c r="P9" s="32" t="s">
        <v>416</v>
      </c>
      <c r="Q9" s="32"/>
      <c r="R9" s="32" t="s">
        <v>416</v>
      </c>
    </row>
    <row r="10" spans="1:18" ht="12.75" customHeight="1" x14ac:dyDescent="0.2">
      <c r="C10" s="33"/>
      <c r="D10" s="28"/>
      <c r="E10" s="31"/>
      <c r="F10" s="28"/>
      <c r="G10" s="31"/>
      <c r="H10" s="30"/>
      <c r="I10" s="31"/>
      <c r="J10" s="31"/>
      <c r="K10" s="31"/>
      <c r="L10" s="30"/>
      <c r="M10" s="31"/>
      <c r="N10" s="31"/>
      <c r="O10" s="31"/>
      <c r="P10" s="32"/>
      <c r="Q10" s="32"/>
      <c r="R10" s="32"/>
    </row>
    <row r="11" spans="1:18" ht="12.75" customHeight="1" x14ac:dyDescent="0.2">
      <c r="B11" s="34" t="s">
        <v>28</v>
      </c>
      <c r="C11" s="25"/>
      <c r="D11" s="31"/>
      <c r="E11" s="31"/>
      <c r="F11" s="31"/>
      <c r="G11" s="31"/>
      <c r="H11" s="38"/>
      <c r="I11" s="31"/>
      <c r="J11" s="31"/>
      <c r="K11" s="31"/>
      <c r="L11" s="38"/>
      <c r="M11" s="31"/>
      <c r="N11" s="38"/>
      <c r="O11" s="38"/>
      <c r="P11" s="32"/>
      <c r="Q11" s="32"/>
      <c r="R11" s="32"/>
    </row>
    <row r="12" spans="1:18" ht="12.75" customHeight="1" x14ac:dyDescent="0.2">
      <c r="B12" s="34"/>
      <c r="C12" s="25" t="s">
        <v>29</v>
      </c>
      <c r="D12" s="31">
        <v>87</v>
      </c>
      <c r="E12" s="31"/>
      <c r="F12" s="31">
        <v>83</v>
      </c>
      <c r="G12" s="31"/>
      <c r="H12" s="31">
        <v>87</v>
      </c>
      <c r="I12" s="31"/>
      <c r="J12" s="31">
        <v>76</v>
      </c>
      <c r="K12" s="31"/>
      <c r="L12" s="31">
        <v>77</v>
      </c>
      <c r="M12" s="31"/>
      <c r="N12" s="31" t="s">
        <v>416</v>
      </c>
      <c r="O12" s="28"/>
      <c r="P12" s="31" t="s">
        <v>416</v>
      </c>
      <c r="Q12" s="32"/>
      <c r="R12" s="32" t="s">
        <v>416</v>
      </c>
    </row>
    <row r="13" spans="1:18" ht="12.75" customHeight="1" x14ac:dyDescent="0.2">
      <c r="B13" s="34"/>
      <c r="C13" s="25" t="s">
        <v>30</v>
      </c>
      <c r="D13" s="31">
        <v>91</v>
      </c>
      <c r="E13" s="31"/>
      <c r="F13" s="31">
        <v>91</v>
      </c>
      <c r="G13" s="31"/>
      <c r="H13" s="31">
        <v>87</v>
      </c>
      <c r="I13" s="31"/>
      <c r="J13" s="31">
        <v>84</v>
      </c>
      <c r="K13" s="31"/>
      <c r="L13" s="31">
        <v>83</v>
      </c>
      <c r="M13" s="31"/>
      <c r="N13" s="31" t="s">
        <v>416</v>
      </c>
      <c r="O13" s="28"/>
      <c r="P13" s="31" t="s">
        <v>416</v>
      </c>
      <c r="Q13" s="32"/>
      <c r="R13" s="32" t="s">
        <v>416</v>
      </c>
    </row>
    <row r="14" spans="1:18" ht="12.75" customHeight="1" x14ac:dyDescent="0.2">
      <c r="D14" s="24"/>
      <c r="E14" s="25"/>
      <c r="F14" s="24"/>
      <c r="G14" s="25"/>
      <c r="H14" s="26"/>
      <c r="L14" s="26"/>
      <c r="N14" s="26"/>
      <c r="O14" s="26"/>
      <c r="R14" s="32"/>
    </row>
    <row r="15" spans="1:18" ht="12.75" customHeight="1" x14ac:dyDescent="0.2">
      <c r="A15" s="35" t="s">
        <v>31</v>
      </c>
      <c r="B15" s="36"/>
      <c r="C15" s="36"/>
      <c r="D15" s="24"/>
      <c r="E15" s="25"/>
      <c r="F15" s="24"/>
      <c r="G15" s="25"/>
      <c r="H15" s="26"/>
      <c r="L15" s="26"/>
      <c r="N15" s="26"/>
      <c r="O15" s="26"/>
      <c r="R15" s="32"/>
    </row>
    <row r="16" spans="1:18" ht="12.75" customHeight="1" x14ac:dyDescent="0.2">
      <c r="A16" s="27"/>
      <c r="C16" s="23"/>
      <c r="D16" s="24"/>
      <c r="E16" s="25"/>
      <c r="F16" s="24"/>
      <c r="G16" s="25"/>
      <c r="H16" s="26"/>
      <c r="L16" s="26"/>
      <c r="N16" s="26"/>
      <c r="O16" s="26"/>
      <c r="R16" s="32"/>
    </row>
    <row r="17" spans="2:21" ht="12.75" customHeight="1" x14ac:dyDescent="0.2">
      <c r="B17" s="23" t="s">
        <v>27</v>
      </c>
      <c r="D17" s="24">
        <v>89</v>
      </c>
      <c r="E17" s="25"/>
      <c r="F17" s="24">
        <v>87</v>
      </c>
      <c r="G17" s="25"/>
      <c r="H17" s="26">
        <v>87</v>
      </c>
      <c r="J17" s="24">
        <v>80</v>
      </c>
      <c r="L17" s="26">
        <v>80</v>
      </c>
      <c r="N17" s="28">
        <v>91</v>
      </c>
      <c r="O17" s="28"/>
      <c r="P17" s="24">
        <v>94</v>
      </c>
      <c r="R17" s="24">
        <v>90</v>
      </c>
    </row>
    <row r="18" spans="2:21" ht="12.75" customHeight="1" x14ac:dyDescent="0.2">
      <c r="C18" s="33"/>
      <c r="D18" s="24"/>
      <c r="E18" s="25"/>
      <c r="F18" s="24"/>
      <c r="G18" s="25"/>
      <c r="H18" s="26"/>
      <c r="J18" s="32"/>
      <c r="L18" s="26"/>
      <c r="N18" s="31"/>
      <c r="O18" s="31"/>
      <c r="R18" s="32"/>
    </row>
    <row r="19" spans="2:21" ht="12.75" customHeight="1" x14ac:dyDescent="0.2">
      <c r="B19" s="34" t="s">
        <v>28</v>
      </c>
      <c r="C19" s="25"/>
      <c r="D19" s="25"/>
      <c r="E19" s="25"/>
      <c r="F19" s="25"/>
      <c r="G19" s="25"/>
      <c r="J19" s="32"/>
      <c r="N19" s="38"/>
      <c r="O19" s="38"/>
      <c r="R19" s="32"/>
    </row>
    <row r="20" spans="2:21" ht="12.75" customHeight="1" x14ac:dyDescent="0.2">
      <c r="B20" s="34"/>
      <c r="C20" s="25" t="s">
        <v>29</v>
      </c>
      <c r="D20" s="31">
        <v>87</v>
      </c>
      <c r="E20" s="39"/>
      <c r="F20" s="31">
        <v>83</v>
      </c>
      <c r="G20" s="39"/>
      <c r="H20" s="31">
        <v>87</v>
      </c>
      <c r="J20" s="32">
        <v>76</v>
      </c>
      <c r="L20" s="31">
        <v>77</v>
      </c>
      <c r="N20" s="31">
        <v>90</v>
      </c>
      <c r="O20" s="31"/>
      <c r="P20" s="32">
        <v>93</v>
      </c>
      <c r="R20" s="32">
        <v>90</v>
      </c>
    </row>
    <row r="21" spans="2:21" ht="12.75" customHeight="1" x14ac:dyDescent="0.2">
      <c r="B21" s="34"/>
      <c r="C21" s="25" t="s">
        <v>30</v>
      </c>
      <c r="D21" s="31">
        <v>91</v>
      </c>
      <c r="E21" s="39"/>
      <c r="F21" s="31">
        <v>91</v>
      </c>
      <c r="G21" s="39"/>
      <c r="H21" s="31">
        <v>87</v>
      </c>
      <c r="J21" s="32">
        <v>84</v>
      </c>
      <c r="L21" s="31">
        <v>83</v>
      </c>
      <c r="N21" s="31">
        <v>92</v>
      </c>
      <c r="O21" s="31"/>
      <c r="P21" s="32">
        <v>96</v>
      </c>
      <c r="R21" s="32">
        <v>89</v>
      </c>
    </row>
    <row r="22" spans="2:21" ht="12.75" customHeight="1" x14ac:dyDescent="0.2">
      <c r="B22" s="34"/>
      <c r="C22" s="25"/>
      <c r="D22" s="29"/>
      <c r="E22" s="33"/>
      <c r="F22" s="29"/>
      <c r="G22" s="33"/>
      <c r="H22" s="29"/>
      <c r="J22" s="32"/>
      <c r="L22" s="29"/>
      <c r="N22" s="31"/>
      <c r="O22" s="31"/>
      <c r="P22" s="32"/>
      <c r="R22" s="32"/>
    </row>
    <row r="23" spans="2:21" ht="12.75" customHeight="1" x14ac:dyDescent="0.2">
      <c r="B23" s="34" t="s">
        <v>32</v>
      </c>
      <c r="C23" s="25"/>
      <c r="D23" s="29"/>
      <c r="E23" s="33"/>
      <c r="F23" s="29"/>
      <c r="G23" s="33"/>
      <c r="H23" s="29"/>
      <c r="J23" s="32"/>
      <c r="L23" s="29"/>
      <c r="N23" s="31"/>
      <c r="O23" s="31"/>
      <c r="P23" s="32"/>
    </row>
    <row r="24" spans="2:21" s="40" customFormat="1" ht="12.75" customHeight="1" x14ac:dyDescent="0.2">
      <c r="B24" s="34"/>
      <c r="C24" s="25" t="s">
        <v>33</v>
      </c>
      <c r="D24" s="31">
        <v>89</v>
      </c>
      <c r="E24" s="39"/>
      <c r="F24" s="31">
        <v>87</v>
      </c>
      <c r="G24" s="39"/>
      <c r="H24" s="31">
        <v>87</v>
      </c>
      <c r="J24" s="31">
        <v>79</v>
      </c>
      <c r="L24" s="31">
        <v>80</v>
      </c>
      <c r="N24" s="31">
        <v>91</v>
      </c>
      <c r="O24" s="31"/>
      <c r="P24" s="31">
        <v>94</v>
      </c>
      <c r="R24" s="31">
        <v>89</v>
      </c>
      <c r="S24" s="34"/>
      <c r="T24" s="22"/>
      <c r="U24" s="22"/>
    </row>
    <row r="25" spans="2:21" s="40" customFormat="1" ht="12.75" customHeight="1" x14ac:dyDescent="0.2">
      <c r="B25" s="34"/>
      <c r="C25" s="25" t="s">
        <v>34</v>
      </c>
      <c r="D25" s="31">
        <v>90</v>
      </c>
      <c r="E25" s="39"/>
      <c r="F25" s="31">
        <v>88</v>
      </c>
      <c r="G25" s="39"/>
      <c r="H25" s="31">
        <v>87</v>
      </c>
      <c r="J25" s="31">
        <v>82</v>
      </c>
      <c r="L25" s="31">
        <v>81</v>
      </c>
      <c r="N25" s="31">
        <v>92</v>
      </c>
      <c r="O25" s="31"/>
      <c r="P25" s="31">
        <v>94</v>
      </c>
      <c r="R25" s="31">
        <v>90</v>
      </c>
      <c r="S25" s="34"/>
      <c r="T25" s="22"/>
      <c r="U25" s="22"/>
    </row>
    <row r="26" spans="2:21" s="40" customFormat="1" ht="12.75" customHeight="1" x14ac:dyDescent="0.2">
      <c r="B26" s="34"/>
      <c r="C26" s="25" t="s">
        <v>35</v>
      </c>
      <c r="D26" s="31">
        <v>88</v>
      </c>
      <c r="E26" s="39"/>
      <c r="F26" s="31">
        <v>88</v>
      </c>
      <c r="G26" s="39"/>
      <c r="H26" s="31">
        <v>88</v>
      </c>
      <c r="J26" s="31">
        <v>86</v>
      </c>
      <c r="L26" s="31">
        <v>81</v>
      </c>
      <c r="N26" s="31">
        <v>91</v>
      </c>
      <c r="O26" s="31"/>
      <c r="P26" s="31">
        <v>95</v>
      </c>
      <c r="R26" s="31">
        <v>92</v>
      </c>
      <c r="S26" s="34"/>
    </row>
    <row r="27" spans="2:21" s="40" customFormat="1" ht="12.75" customHeight="1" x14ac:dyDescent="0.2">
      <c r="B27" s="34"/>
      <c r="C27" s="25" t="s">
        <v>36</v>
      </c>
      <c r="D27" s="31">
        <v>88</v>
      </c>
      <c r="E27" s="39"/>
      <c r="F27" s="31">
        <v>87</v>
      </c>
      <c r="G27" s="39"/>
      <c r="H27" s="31">
        <v>85</v>
      </c>
      <c r="I27" s="41"/>
      <c r="J27" s="31">
        <v>83</v>
      </c>
      <c r="K27" s="41"/>
      <c r="L27" s="31">
        <v>79</v>
      </c>
      <c r="M27" s="41"/>
      <c r="N27" s="31">
        <v>91</v>
      </c>
      <c r="O27" s="31"/>
      <c r="P27" s="31">
        <v>94</v>
      </c>
      <c r="R27" s="31">
        <v>89</v>
      </c>
      <c r="S27" s="34"/>
      <c r="T27" s="22"/>
      <c r="U27" s="22"/>
    </row>
    <row r="28" spans="2:21" s="40" customFormat="1" ht="12.75" customHeight="1" x14ac:dyDescent="0.2">
      <c r="B28" s="34"/>
      <c r="C28" s="25" t="s">
        <v>37</v>
      </c>
      <c r="D28" s="31">
        <v>91</v>
      </c>
      <c r="E28" s="39"/>
      <c r="F28" s="31">
        <v>91</v>
      </c>
      <c r="G28" s="39"/>
      <c r="H28" s="31">
        <v>96</v>
      </c>
      <c r="I28" s="41"/>
      <c r="J28" s="31">
        <v>90</v>
      </c>
      <c r="K28" s="41"/>
      <c r="L28" s="31">
        <v>88</v>
      </c>
      <c r="M28" s="41"/>
      <c r="N28" s="31">
        <v>95</v>
      </c>
      <c r="O28" s="31"/>
      <c r="P28" s="31">
        <v>97</v>
      </c>
      <c r="R28" s="31">
        <v>97</v>
      </c>
      <c r="S28" s="34"/>
      <c r="T28" s="22"/>
      <c r="U28" s="22"/>
    </row>
    <row r="29" spans="2:21" ht="12.75" customHeight="1" x14ac:dyDescent="0.2">
      <c r="B29" s="34"/>
      <c r="C29" s="25"/>
      <c r="D29" s="31"/>
      <c r="E29" s="39"/>
      <c r="F29" s="31"/>
      <c r="G29" s="39"/>
      <c r="H29" s="31"/>
      <c r="J29" s="32"/>
      <c r="L29" s="31"/>
      <c r="N29" s="31"/>
      <c r="O29" s="31"/>
      <c r="P29" s="31"/>
      <c r="R29" s="31"/>
      <c r="S29" s="25"/>
    </row>
    <row r="30" spans="2:21" ht="12.75" customHeight="1" x14ac:dyDescent="0.2">
      <c r="B30" s="1019" t="s">
        <v>38</v>
      </c>
      <c r="C30" s="1019"/>
      <c r="D30" s="31"/>
      <c r="E30" s="42"/>
      <c r="F30" s="31"/>
      <c r="G30" s="42"/>
      <c r="H30" s="31"/>
      <c r="J30" s="32"/>
      <c r="L30" s="31"/>
      <c r="N30" s="31"/>
      <c r="O30" s="31"/>
      <c r="P30" s="31"/>
      <c r="R30" s="31"/>
      <c r="S30" s="25"/>
    </row>
    <row r="31" spans="2:21" ht="12.75" customHeight="1" x14ac:dyDescent="0.2">
      <c r="B31" s="34"/>
      <c r="C31" s="25" t="s">
        <v>39</v>
      </c>
      <c r="D31" s="31">
        <v>90</v>
      </c>
      <c r="E31" s="39"/>
      <c r="F31" s="31">
        <v>88</v>
      </c>
      <c r="G31" s="39"/>
      <c r="H31" s="31">
        <v>87</v>
      </c>
      <c r="J31" s="32">
        <v>80</v>
      </c>
      <c r="L31" s="31">
        <v>81</v>
      </c>
      <c r="N31" s="31">
        <v>91</v>
      </c>
      <c r="O31" s="31"/>
      <c r="P31" s="31">
        <v>94</v>
      </c>
      <c r="R31" s="31">
        <v>89</v>
      </c>
      <c r="S31" s="34"/>
    </row>
    <row r="32" spans="2:21" ht="12.75" customHeight="1" x14ac:dyDescent="0.2">
      <c r="B32" s="34"/>
      <c r="C32" s="25" t="s">
        <v>40</v>
      </c>
      <c r="D32" s="31">
        <v>85</v>
      </c>
      <c r="E32" s="39"/>
      <c r="F32" s="31">
        <v>83</v>
      </c>
      <c r="G32" s="39"/>
      <c r="H32" s="31">
        <v>86</v>
      </c>
      <c r="J32" s="32">
        <v>81</v>
      </c>
      <c r="L32" s="31">
        <v>77</v>
      </c>
      <c r="N32" s="31">
        <v>91</v>
      </c>
      <c r="O32" s="31"/>
      <c r="P32" s="31">
        <v>94</v>
      </c>
      <c r="R32" s="31">
        <v>92</v>
      </c>
      <c r="S32" s="25"/>
    </row>
    <row r="33" spans="2:19" ht="12.75" customHeight="1" x14ac:dyDescent="0.2">
      <c r="B33" s="34"/>
      <c r="C33" s="25" t="s">
        <v>41</v>
      </c>
      <c r="D33" s="31">
        <v>55</v>
      </c>
      <c r="E33" s="39"/>
      <c r="F33" s="31">
        <v>50</v>
      </c>
      <c r="G33" s="39"/>
      <c r="H33" s="31">
        <v>55</v>
      </c>
      <c r="J33" s="32">
        <v>49</v>
      </c>
      <c r="L33" s="31">
        <v>45</v>
      </c>
      <c r="N33" s="31">
        <v>61</v>
      </c>
      <c r="O33" s="31"/>
      <c r="P33" s="31">
        <v>60</v>
      </c>
      <c r="R33" s="31">
        <v>66</v>
      </c>
      <c r="S33" s="43"/>
    </row>
    <row r="34" spans="2:19" ht="12.75" customHeight="1" x14ac:dyDescent="0.2">
      <c r="B34" s="34"/>
      <c r="C34" s="25"/>
      <c r="D34" s="31"/>
      <c r="E34" s="39"/>
      <c r="F34" s="31"/>
      <c r="G34" s="39"/>
      <c r="H34" s="31"/>
      <c r="J34" s="32"/>
      <c r="L34" s="31"/>
      <c r="N34" s="31"/>
      <c r="O34" s="31"/>
      <c r="P34" s="31"/>
      <c r="R34" s="31"/>
      <c r="S34" s="25"/>
    </row>
    <row r="35" spans="2:19" ht="12.75" customHeight="1" x14ac:dyDescent="0.2">
      <c r="B35" s="1019" t="s">
        <v>42</v>
      </c>
      <c r="C35" s="1019"/>
      <c r="D35" s="31"/>
      <c r="E35" s="39"/>
      <c r="F35" s="31"/>
      <c r="G35" s="39"/>
      <c r="H35" s="31"/>
      <c r="J35" s="32"/>
      <c r="L35" s="31"/>
      <c r="N35" s="31"/>
      <c r="O35" s="31"/>
      <c r="P35" s="31"/>
      <c r="R35" s="31"/>
      <c r="S35" s="25"/>
    </row>
    <row r="36" spans="2:19" ht="12.75" customHeight="1" x14ac:dyDescent="0.2">
      <c r="B36" s="34"/>
      <c r="C36" s="25" t="s">
        <v>43</v>
      </c>
      <c r="D36" s="31">
        <v>80</v>
      </c>
      <c r="E36" s="39"/>
      <c r="F36" s="31">
        <v>75</v>
      </c>
      <c r="G36" s="39"/>
      <c r="H36" s="31">
        <v>77</v>
      </c>
      <c r="J36" s="32">
        <v>67</v>
      </c>
      <c r="L36" s="31">
        <v>66</v>
      </c>
      <c r="N36" s="31">
        <v>87</v>
      </c>
      <c r="O36" s="31"/>
      <c r="P36" s="31">
        <v>91</v>
      </c>
      <c r="R36" s="31">
        <v>84</v>
      </c>
      <c r="S36" s="25"/>
    </row>
    <row r="37" spans="2:19" ht="12.75" customHeight="1" x14ac:dyDescent="0.2">
      <c r="B37" s="34"/>
      <c r="C37" s="25" t="s">
        <v>44</v>
      </c>
      <c r="D37" s="31">
        <v>91</v>
      </c>
      <c r="E37" s="39"/>
      <c r="F37" s="31">
        <v>89</v>
      </c>
      <c r="G37" s="39"/>
      <c r="H37" s="31">
        <v>89</v>
      </c>
      <c r="J37" s="32">
        <v>83</v>
      </c>
      <c r="L37" s="31">
        <v>83</v>
      </c>
      <c r="N37" s="31">
        <v>92</v>
      </c>
      <c r="O37" s="31"/>
      <c r="P37" s="31">
        <v>95</v>
      </c>
      <c r="R37" s="31">
        <v>91</v>
      </c>
      <c r="S37" s="34"/>
    </row>
    <row r="38" spans="2:19" ht="12.75" customHeight="1" x14ac:dyDescent="0.2">
      <c r="B38" s="34"/>
      <c r="C38" s="25"/>
      <c r="D38" s="31"/>
      <c r="E38" s="39"/>
      <c r="F38" s="31"/>
      <c r="G38" s="39"/>
      <c r="H38" s="31"/>
      <c r="J38" s="32"/>
      <c r="L38" s="31"/>
      <c r="N38" s="31"/>
      <c r="O38" s="31"/>
      <c r="P38" s="31"/>
      <c r="R38" s="31"/>
      <c r="S38" s="25"/>
    </row>
    <row r="39" spans="2:19" ht="12.75" customHeight="1" x14ac:dyDescent="0.2">
      <c r="B39" s="34" t="s">
        <v>45</v>
      </c>
      <c r="D39" s="31"/>
      <c r="E39" s="39"/>
      <c r="F39" s="31"/>
      <c r="G39" s="39"/>
      <c r="H39" s="31"/>
      <c r="J39" s="32"/>
      <c r="L39" s="31"/>
      <c r="N39" s="31"/>
      <c r="O39" s="31"/>
      <c r="P39" s="31"/>
      <c r="R39" s="31"/>
      <c r="S39" s="25"/>
    </row>
    <row r="40" spans="2:19" ht="12.75" customHeight="1" x14ac:dyDescent="0.2">
      <c r="B40" s="34"/>
      <c r="C40" s="25" t="s">
        <v>46</v>
      </c>
      <c r="D40" s="31">
        <v>83</v>
      </c>
      <c r="E40" s="39"/>
      <c r="F40" s="31">
        <v>79</v>
      </c>
      <c r="G40" s="39"/>
      <c r="H40" s="31">
        <v>80</v>
      </c>
      <c r="J40" s="32">
        <v>71</v>
      </c>
      <c r="L40" s="31">
        <v>70</v>
      </c>
      <c r="N40" s="31">
        <v>88</v>
      </c>
      <c r="O40" s="31"/>
      <c r="P40" s="31">
        <v>92</v>
      </c>
      <c r="R40" s="31">
        <v>86</v>
      </c>
      <c r="S40" s="25"/>
    </row>
    <row r="41" spans="2:19" ht="12.75" customHeight="1" x14ac:dyDescent="0.2">
      <c r="B41" s="34"/>
      <c r="C41" s="25" t="s">
        <v>47</v>
      </c>
      <c r="D41" s="31">
        <v>92</v>
      </c>
      <c r="E41" s="39"/>
      <c r="F41" s="31">
        <v>90</v>
      </c>
      <c r="G41" s="39"/>
      <c r="H41" s="31">
        <v>90</v>
      </c>
      <c r="J41" s="32">
        <v>84</v>
      </c>
      <c r="L41" s="31">
        <v>85</v>
      </c>
      <c r="N41" s="31">
        <v>92</v>
      </c>
      <c r="O41" s="31"/>
      <c r="P41" s="31">
        <v>95</v>
      </c>
      <c r="R41" s="31">
        <v>91</v>
      </c>
      <c r="S41" s="25"/>
    </row>
    <row r="42" spans="2:19" ht="12.75" customHeight="1" x14ac:dyDescent="0.2">
      <c r="B42" s="34"/>
      <c r="C42" s="34"/>
      <c r="D42" s="31"/>
      <c r="E42" s="39"/>
      <c r="F42" s="31"/>
      <c r="G42" s="39"/>
      <c r="H42" s="31"/>
      <c r="J42" s="32"/>
      <c r="L42" s="31"/>
      <c r="N42" s="31"/>
      <c r="O42" s="31"/>
      <c r="P42" s="31"/>
      <c r="R42" s="31"/>
      <c r="S42" s="34"/>
    </row>
    <row r="43" spans="2:19" ht="12.75" customHeight="1" x14ac:dyDescent="0.2">
      <c r="B43" s="1019" t="s">
        <v>618</v>
      </c>
      <c r="C43" s="1019"/>
      <c r="D43" s="31"/>
      <c r="E43" s="39"/>
      <c r="F43" s="31"/>
      <c r="G43" s="39"/>
      <c r="H43" s="31"/>
      <c r="J43" s="32"/>
      <c r="L43" s="31"/>
      <c r="N43" s="31"/>
      <c r="O43" s="31"/>
      <c r="P43" s="31"/>
      <c r="R43" s="31"/>
      <c r="S43" s="25"/>
    </row>
    <row r="44" spans="2:19" ht="12.75" customHeight="1" x14ac:dyDescent="0.2">
      <c r="B44" s="34"/>
      <c r="C44" s="25" t="s">
        <v>48</v>
      </c>
      <c r="D44" s="31">
        <v>95</v>
      </c>
      <c r="E44" s="39"/>
      <c r="F44" s="31">
        <v>95</v>
      </c>
      <c r="G44" s="39"/>
      <c r="H44" s="31">
        <v>94</v>
      </c>
      <c r="J44" s="32">
        <v>89</v>
      </c>
      <c r="L44" s="31">
        <v>90</v>
      </c>
      <c r="N44" s="31">
        <v>94</v>
      </c>
      <c r="O44" s="31"/>
      <c r="P44" s="31">
        <v>97</v>
      </c>
      <c r="R44" s="31">
        <v>93</v>
      </c>
      <c r="S44" s="43"/>
    </row>
    <row r="45" spans="2:19" ht="12.75" customHeight="1" x14ac:dyDescent="0.2">
      <c r="B45" s="34"/>
      <c r="C45" s="25" t="s">
        <v>49</v>
      </c>
      <c r="D45" s="31">
        <v>62</v>
      </c>
      <c r="E45" s="39"/>
      <c r="F45" s="31">
        <v>51</v>
      </c>
      <c r="G45" s="39"/>
      <c r="H45" s="31">
        <v>57</v>
      </c>
      <c r="J45" s="32">
        <v>41</v>
      </c>
      <c r="L45" s="31">
        <v>39</v>
      </c>
      <c r="N45" s="31">
        <v>78</v>
      </c>
      <c r="O45" s="31"/>
      <c r="P45" s="31">
        <v>83</v>
      </c>
      <c r="R45" s="31">
        <v>74</v>
      </c>
      <c r="S45" s="43"/>
    </row>
    <row r="46" spans="2:19" ht="12.75" customHeight="1" x14ac:dyDescent="0.2">
      <c r="B46" s="34"/>
      <c r="C46" s="44" t="s">
        <v>600</v>
      </c>
      <c r="D46" s="31">
        <v>69</v>
      </c>
      <c r="E46" s="39"/>
      <c r="F46" s="31">
        <v>57</v>
      </c>
      <c r="G46" s="39"/>
      <c r="H46" s="31">
        <v>64</v>
      </c>
      <c r="J46" s="32">
        <v>45</v>
      </c>
      <c r="L46" s="31">
        <v>43</v>
      </c>
      <c r="N46" s="31">
        <v>83</v>
      </c>
      <c r="O46" s="31"/>
      <c r="P46" s="31">
        <v>89</v>
      </c>
      <c r="R46" s="31">
        <v>79</v>
      </c>
      <c r="S46" s="43"/>
    </row>
    <row r="47" spans="2:19" ht="12.75" customHeight="1" x14ac:dyDescent="0.2">
      <c r="B47" s="34"/>
      <c r="C47" s="44" t="s">
        <v>601</v>
      </c>
      <c r="D47" s="31">
        <v>30</v>
      </c>
      <c r="E47" s="39"/>
      <c r="F47" s="31">
        <v>21</v>
      </c>
      <c r="G47" s="39"/>
      <c r="H47" s="31">
        <v>26</v>
      </c>
      <c r="J47" s="32">
        <v>20</v>
      </c>
      <c r="L47" s="31">
        <v>16</v>
      </c>
      <c r="N47" s="31">
        <v>50</v>
      </c>
      <c r="O47" s="31"/>
      <c r="P47" s="31">
        <v>54</v>
      </c>
      <c r="R47" s="31">
        <v>48</v>
      </c>
      <c r="S47" s="44"/>
    </row>
    <row r="48" spans="2:19" ht="12.75" customHeight="1" x14ac:dyDescent="0.2">
      <c r="B48" s="34"/>
      <c r="C48" s="25" t="s">
        <v>54</v>
      </c>
      <c r="D48" s="31">
        <v>47</v>
      </c>
      <c r="E48" s="39"/>
      <c r="F48" s="31">
        <v>42</v>
      </c>
      <c r="G48" s="39"/>
      <c r="H48" s="31">
        <v>47</v>
      </c>
      <c r="J48" s="32">
        <v>40</v>
      </c>
      <c r="L48" s="31">
        <v>36</v>
      </c>
      <c r="N48" s="31">
        <v>48</v>
      </c>
      <c r="O48" s="31"/>
      <c r="P48" s="31">
        <v>47</v>
      </c>
      <c r="R48" s="31">
        <v>54</v>
      </c>
      <c r="S48" s="45"/>
    </row>
    <row r="49" spans="1:19" ht="12.75" customHeight="1" x14ac:dyDescent="0.2">
      <c r="A49" s="46"/>
      <c r="B49" s="47"/>
      <c r="C49" s="48"/>
      <c r="D49" s="49"/>
      <c r="E49" s="50"/>
      <c r="F49" s="49"/>
      <c r="G49" s="50"/>
      <c r="H49" s="51"/>
      <c r="I49" s="46"/>
      <c r="J49" s="46"/>
      <c r="K49" s="46"/>
      <c r="L49" s="51"/>
      <c r="M49" s="46"/>
      <c r="N49" s="51"/>
      <c r="O49" s="51"/>
      <c r="P49" s="46"/>
      <c r="Q49" s="46"/>
      <c r="R49" s="47"/>
      <c r="S49" s="45"/>
    </row>
    <row r="50" spans="1:19" ht="12.75" customHeight="1" x14ac:dyDescent="0.2">
      <c r="B50" s="34"/>
      <c r="C50" s="25"/>
      <c r="D50" s="52"/>
      <c r="E50" s="52"/>
      <c r="G50" s="52"/>
      <c r="H50" s="22"/>
      <c r="L50" s="22"/>
      <c r="O50" s="53"/>
      <c r="R50" s="53" t="s">
        <v>55</v>
      </c>
      <c r="S50" s="44"/>
    </row>
    <row r="51" spans="1:19" s="43" customFormat="1" ht="12.75" customHeight="1" x14ac:dyDescent="0.2">
      <c r="A51" s="33" t="s">
        <v>56</v>
      </c>
      <c r="B51" s="33"/>
      <c r="D51" s="39"/>
      <c r="E51" s="39"/>
      <c r="F51" s="39"/>
      <c r="G51" s="39"/>
      <c r="H51" s="54"/>
      <c r="L51" s="54"/>
    </row>
    <row r="52" spans="1:19" s="43" customFormat="1" ht="12" customHeight="1" x14ac:dyDescent="0.2">
      <c r="A52" s="55" t="s">
        <v>57</v>
      </c>
      <c r="D52" s="39"/>
      <c r="E52" s="39"/>
      <c r="F52" s="39"/>
      <c r="G52" s="39"/>
      <c r="H52" s="54"/>
      <c r="L52" s="54"/>
      <c r="R52" s="23"/>
      <c r="S52" s="23"/>
    </row>
    <row r="53" spans="1:19" s="43" customFormat="1" ht="24" customHeight="1" x14ac:dyDescent="0.2">
      <c r="A53" s="1020" t="s">
        <v>461</v>
      </c>
      <c r="B53" s="1020"/>
      <c r="C53" s="1020"/>
      <c r="D53" s="1020"/>
      <c r="E53" s="1020"/>
      <c r="F53" s="1020"/>
      <c r="G53" s="1020"/>
      <c r="H53" s="1020"/>
      <c r="I53" s="1020"/>
      <c r="J53" s="1020"/>
      <c r="K53" s="1020"/>
      <c r="L53" s="1020"/>
      <c r="M53" s="1020"/>
      <c r="N53" s="1020"/>
      <c r="O53" s="1020"/>
      <c r="P53" s="1020"/>
      <c r="Q53" s="1020"/>
      <c r="R53" s="1020"/>
      <c r="S53" s="23"/>
    </row>
    <row r="54" spans="1:19" s="43" customFormat="1" ht="12.75" customHeight="1" x14ac:dyDescent="0.2">
      <c r="A54" s="33" t="s">
        <v>58</v>
      </c>
      <c r="B54" s="33"/>
      <c r="D54" s="39"/>
      <c r="E54" s="39"/>
      <c r="F54" s="39"/>
      <c r="G54" s="39"/>
      <c r="H54" s="54"/>
      <c r="L54" s="54"/>
    </row>
    <row r="55" spans="1:19" s="43" customFormat="1" ht="12.75" customHeight="1" x14ac:dyDescent="0.2">
      <c r="A55" s="33" t="s">
        <v>59</v>
      </c>
      <c r="B55" s="33"/>
      <c r="D55" s="39"/>
      <c r="E55" s="39"/>
      <c r="F55" s="39"/>
      <c r="G55" s="39"/>
      <c r="H55" s="54"/>
      <c r="L55" s="54"/>
    </row>
    <row r="56" spans="1:19" s="43" customFormat="1" ht="12.75" customHeight="1" x14ac:dyDescent="0.2">
      <c r="A56" s="33" t="s">
        <v>60</v>
      </c>
      <c r="B56" s="33"/>
      <c r="D56" s="39"/>
      <c r="E56" s="39"/>
      <c r="F56" s="39"/>
      <c r="G56" s="39"/>
      <c r="H56" s="54"/>
      <c r="L56" s="54"/>
    </row>
    <row r="57" spans="1:19" s="43" customFormat="1" ht="12.75" customHeight="1" x14ac:dyDescent="0.2">
      <c r="A57" s="33" t="s">
        <v>61</v>
      </c>
      <c r="B57" s="33"/>
      <c r="D57" s="39"/>
      <c r="E57" s="39"/>
      <c r="F57" s="39"/>
      <c r="G57" s="39"/>
      <c r="H57" s="54"/>
      <c r="L57" s="54"/>
    </row>
    <row r="58" spans="1:19" s="43" customFormat="1" ht="24.95" customHeight="1" x14ac:dyDescent="0.2">
      <c r="A58" s="1017" t="s">
        <v>617</v>
      </c>
      <c r="B58" s="1017"/>
      <c r="C58" s="1017"/>
      <c r="D58" s="1017"/>
      <c r="E58" s="1017"/>
      <c r="F58" s="1017"/>
      <c r="G58" s="1017"/>
      <c r="H58" s="1017"/>
      <c r="I58" s="1017"/>
      <c r="J58" s="1017"/>
      <c r="K58" s="1017"/>
      <c r="L58" s="1017"/>
      <c r="M58" s="1017"/>
      <c r="N58" s="1017"/>
      <c r="O58" s="1017"/>
      <c r="P58" s="1017"/>
      <c r="Q58" s="1017"/>
      <c r="R58" s="1017"/>
    </row>
    <row r="59" spans="1:19" s="43" customFormat="1" ht="35.25" customHeight="1" x14ac:dyDescent="0.2">
      <c r="A59" s="1016" t="s">
        <v>616</v>
      </c>
      <c r="B59" s="1016"/>
      <c r="C59" s="1016"/>
      <c r="D59" s="1016"/>
      <c r="E59" s="1016"/>
      <c r="F59" s="1016"/>
      <c r="G59" s="1016"/>
      <c r="H59" s="1016"/>
      <c r="I59" s="1016"/>
      <c r="J59" s="1016"/>
      <c r="K59" s="1016"/>
      <c r="L59" s="1016"/>
      <c r="M59" s="1016"/>
      <c r="N59" s="1016"/>
      <c r="O59" s="1016"/>
      <c r="P59" s="1016"/>
      <c r="Q59" s="1016"/>
      <c r="R59" s="1012"/>
    </row>
    <row r="60" spans="1:19" s="43" customFormat="1" ht="12" customHeight="1" x14ac:dyDescent="0.2">
      <c r="A60" s="1004"/>
      <c r="B60" s="1004"/>
      <c r="C60" s="854" t="s">
        <v>520</v>
      </c>
      <c r="D60" s="225"/>
      <c r="E60" s="1004"/>
      <c r="F60" s="1004"/>
      <c r="G60" s="1004"/>
      <c r="H60" s="1004"/>
      <c r="I60" s="1004"/>
      <c r="J60" s="1004"/>
      <c r="K60" s="1004"/>
      <c r="L60" s="1004"/>
      <c r="M60" s="1004"/>
      <c r="N60" s="1004"/>
      <c r="O60" s="1004"/>
      <c r="P60" s="1004"/>
      <c r="Q60" s="1004"/>
      <c r="R60" s="1004"/>
    </row>
    <row r="61" spans="1:19" s="43" customFormat="1" ht="26.25" customHeight="1" x14ac:dyDescent="0.2">
      <c r="A61" s="1004"/>
      <c r="B61" s="1004"/>
      <c r="C61" s="854"/>
      <c r="D61" s="225"/>
      <c r="E61" s="1004"/>
      <c r="F61" s="1004"/>
      <c r="G61" s="1004"/>
      <c r="H61" s="1004"/>
      <c r="I61" s="1004"/>
      <c r="J61" s="1004"/>
      <c r="K61" s="1004"/>
      <c r="L61" s="1004"/>
      <c r="M61" s="1004"/>
      <c r="N61" s="1004"/>
      <c r="O61" s="1004"/>
      <c r="P61" s="1004"/>
      <c r="Q61" s="1004"/>
      <c r="R61" s="1004"/>
    </row>
    <row r="62" spans="1:19" s="43" customFormat="1" ht="12.75" customHeight="1" x14ac:dyDescent="0.2">
      <c r="A62" s="43" t="s">
        <v>62</v>
      </c>
      <c r="B62" s="56"/>
    </row>
    <row r="63" spans="1:19" x14ac:dyDescent="0.2">
      <c r="A63" s="33"/>
    </row>
  </sheetData>
  <mergeCells count="7">
    <mergeCell ref="A59:Q59"/>
    <mergeCell ref="A58:R58"/>
    <mergeCell ref="A1:R1"/>
    <mergeCell ref="B30:C30"/>
    <mergeCell ref="B35:C35"/>
    <mergeCell ref="B43:C43"/>
    <mergeCell ref="A53:R53"/>
  </mergeCells>
  <hyperlinks>
    <hyperlink ref="C60" r:id="rId1"/>
  </hyperlinks>
  <pageMargins left="0.70866141732283472" right="0.70866141732283472" top="0.74803149606299213" bottom="0.74803149606299213" header="0.31496062992125984" footer="0.31496062992125984"/>
  <pageSetup scale="67"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U100"/>
  <sheetViews>
    <sheetView workbookViewId="0">
      <selection sqref="A1:XFD1"/>
    </sheetView>
  </sheetViews>
  <sheetFormatPr defaultColWidth="1.42578125" defaultRowHeight="12.75" x14ac:dyDescent="0.2"/>
  <cols>
    <col min="1" max="1" width="1.42578125" style="460" customWidth="1"/>
    <col min="2" max="2" width="26" style="460" customWidth="1"/>
    <col min="3" max="20" width="6.7109375" style="460" customWidth="1"/>
    <col min="21" max="22" width="9.140625" style="460" customWidth="1"/>
    <col min="23" max="23" width="9.140625" style="461" customWidth="1"/>
    <col min="24" max="25" width="9.140625" style="461" hidden="1" customWidth="1"/>
    <col min="26" max="29" width="9.140625" style="460" hidden="1" customWidth="1"/>
    <col min="30" max="30" width="15" style="460" hidden="1" customWidth="1"/>
    <col min="31" max="31" width="9.140625" style="460" hidden="1" customWidth="1"/>
    <col min="32" max="255" width="9.140625" style="460" customWidth="1"/>
    <col min="256" max="16384" width="1.42578125" style="460"/>
  </cols>
  <sheetData>
    <row r="1" spans="1:47" s="388" customFormat="1" x14ac:dyDescent="0.2">
      <c r="A1" s="1136" t="s">
        <v>571</v>
      </c>
      <c r="B1" s="1137"/>
      <c r="C1" s="1137"/>
      <c r="D1" s="1137"/>
      <c r="E1" s="1137"/>
      <c r="F1" s="1137"/>
      <c r="G1" s="1137"/>
      <c r="H1" s="1137"/>
      <c r="I1" s="1137"/>
      <c r="J1" s="1137"/>
      <c r="K1" s="1137"/>
      <c r="L1" s="1137"/>
      <c r="M1" s="1137"/>
      <c r="N1" s="1137"/>
      <c r="O1" s="1137"/>
      <c r="P1" s="1137"/>
      <c r="Q1" s="1137"/>
      <c r="R1" s="1137"/>
      <c r="S1" s="1137"/>
      <c r="T1" s="1137"/>
      <c r="W1" s="464"/>
      <c r="X1" s="389" t="s">
        <v>20</v>
      </c>
      <c r="Y1" s="464"/>
      <c r="Z1" s="484"/>
      <c r="AA1" s="484"/>
      <c r="AB1" s="484"/>
      <c r="AC1" s="484"/>
      <c r="AD1" s="464"/>
      <c r="AE1" s="484"/>
      <c r="AF1" s="484"/>
      <c r="AG1" s="484"/>
      <c r="AH1" s="484"/>
      <c r="AI1" s="484"/>
      <c r="AJ1" s="484"/>
      <c r="AK1" s="484"/>
      <c r="AL1" s="484"/>
      <c r="AM1" s="484"/>
      <c r="AN1" s="484"/>
      <c r="AO1" s="484"/>
    </row>
    <row r="2" spans="1:47" s="388" customFormat="1" ht="15" thickBot="1" x14ac:dyDescent="0.25">
      <c r="A2" s="387" t="s">
        <v>627</v>
      </c>
      <c r="B2" s="391"/>
      <c r="C2" s="391"/>
      <c r="D2" s="391"/>
      <c r="E2" s="391"/>
      <c r="F2" s="391"/>
      <c r="G2" s="391"/>
      <c r="H2" s="392"/>
      <c r="I2" s="393"/>
      <c r="J2" s="393"/>
      <c r="K2" s="393"/>
      <c r="L2" s="393"/>
      <c r="M2" s="393"/>
      <c r="N2" s="394"/>
      <c r="W2" s="464"/>
      <c r="X2" s="389" t="s">
        <v>21</v>
      </c>
      <c r="Y2" s="464"/>
      <c r="Z2" s="484"/>
      <c r="AA2" s="484"/>
      <c r="AB2" s="484"/>
      <c r="AC2" s="484"/>
      <c r="AD2" s="464"/>
      <c r="AE2" s="484"/>
      <c r="AF2" s="484"/>
      <c r="AG2" s="484"/>
      <c r="AH2" s="484"/>
      <c r="AI2" s="484"/>
      <c r="AJ2" s="484"/>
      <c r="AK2" s="484"/>
      <c r="AL2" s="484"/>
      <c r="AM2" s="484"/>
      <c r="AN2" s="484"/>
      <c r="AO2" s="484"/>
    </row>
    <row r="3" spans="1:47" s="388" customFormat="1" ht="13.5" thickBot="1" x14ac:dyDescent="0.25">
      <c r="A3" s="685" t="s">
        <v>466</v>
      </c>
      <c r="B3" s="395"/>
      <c r="C3" s="396"/>
      <c r="D3" s="396"/>
      <c r="E3" s="396"/>
      <c r="F3" s="396"/>
      <c r="G3" s="391"/>
      <c r="H3" s="392"/>
      <c r="O3" s="1148" t="s">
        <v>138</v>
      </c>
      <c r="P3" s="1149"/>
      <c r="Q3" s="1149"/>
      <c r="R3" s="1149"/>
      <c r="S3" s="1149"/>
      <c r="T3" s="1150"/>
      <c r="W3" s="464"/>
      <c r="X3" s="389" t="s">
        <v>22</v>
      </c>
      <c r="Y3" s="464"/>
      <c r="Z3" s="484"/>
      <c r="AA3" s="484"/>
      <c r="AB3" s="484"/>
      <c r="AC3" s="484"/>
      <c r="AD3" s="464"/>
      <c r="AE3" s="484"/>
      <c r="AF3" s="484"/>
      <c r="AG3" s="484"/>
      <c r="AH3" s="484"/>
      <c r="AI3" s="484"/>
      <c r="AJ3" s="484"/>
      <c r="AK3" s="484"/>
      <c r="AL3" s="484"/>
      <c r="AM3" s="484"/>
      <c r="AN3" s="484"/>
      <c r="AO3" s="484"/>
    </row>
    <row r="4" spans="1:47" s="388" customFormat="1" ht="12.75" customHeight="1" x14ac:dyDescent="0.2">
      <c r="A4" s="395"/>
      <c r="B4" s="392"/>
      <c r="C4" s="392"/>
      <c r="D4" s="392"/>
      <c r="E4" s="392"/>
      <c r="F4" s="392"/>
      <c r="G4" s="392"/>
      <c r="H4" s="392"/>
      <c r="O4" s="486" t="s">
        <v>259</v>
      </c>
      <c r="P4" s="1151" t="s">
        <v>20</v>
      </c>
      <c r="Q4" s="1151"/>
      <c r="R4" s="1151"/>
      <c r="S4" s="1151"/>
      <c r="T4" s="1152"/>
      <c r="W4" s="464"/>
      <c r="X4" s="389" t="s">
        <v>318</v>
      </c>
      <c r="Y4" s="464"/>
      <c r="Z4" s="484"/>
      <c r="AA4" s="484"/>
      <c r="AB4" s="484"/>
      <c r="AC4" s="484"/>
      <c r="AD4" s="464"/>
      <c r="AE4" s="484"/>
      <c r="AF4" s="484"/>
      <c r="AG4" s="484"/>
      <c r="AH4" s="484"/>
      <c r="AI4" s="484"/>
      <c r="AJ4" s="484"/>
      <c r="AK4" s="484"/>
      <c r="AL4" s="484"/>
      <c r="AM4" s="484"/>
      <c r="AN4" s="484"/>
      <c r="AO4" s="484"/>
    </row>
    <row r="5" spans="1:47" s="388" customFormat="1" ht="13.5" thickBot="1" x14ac:dyDescent="0.25">
      <c r="A5" s="392"/>
      <c r="B5" s="583"/>
      <c r="C5" s="392"/>
      <c r="D5" s="392"/>
      <c r="E5" s="392"/>
      <c r="F5" s="392"/>
      <c r="G5" s="392"/>
      <c r="H5" s="392"/>
      <c r="O5" s="485" t="s">
        <v>264</v>
      </c>
      <c r="P5" s="1153">
        <v>2015</v>
      </c>
      <c r="Q5" s="1153"/>
      <c r="R5" s="1153"/>
      <c r="S5" s="1153"/>
      <c r="T5" s="1154"/>
      <c r="W5" s="464"/>
      <c r="X5" s="389" t="s">
        <v>319</v>
      </c>
      <c r="Y5" s="464"/>
      <c r="Z5" s="484"/>
      <c r="AA5" s="484"/>
      <c r="AB5" s="484"/>
      <c r="AC5" s="484"/>
      <c r="AD5" s="464"/>
      <c r="AE5" s="484"/>
      <c r="AF5" s="484"/>
      <c r="AG5" s="484"/>
      <c r="AH5" s="484"/>
      <c r="AI5" s="484"/>
      <c r="AJ5" s="484"/>
      <c r="AK5" s="484"/>
      <c r="AL5" s="484"/>
      <c r="AM5" s="484"/>
      <c r="AN5" s="484"/>
      <c r="AO5" s="484"/>
    </row>
    <row r="6" spans="1:47" s="388" customFormat="1" ht="14.25" customHeight="1" x14ac:dyDescent="0.2">
      <c r="I6" s="394"/>
      <c r="J6" s="394"/>
      <c r="K6" s="394"/>
      <c r="L6" s="394"/>
      <c r="M6" s="394"/>
      <c r="N6" s="394"/>
      <c r="W6" s="464"/>
      <c r="X6" s="389" t="s">
        <v>321</v>
      </c>
      <c r="Y6" s="464"/>
      <c r="Z6" s="484"/>
      <c r="AA6" s="484"/>
      <c r="AB6" s="484"/>
      <c r="AC6" s="484"/>
      <c r="AD6" s="464"/>
      <c r="AE6" s="484"/>
      <c r="AF6" s="484"/>
      <c r="AG6" s="484"/>
      <c r="AH6" s="484"/>
      <c r="AI6" s="484"/>
      <c r="AJ6" s="484"/>
      <c r="AK6" s="484"/>
      <c r="AL6" s="484"/>
      <c r="AM6" s="484"/>
      <c r="AN6" s="484"/>
      <c r="AO6" s="484"/>
    </row>
    <row r="7" spans="1:47" s="405" customFormat="1" ht="29.25" customHeight="1" x14ac:dyDescent="0.2">
      <c r="A7" s="1147" t="str">
        <f>"Key Stage 2 "&amp;P4</f>
        <v>Key Stage 2 Reading</v>
      </c>
      <c r="B7" s="1147"/>
      <c r="C7" s="1145" t="s">
        <v>322</v>
      </c>
      <c r="D7" s="1145"/>
      <c r="E7" s="1145"/>
      <c r="F7" s="1145"/>
      <c r="G7" s="1145"/>
      <c r="H7" s="1145"/>
      <c r="I7" s="1145" t="s">
        <v>429</v>
      </c>
      <c r="J7" s="1145"/>
      <c r="K7" s="1145"/>
      <c r="L7" s="1145"/>
      <c r="M7" s="1145"/>
      <c r="N7" s="1145"/>
      <c r="O7" s="1145" t="s">
        <v>431</v>
      </c>
      <c r="P7" s="1145"/>
      <c r="Q7" s="1145"/>
      <c r="R7" s="1145"/>
      <c r="S7" s="1145"/>
      <c r="T7" s="1145"/>
      <c r="W7" s="465"/>
      <c r="X7" s="389" t="s">
        <v>323</v>
      </c>
      <c r="Y7" s="465"/>
      <c r="AD7" s="465"/>
      <c r="AE7" s="471"/>
      <c r="AF7" s="471"/>
      <c r="AG7" s="471"/>
      <c r="AH7" s="471"/>
      <c r="AI7" s="471"/>
      <c r="AJ7" s="471"/>
      <c r="AK7" s="471"/>
      <c r="AL7" s="471"/>
      <c r="AM7" s="471"/>
      <c r="AN7" s="471"/>
      <c r="AO7" s="471"/>
      <c r="AP7" s="471"/>
      <c r="AQ7" s="471"/>
      <c r="AR7" s="471"/>
      <c r="AS7" s="471"/>
      <c r="AT7" s="471"/>
      <c r="AU7" s="471"/>
    </row>
    <row r="8" spans="1:47" s="405" customFormat="1" ht="25.5" customHeight="1" x14ac:dyDescent="0.2">
      <c r="A8" s="1133"/>
      <c r="B8" s="1133"/>
      <c r="C8" s="1155" t="s">
        <v>188</v>
      </c>
      <c r="D8" s="1155"/>
      <c r="E8" s="1155"/>
      <c r="F8" s="1132" t="str">
        <f>IF(OR($P$4="Reading",$P$4="Mathematics",$P$4="Writing",$P$4="Reading, Writing &amp; Mathematics", $P$4="Grammar, Punctuation &amp; Spelling"),"Percentage achieving level 4 or above","Percentage making expected progress")</f>
        <v>Percentage achieving level 4 or above</v>
      </c>
      <c r="G8" s="1132"/>
      <c r="H8" s="1132"/>
      <c r="I8" s="1135" t="s">
        <v>188</v>
      </c>
      <c r="J8" s="1135"/>
      <c r="K8" s="1135"/>
      <c r="L8" s="1132" t="str">
        <f>IF(OR($P$4="Reading",$P$4="Mathematics",$P$4="Writing",$P$4="Reading, Writing &amp; Mathematics", $P$4="Grammar, Punctuation &amp; Spelling"),"Percentage achieving level 4 or above","Percentage making expected progress")</f>
        <v>Percentage achieving level 4 or above</v>
      </c>
      <c r="M8" s="1132"/>
      <c r="N8" s="1132"/>
      <c r="O8" s="1155" t="s">
        <v>188</v>
      </c>
      <c r="P8" s="1155"/>
      <c r="Q8" s="1155"/>
      <c r="R8" s="1132" t="str">
        <f>IF(OR($P$4="Reading",$P$4="Mathematics",$P$4="Writing",$P$4="Reading, Writing &amp; Mathematics", $P$4="Grammar, Punctuation &amp; Spelling"),"Percentage achieving level 4 or above","Percentage making expected progress")</f>
        <v>Percentage achieving level 4 or above</v>
      </c>
      <c r="S8" s="1132"/>
      <c r="T8" s="1132"/>
      <c r="W8" s="465"/>
      <c r="X8" s="389" t="s">
        <v>324</v>
      </c>
      <c r="Y8" s="465"/>
      <c r="AD8" s="465"/>
      <c r="AE8" s="471"/>
      <c r="AF8" s="471"/>
      <c r="AG8" s="471"/>
      <c r="AH8" s="471"/>
      <c r="AI8" s="471"/>
      <c r="AJ8" s="471"/>
      <c r="AK8" s="471"/>
      <c r="AL8" s="471"/>
      <c r="AM8" s="471"/>
      <c r="AN8" s="471"/>
      <c r="AO8" s="471"/>
      <c r="AP8" s="471"/>
      <c r="AQ8" s="471"/>
      <c r="AR8" s="471"/>
      <c r="AS8" s="471"/>
      <c r="AT8" s="471"/>
      <c r="AU8" s="471"/>
    </row>
    <row r="9" spans="1:47" s="405" customFormat="1" ht="14.25" customHeight="1" x14ac:dyDescent="0.2">
      <c r="A9" s="1134"/>
      <c r="B9" s="1134"/>
      <c r="C9" s="483" t="s">
        <v>29</v>
      </c>
      <c r="D9" s="483" t="s">
        <v>30</v>
      </c>
      <c r="E9" s="483" t="s">
        <v>326</v>
      </c>
      <c r="F9" s="483" t="s">
        <v>29</v>
      </c>
      <c r="G9" s="483" t="s">
        <v>30</v>
      </c>
      <c r="H9" s="483" t="s">
        <v>326</v>
      </c>
      <c r="I9" s="411" t="s">
        <v>29</v>
      </c>
      <c r="J9" s="411" t="s">
        <v>30</v>
      </c>
      <c r="K9" s="411" t="s">
        <v>326</v>
      </c>
      <c r="L9" s="412" t="s">
        <v>29</v>
      </c>
      <c r="M9" s="412" t="s">
        <v>30</v>
      </c>
      <c r="N9" s="412" t="s">
        <v>326</v>
      </c>
      <c r="O9" s="483" t="s">
        <v>29</v>
      </c>
      <c r="P9" s="483" t="s">
        <v>30</v>
      </c>
      <c r="Q9" s="483" t="s">
        <v>326</v>
      </c>
      <c r="R9" s="483" t="s">
        <v>29</v>
      </c>
      <c r="S9" s="483" t="s">
        <v>30</v>
      </c>
      <c r="T9" s="483" t="s">
        <v>326</v>
      </c>
      <c r="W9" s="465"/>
      <c r="X9" s="482"/>
      <c r="Y9" s="465"/>
      <c r="AD9" s="465"/>
      <c r="AE9" s="471"/>
      <c r="AF9" s="471"/>
      <c r="AG9" s="471"/>
      <c r="AH9" s="471"/>
      <c r="AI9" s="471"/>
      <c r="AJ9" s="471"/>
      <c r="AK9" s="471"/>
      <c r="AL9" s="471"/>
      <c r="AM9" s="471"/>
      <c r="AN9" s="471"/>
      <c r="AO9" s="471"/>
      <c r="AP9" s="471"/>
      <c r="AQ9" s="471"/>
      <c r="AR9" s="471"/>
      <c r="AS9" s="471"/>
      <c r="AT9" s="471"/>
      <c r="AU9" s="471"/>
    </row>
    <row r="10" spans="1:47" s="415" customFormat="1" ht="14.85" customHeight="1" x14ac:dyDescent="0.2">
      <c r="A10" s="476" t="s">
        <v>431</v>
      </c>
      <c r="C10" s="414">
        <f ca="1">VLOOKUP(TRIM($A10),INDIRECT($Z$12),4+$Z$13,FALSE)</f>
        <v>47654</v>
      </c>
      <c r="D10" s="414">
        <f ca="1">VLOOKUP(TRIM($A10),INDIRECT($Z$12),3+$Z$13,FALSE)</f>
        <v>45457</v>
      </c>
      <c r="E10" s="414">
        <f ca="1">VLOOKUP(TRIM($A10),INDIRECT($Z$12),5+$Z$13,FALSE)</f>
        <v>93111</v>
      </c>
      <c r="F10" s="414">
        <f ca="1">VLOOKUP(TRIM($A10),INDIRECT($Z$12),1+$Z$13,FALSE)</f>
        <v>77</v>
      </c>
      <c r="G10" s="414">
        <f ca="1">VLOOKUP(TRIM($A10),INDIRECT($Z$12),$Z$13,FALSE)</f>
        <v>83</v>
      </c>
      <c r="H10" s="414">
        <f ca="1">VLOOKUP(TRIM($A10),INDIRECT($Z$12),2+$Z$13,FALSE)</f>
        <v>80</v>
      </c>
      <c r="I10" s="414">
        <f ca="1">VLOOKUP(TRIM($A10),INDIRECT($Z$12),34+$Z$13,FALSE)</f>
        <v>245169</v>
      </c>
      <c r="J10" s="414">
        <f ca="1">VLOOKUP(TRIM($A10),INDIRECT($Z$12),33+$Z$13,FALSE)</f>
        <v>234506</v>
      </c>
      <c r="K10" s="414">
        <f ca="1">VLOOKUP(TRIM($A10),INDIRECT($Z$12),35+$Z$13,FALSE)</f>
        <v>479675</v>
      </c>
      <c r="L10" s="414">
        <f ca="1">VLOOKUP(TRIM($A10),INDIRECT($Z$12),31+$Z$13,FALSE)</f>
        <v>89</v>
      </c>
      <c r="M10" s="414">
        <f ca="1">VLOOKUP(TRIM($A10),INDIRECT($Z$12),30+$Z$13,FALSE)</f>
        <v>93</v>
      </c>
      <c r="N10" s="414">
        <f ca="1">VLOOKUP(TRIM($A10),INDIRECT($Z$12),32+$Z$13,FALSE)</f>
        <v>91</v>
      </c>
      <c r="O10" s="414">
        <f ca="1">VLOOKUP(TRIM($A10),INDIRECT($Z$12),64+$Z$13,FALSE)</f>
        <v>292823</v>
      </c>
      <c r="P10" s="414">
        <f ca="1">VLOOKUP(TRIM($A10),INDIRECT($Z$12),63+$Z$13,FALSE)</f>
        <v>279963</v>
      </c>
      <c r="Q10" s="414">
        <f ca="1">VLOOKUP(TRIM($A10),INDIRECT($Z$12),65+$Z$13,FALSE)</f>
        <v>572786</v>
      </c>
      <c r="R10" s="414">
        <f ca="1">VLOOKUP(TRIM($A10),INDIRECT($Z$12),61+$Z$13,FALSE)</f>
        <v>87</v>
      </c>
      <c r="S10" s="414">
        <f ca="1">VLOOKUP(TRIM($A10),INDIRECT($Z$12),60+$Z$13,FALSE)</f>
        <v>91</v>
      </c>
      <c r="T10" s="414">
        <f ca="1">VLOOKUP(TRIM($A10),INDIRECT($Z$12),62+$Z$13,FALSE)</f>
        <v>89</v>
      </c>
      <c r="W10" s="482"/>
      <c r="X10" s="420"/>
      <c r="Y10" s="420"/>
      <c r="Z10" s="482"/>
      <c r="AB10" s="405"/>
      <c r="AC10" s="410" t="s">
        <v>43</v>
      </c>
      <c r="AD10" s="410" t="s">
        <v>325</v>
      </c>
      <c r="AE10" s="410" t="s">
        <v>326</v>
      </c>
      <c r="AF10" s="481"/>
      <c r="AG10" s="481"/>
      <c r="AH10" s="481"/>
      <c r="AI10" s="481"/>
      <c r="AJ10" s="481"/>
      <c r="AK10" s="481"/>
      <c r="AL10" s="481"/>
      <c r="AM10" s="481"/>
      <c r="AN10" s="481"/>
      <c r="AO10" s="481"/>
      <c r="AP10" s="481"/>
      <c r="AQ10" s="481"/>
      <c r="AR10" s="481"/>
      <c r="AS10" s="481"/>
      <c r="AT10" s="481"/>
      <c r="AU10" s="481"/>
    </row>
    <row r="11" spans="1:47" s="415" customFormat="1" ht="14.85" customHeight="1" x14ac:dyDescent="0.2">
      <c r="A11" s="476"/>
      <c r="B11" s="476"/>
      <c r="C11" s="417"/>
      <c r="D11" s="417"/>
      <c r="E11" s="417"/>
      <c r="F11" s="417"/>
      <c r="G11" s="417"/>
      <c r="H11" s="417"/>
      <c r="I11" s="417"/>
      <c r="J11" s="417"/>
      <c r="K11" s="417"/>
      <c r="L11" s="417"/>
      <c r="M11" s="417"/>
      <c r="N11" s="417"/>
      <c r="O11" s="418"/>
      <c r="P11" s="418"/>
      <c r="Q11" s="418"/>
      <c r="R11" s="478"/>
      <c r="S11" s="478"/>
      <c r="T11" s="478"/>
      <c r="W11" s="482"/>
      <c r="X11" s="420">
        <v>2012</v>
      </c>
      <c r="Z11" s="482"/>
      <c r="AB11" s="389" t="s">
        <v>20</v>
      </c>
      <c r="AC11" s="405">
        <v>2</v>
      </c>
      <c r="AD11" s="405">
        <v>32</v>
      </c>
      <c r="AE11" s="405">
        <v>62</v>
      </c>
      <c r="AF11" s="481"/>
      <c r="AG11" s="481"/>
      <c r="AH11" s="481"/>
      <c r="AI11" s="481"/>
      <c r="AJ11" s="481"/>
      <c r="AK11" s="481"/>
      <c r="AL11" s="481"/>
      <c r="AM11" s="481"/>
      <c r="AN11" s="481"/>
      <c r="AO11" s="481"/>
      <c r="AP11" s="481"/>
      <c r="AQ11" s="481"/>
      <c r="AR11" s="481"/>
      <c r="AS11" s="481"/>
      <c r="AT11" s="481"/>
      <c r="AU11" s="481"/>
    </row>
    <row r="12" spans="1:47" s="405" customFormat="1" ht="14.85" customHeight="1" x14ac:dyDescent="0.2">
      <c r="A12" s="480" t="s">
        <v>523</v>
      </c>
      <c r="B12" s="479"/>
      <c r="C12" s="417"/>
      <c r="D12" s="417"/>
      <c r="E12" s="417"/>
      <c r="F12" s="417"/>
      <c r="G12" s="417"/>
      <c r="H12" s="417"/>
      <c r="I12" s="417"/>
      <c r="J12" s="417"/>
      <c r="K12" s="417"/>
      <c r="L12" s="417"/>
      <c r="M12" s="417"/>
      <c r="N12" s="417"/>
      <c r="O12" s="418"/>
      <c r="P12" s="418"/>
      <c r="Q12" s="418"/>
      <c r="R12" s="478"/>
      <c r="S12" s="478"/>
      <c r="T12" s="478"/>
      <c r="W12" s="465"/>
      <c r="X12" s="420">
        <v>2013</v>
      </c>
      <c r="Y12" s="422" t="s">
        <v>327</v>
      </c>
      <c r="Z12" s="465" t="str">
        <f>IF(OR($P$4="Progress in Reading", P4="Progress in Writing", P4="Progress in Mathematics"),("Table10b_Prog_"&amp;P5),("Table10b_"&amp;P5))</f>
        <v>Table10b_2015</v>
      </c>
      <c r="AB12" s="389" t="s">
        <v>21</v>
      </c>
      <c r="AC12" s="415">
        <v>8</v>
      </c>
      <c r="AD12" s="415">
        <v>38</v>
      </c>
      <c r="AE12" s="415">
        <v>68</v>
      </c>
      <c r="AF12" s="471"/>
      <c r="AG12" s="471"/>
      <c r="AH12" s="471"/>
      <c r="AI12" s="471"/>
      <c r="AJ12" s="471"/>
      <c r="AK12" s="471"/>
      <c r="AL12" s="471"/>
      <c r="AM12" s="471"/>
      <c r="AN12" s="471"/>
      <c r="AO12" s="471"/>
      <c r="AP12" s="471"/>
      <c r="AQ12" s="471"/>
      <c r="AR12" s="471"/>
      <c r="AS12" s="471"/>
      <c r="AT12" s="471"/>
      <c r="AU12" s="471"/>
    </row>
    <row r="13" spans="1:47" s="405" customFormat="1" ht="14.85" customHeight="1" x14ac:dyDescent="0.2">
      <c r="A13" s="476"/>
      <c r="B13" s="476" t="s">
        <v>48</v>
      </c>
      <c r="C13" s="418">
        <f t="shared" ref="C13:C18" ca="1" si="0">VLOOKUP(TRIM($B13),INDIRECT($Z$12),4+$Z$13,FALSE)</f>
        <v>27909</v>
      </c>
      <c r="D13" s="418">
        <f t="shared" ref="D13:D18" ca="1" si="1">VLOOKUP(TRIM(B13),INDIRECT($Z$12),3+$Z$13,FALSE)</f>
        <v>33865</v>
      </c>
      <c r="E13" s="418">
        <f t="shared" ref="E13:E18" ca="1" si="2">VLOOKUP(TRIM($B13),INDIRECT($Z$12),5+$Z$13,FALSE)</f>
        <v>61774</v>
      </c>
      <c r="F13" s="418">
        <f t="shared" ref="F13:F18" ca="1" si="3">VLOOKUP(TRIM($B13),INDIRECT($Z$12),1+$Z$13,FALSE)</f>
        <v>91</v>
      </c>
      <c r="G13" s="418">
        <f t="shared" ref="G13:G18" ca="1" si="4">VLOOKUP(TRIM($B13),INDIRECT($Z$12),$Z$13,FALSE)</f>
        <v>93</v>
      </c>
      <c r="H13" s="418">
        <f t="shared" ref="H13:H18" ca="1" si="5">VLOOKUP(TRIM($B13),INDIRECT($Z$12),2+$Z$13,FALSE)</f>
        <v>92</v>
      </c>
      <c r="I13" s="418">
        <f t="shared" ref="I13:I18" ca="1" si="6">VLOOKUP(TRIM($B13),INDIRECT($Z$12),34+$Z$13,FALSE)</f>
        <v>193553</v>
      </c>
      <c r="J13" s="418">
        <f t="shared" ref="J13:J18" ca="1" si="7">VLOOKUP(TRIM($B13),INDIRECT($Z$12),33+$Z$13,FALSE)</f>
        <v>207783</v>
      </c>
      <c r="K13" s="418">
        <f t="shared" ref="K13:K18" ca="1" si="8">VLOOKUP(TRIM($B13),INDIRECT($Z$12),35+$Z$13,FALSE)</f>
        <v>401336</v>
      </c>
      <c r="L13" s="418">
        <f t="shared" ref="L13:L18" ca="1" si="9">VLOOKUP(TRIM($B13),INDIRECT($Z$12),31+$Z$13,FALSE)</f>
        <v>96</v>
      </c>
      <c r="M13" s="418">
        <f t="shared" ref="M13:M18" ca="1" si="10">VLOOKUP(TRIM($B13),INDIRECT($Z$12),30+$Z$13,FALSE)</f>
        <v>96</v>
      </c>
      <c r="N13" s="418">
        <f t="shared" ref="N13:N18" ca="1" si="11">VLOOKUP(TRIM($B13),INDIRECT($Z$12),32+$Z$13,FALSE)</f>
        <v>96</v>
      </c>
      <c r="O13" s="418">
        <f t="shared" ref="O13:O18" ca="1" si="12">VLOOKUP(TRIM($B13),INDIRECT($Z$12),64+$Z$13,FALSE)</f>
        <v>221462</v>
      </c>
      <c r="P13" s="418">
        <f t="shared" ref="P13:P18" ca="1" si="13">VLOOKUP(TRIM($B13),INDIRECT($Z$12),63+$Z$13,FALSE)</f>
        <v>241648</v>
      </c>
      <c r="Q13" s="418">
        <f t="shared" ref="Q13:Q18" ca="1" si="14">VLOOKUP(TRIM($B13),INDIRECT($Z$12),65+$Z$13,FALSE)</f>
        <v>463110</v>
      </c>
      <c r="R13" s="418">
        <f t="shared" ref="R13:R18" ca="1" si="15">VLOOKUP(TRIM($B13),INDIRECT($Z$12),61+$Z$13,FALSE)</f>
        <v>95</v>
      </c>
      <c r="S13" s="418">
        <f t="shared" ref="S13:S18" ca="1" si="16">VLOOKUP(TRIM($B13),INDIRECT($Z$12),60+$Z$13,FALSE)</f>
        <v>96</v>
      </c>
      <c r="T13" s="418">
        <f t="shared" ref="T13:T18" ca="1" si="17">VLOOKUP(TRIM($B13),INDIRECT($Z$12),62+$Z$13,FALSE)</f>
        <v>95</v>
      </c>
      <c r="W13" s="465"/>
      <c r="X13" s="420">
        <v>2014</v>
      </c>
      <c r="Y13" s="422" t="s">
        <v>328</v>
      </c>
      <c r="Z13" s="423">
        <f>IF(P4="Reading",2,IF(P4="Writing",8,IF(P4="Mathematics",14, IF(P4="Grammar, Punctuation &amp; Spelling", 20, IF(P4="Reading, Writing &amp; Mathematics",26, IF(P4="Progress in Reading", 2, IF(P4="Progress in Writing",8, 14)))))))</f>
        <v>2</v>
      </c>
      <c r="AB13" s="389" t="s">
        <v>22</v>
      </c>
      <c r="AC13" s="405">
        <v>14</v>
      </c>
      <c r="AD13" s="405">
        <v>44</v>
      </c>
      <c r="AE13" s="405">
        <v>74</v>
      </c>
      <c r="AF13" s="471"/>
      <c r="AG13" s="471"/>
      <c r="AH13" s="471"/>
      <c r="AI13" s="471"/>
      <c r="AJ13" s="471"/>
      <c r="AK13" s="471"/>
      <c r="AL13" s="471"/>
      <c r="AM13" s="471"/>
      <c r="AN13" s="471"/>
      <c r="AO13" s="471"/>
      <c r="AP13" s="471"/>
      <c r="AQ13" s="471"/>
      <c r="AR13" s="471"/>
      <c r="AS13" s="471"/>
      <c r="AT13" s="471"/>
      <c r="AU13" s="471"/>
    </row>
    <row r="14" spans="1:47" s="405" customFormat="1" ht="14.85" customHeight="1" x14ac:dyDescent="0.2">
      <c r="A14" s="476"/>
      <c r="B14" s="476" t="s">
        <v>49</v>
      </c>
      <c r="C14" s="418">
        <f t="shared" ca="1" si="0"/>
        <v>19745</v>
      </c>
      <c r="D14" s="418">
        <f t="shared" ca="1" si="1"/>
        <v>11592</v>
      </c>
      <c r="E14" s="418">
        <f t="shared" ca="1" si="2"/>
        <v>31337</v>
      </c>
      <c r="F14" s="418">
        <f t="shared" ca="1" si="3"/>
        <v>56</v>
      </c>
      <c r="G14" s="418">
        <f t="shared" ca="1" si="4"/>
        <v>55</v>
      </c>
      <c r="H14" s="418">
        <f t="shared" ca="1" si="5"/>
        <v>56</v>
      </c>
      <c r="I14" s="418">
        <f t="shared" ca="1" si="6"/>
        <v>50714</v>
      </c>
      <c r="J14" s="418">
        <f t="shared" ca="1" si="7"/>
        <v>25960</v>
      </c>
      <c r="K14" s="418">
        <f t="shared" ca="1" si="8"/>
        <v>76674</v>
      </c>
      <c r="L14" s="418">
        <f t="shared" ca="1" si="9"/>
        <v>65</v>
      </c>
      <c r="M14" s="418">
        <f t="shared" ca="1" si="10"/>
        <v>65</v>
      </c>
      <c r="N14" s="418">
        <f t="shared" ca="1" si="11"/>
        <v>65</v>
      </c>
      <c r="O14" s="418">
        <f t="shared" ca="1" si="12"/>
        <v>70459</v>
      </c>
      <c r="P14" s="418">
        <f t="shared" ca="1" si="13"/>
        <v>37552</v>
      </c>
      <c r="Q14" s="418">
        <f t="shared" ca="1" si="14"/>
        <v>108011</v>
      </c>
      <c r="R14" s="418">
        <f t="shared" ca="1" si="15"/>
        <v>63</v>
      </c>
      <c r="S14" s="418">
        <f t="shared" ca="1" si="16"/>
        <v>62</v>
      </c>
      <c r="T14" s="418">
        <f t="shared" ca="1" si="17"/>
        <v>62</v>
      </c>
      <c r="W14" s="465"/>
      <c r="X14" s="465">
        <v>2015</v>
      </c>
      <c r="Y14" s="465"/>
      <c r="Z14" s="465"/>
      <c r="AB14" s="389" t="s">
        <v>288</v>
      </c>
      <c r="AC14" s="415">
        <v>20</v>
      </c>
      <c r="AD14" s="415">
        <v>50</v>
      </c>
      <c r="AE14" s="415">
        <v>80</v>
      </c>
      <c r="AF14" s="471"/>
      <c r="AG14" s="471"/>
      <c r="AH14" s="471"/>
      <c r="AI14" s="471"/>
      <c r="AJ14" s="471"/>
      <c r="AK14" s="471"/>
      <c r="AL14" s="471"/>
      <c r="AM14" s="471"/>
      <c r="AN14" s="471"/>
      <c r="AO14" s="471"/>
      <c r="AP14" s="471"/>
      <c r="AQ14" s="471"/>
      <c r="AR14" s="471"/>
      <c r="AS14" s="471"/>
      <c r="AT14" s="471"/>
      <c r="AU14" s="471"/>
    </row>
    <row r="15" spans="1:47" s="405" customFormat="1" ht="14.85" customHeight="1" x14ac:dyDescent="0.2">
      <c r="A15" s="476"/>
      <c r="B15" s="477" t="str">
        <f>IF(P5=2015,"SEN support", "SEN without a statement")</f>
        <v>SEN support</v>
      </c>
      <c r="C15" s="418">
        <f t="shared" ca="1" si="0"/>
        <v>15340</v>
      </c>
      <c r="D15" s="418">
        <f t="shared" ca="1" si="1"/>
        <v>10019</v>
      </c>
      <c r="E15" s="418">
        <f t="shared" ca="1" si="2"/>
        <v>25359</v>
      </c>
      <c r="F15" s="418">
        <f t="shared" ca="1" si="3"/>
        <v>64</v>
      </c>
      <c r="G15" s="418">
        <f t="shared" ca="1" si="4"/>
        <v>61</v>
      </c>
      <c r="H15" s="418">
        <f t="shared" ca="1" si="5"/>
        <v>63</v>
      </c>
      <c r="I15" s="418">
        <f t="shared" ca="1" si="6"/>
        <v>42050</v>
      </c>
      <c r="J15" s="418">
        <f t="shared" ca="1" si="7"/>
        <v>22827</v>
      </c>
      <c r="K15" s="418">
        <f t="shared" ca="1" si="8"/>
        <v>64877</v>
      </c>
      <c r="L15" s="418">
        <f t="shared" ca="1" si="9"/>
        <v>72</v>
      </c>
      <c r="M15" s="418">
        <f t="shared" ca="1" si="10"/>
        <v>70</v>
      </c>
      <c r="N15" s="418">
        <f t="shared" ca="1" si="11"/>
        <v>71</v>
      </c>
      <c r="O15" s="418">
        <f t="shared" ca="1" si="12"/>
        <v>57390</v>
      </c>
      <c r="P15" s="418">
        <f t="shared" ca="1" si="13"/>
        <v>32846</v>
      </c>
      <c r="Q15" s="418">
        <f t="shared" ca="1" si="14"/>
        <v>90236</v>
      </c>
      <c r="R15" s="418">
        <f t="shared" ca="1" si="15"/>
        <v>69</v>
      </c>
      <c r="S15" s="418">
        <f t="shared" ca="1" si="16"/>
        <v>67</v>
      </c>
      <c r="T15" s="418">
        <f t="shared" ca="1" si="17"/>
        <v>69</v>
      </c>
      <c r="W15" s="465"/>
      <c r="X15" s="465"/>
      <c r="Y15" s="465"/>
      <c r="Z15" s="465"/>
      <c r="AB15" s="389" t="s">
        <v>290</v>
      </c>
      <c r="AC15" s="405">
        <v>26</v>
      </c>
      <c r="AD15" s="405">
        <v>56</v>
      </c>
      <c r="AE15" s="405">
        <v>86</v>
      </c>
      <c r="AF15" s="471"/>
      <c r="AG15" s="471"/>
      <c r="AH15" s="471"/>
      <c r="AI15" s="471"/>
      <c r="AJ15" s="471"/>
      <c r="AK15" s="471"/>
      <c r="AL15" s="471"/>
      <c r="AM15" s="471"/>
      <c r="AN15" s="471"/>
      <c r="AO15" s="471"/>
      <c r="AP15" s="471"/>
      <c r="AQ15" s="471"/>
      <c r="AR15" s="471"/>
      <c r="AS15" s="471"/>
      <c r="AT15" s="471"/>
      <c r="AU15" s="471"/>
    </row>
    <row r="16" spans="1:47" s="405" customFormat="1" ht="14.85" customHeight="1" x14ac:dyDescent="0.2">
      <c r="A16" s="476"/>
      <c r="B16" s="475" t="s">
        <v>301</v>
      </c>
      <c r="C16" s="418" t="str">
        <f t="shared" ca="1" si="0"/>
        <v>.</v>
      </c>
      <c r="D16" s="418" t="str">
        <f t="shared" ref="D16:D17" ca="1" si="18">VLOOKUP(TRIM(B16),INDIRECT($Z$12),3+$Z$13,FALSE)</f>
        <v>.</v>
      </c>
      <c r="E16" s="418" t="str">
        <f t="shared" ca="1" si="2"/>
        <v>.</v>
      </c>
      <c r="F16" s="418" t="str">
        <f t="shared" ca="1" si="3"/>
        <v>.</v>
      </c>
      <c r="G16" s="418" t="str">
        <f t="shared" ca="1" si="4"/>
        <v>.</v>
      </c>
      <c r="H16" s="418" t="str">
        <f t="shared" ca="1" si="5"/>
        <v>.</v>
      </c>
      <c r="I16" s="418" t="str">
        <f t="shared" ca="1" si="6"/>
        <v>.</v>
      </c>
      <c r="J16" s="418" t="str">
        <f t="shared" ca="1" si="7"/>
        <v>.</v>
      </c>
      <c r="K16" s="418" t="str">
        <f t="shared" ca="1" si="8"/>
        <v>.</v>
      </c>
      <c r="L16" s="418" t="str">
        <f t="shared" ca="1" si="9"/>
        <v>.</v>
      </c>
      <c r="M16" s="418" t="str">
        <f t="shared" ca="1" si="10"/>
        <v>.</v>
      </c>
      <c r="N16" s="418" t="str">
        <f t="shared" ca="1" si="11"/>
        <v>.</v>
      </c>
      <c r="O16" s="418" t="str">
        <f t="shared" ca="1" si="12"/>
        <v>.</v>
      </c>
      <c r="P16" s="418" t="str">
        <f t="shared" ca="1" si="13"/>
        <v>.</v>
      </c>
      <c r="Q16" s="418" t="str">
        <f t="shared" ca="1" si="14"/>
        <v>.</v>
      </c>
      <c r="R16" s="418" t="str">
        <f t="shared" ca="1" si="15"/>
        <v>.</v>
      </c>
      <c r="S16" s="418" t="str">
        <f t="shared" ca="1" si="16"/>
        <v>.</v>
      </c>
      <c r="T16" s="418" t="str">
        <f t="shared" ca="1" si="17"/>
        <v>.</v>
      </c>
      <c r="W16" s="465"/>
      <c r="X16" s="465"/>
      <c r="Y16" s="465"/>
      <c r="AD16" s="472"/>
      <c r="AE16" s="465"/>
      <c r="AF16" s="471"/>
      <c r="AG16" s="471"/>
      <c r="AH16" s="471"/>
      <c r="AI16" s="471"/>
      <c r="AJ16" s="471"/>
      <c r="AK16" s="471"/>
      <c r="AL16" s="471"/>
      <c r="AM16" s="471"/>
      <c r="AN16" s="471"/>
      <c r="AO16" s="471"/>
      <c r="AP16" s="471"/>
      <c r="AQ16" s="471"/>
      <c r="AR16" s="471"/>
      <c r="AS16" s="471"/>
      <c r="AT16" s="471"/>
      <c r="AU16" s="471"/>
    </row>
    <row r="17" spans="1:47" s="405" customFormat="1" ht="14.85" customHeight="1" x14ac:dyDescent="0.2">
      <c r="A17" s="476"/>
      <c r="B17" s="475" t="s">
        <v>302</v>
      </c>
      <c r="C17" s="418" t="str">
        <f t="shared" ca="1" si="0"/>
        <v>.</v>
      </c>
      <c r="D17" s="418" t="str">
        <f t="shared" ca="1" si="18"/>
        <v>.</v>
      </c>
      <c r="E17" s="418" t="str">
        <f t="shared" ca="1" si="2"/>
        <v>.</v>
      </c>
      <c r="F17" s="418" t="str">
        <f t="shared" ca="1" si="3"/>
        <v>.</v>
      </c>
      <c r="G17" s="418" t="str">
        <f t="shared" ca="1" si="4"/>
        <v>.</v>
      </c>
      <c r="H17" s="418" t="str">
        <f t="shared" ca="1" si="5"/>
        <v>.</v>
      </c>
      <c r="I17" s="418" t="str">
        <f t="shared" ca="1" si="6"/>
        <v>.</v>
      </c>
      <c r="J17" s="418" t="str">
        <f t="shared" ca="1" si="7"/>
        <v>.</v>
      </c>
      <c r="K17" s="418" t="str">
        <f t="shared" ca="1" si="8"/>
        <v>.</v>
      </c>
      <c r="L17" s="418" t="str">
        <f t="shared" ca="1" si="9"/>
        <v>.</v>
      </c>
      <c r="M17" s="418" t="str">
        <f t="shared" ca="1" si="10"/>
        <v>.</v>
      </c>
      <c r="N17" s="418" t="str">
        <f t="shared" ca="1" si="11"/>
        <v>.</v>
      </c>
      <c r="O17" s="418" t="str">
        <f t="shared" ca="1" si="12"/>
        <v>.</v>
      </c>
      <c r="P17" s="418" t="str">
        <f t="shared" ca="1" si="13"/>
        <v>.</v>
      </c>
      <c r="Q17" s="418" t="str">
        <f t="shared" ca="1" si="14"/>
        <v>.</v>
      </c>
      <c r="R17" s="418" t="str">
        <f t="shared" ca="1" si="15"/>
        <v>.</v>
      </c>
      <c r="S17" s="418" t="str">
        <f t="shared" ca="1" si="16"/>
        <v>.</v>
      </c>
      <c r="T17" s="418" t="str">
        <f t="shared" ca="1" si="17"/>
        <v>.</v>
      </c>
      <c r="W17" s="465"/>
      <c r="X17" s="465"/>
      <c r="Y17" s="465"/>
      <c r="AD17" s="472"/>
      <c r="AE17" s="471"/>
      <c r="AF17" s="471"/>
      <c r="AG17" s="471"/>
      <c r="AH17" s="471"/>
      <c r="AI17" s="471"/>
      <c r="AJ17" s="471"/>
      <c r="AK17" s="471"/>
      <c r="AL17" s="471"/>
      <c r="AM17" s="471"/>
      <c r="AN17" s="471"/>
      <c r="AO17" s="471"/>
      <c r="AP17" s="471"/>
      <c r="AQ17" s="471"/>
      <c r="AR17" s="471"/>
      <c r="AS17" s="471"/>
      <c r="AT17" s="471"/>
      <c r="AU17" s="471"/>
    </row>
    <row r="18" spans="1:47" s="405" customFormat="1" ht="14.85" customHeight="1" x14ac:dyDescent="0.2">
      <c r="A18" s="474"/>
      <c r="B18" s="473" t="str">
        <f>IF(P5=2015,"SEN with a statement or EHC plan", "SEN with a statement")</f>
        <v>SEN with a statement or EHC plan</v>
      </c>
      <c r="C18" s="425">
        <f t="shared" ca="1" si="0"/>
        <v>4405</v>
      </c>
      <c r="D18" s="425">
        <f t="shared" ca="1" si="1"/>
        <v>1573</v>
      </c>
      <c r="E18" s="425">
        <f t="shared" ca="1" si="2"/>
        <v>5978</v>
      </c>
      <c r="F18" s="425">
        <f t="shared" ca="1" si="3"/>
        <v>28</v>
      </c>
      <c r="G18" s="425">
        <f t="shared" ca="1" si="4"/>
        <v>17</v>
      </c>
      <c r="H18" s="425">
        <f t="shared" ca="1" si="5"/>
        <v>25</v>
      </c>
      <c r="I18" s="425">
        <f t="shared" ca="1" si="6"/>
        <v>8664</v>
      </c>
      <c r="J18" s="425">
        <f t="shared" ca="1" si="7"/>
        <v>3133</v>
      </c>
      <c r="K18" s="425">
        <f t="shared" ca="1" si="8"/>
        <v>11797</v>
      </c>
      <c r="L18" s="425">
        <f t="shared" ca="1" si="9"/>
        <v>35</v>
      </c>
      <c r="M18" s="425">
        <f t="shared" ca="1" si="10"/>
        <v>27</v>
      </c>
      <c r="N18" s="425">
        <f t="shared" ca="1" si="11"/>
        <v>33</v>
      </c>
      <c r="O18" s="425">
        <f t="shared" ca="1" si="12"/>
        <v>13069</v>
      </c>
      <c r="P18" s="425">
        <f t="shared" ca="1" si="13"/>
        <v>4706</v>
      </c>
      <c r="Q18" s="425">
        <f t="shared" ca="1" si="14"/>
        <v>17775</v>
      </c>
      <c r="R18" s="425">
        <f t="shared" ca="1" si="15"/>
        <v>33</v>
      </c>
      <c r="S18" s="425">
        <f t="shared" ca="1" si="16"/>
        <v>24</v>
      </c>
      <c r="T18" s="425">
        <f t="shared" ca="1" si="17"/>
        <v>30</v>
      </c>
      <c r="W18" s="465"/>
      <c r="Y18" s="465"/>
      <c r="AD18" s="472"/>
      <c r="AE18" s="471"/>
      <c r="AF18" s="471"/>
      <c r="AG18" s="471"/>
      <c r="AH18" s="471"/>
      <c r="AI18" s="471"/>
      <c r="AJ18" s="471"/>
      <c r="AK18" s="471"/>
      <c r="AL18" s="471"/>
      <c r="AM18" s="471"/>
      <c r="AN18" s="471"/>
      <c r="AO18" s="471"/>
      <c r="AP18" s="471"/>
      <c r="AQ18" s="471"/>
      <c r="AR18" s="471"/>
      <c r="AS18" s="471"/>
      <c r="AT18" s="471"/>
      <c r="AU18" s="471"/>
    </row>
    <row r="19" spans="1:47" s="405" customFormat="1" ht="14.85" customHeight="1" x14ac:dyDescent="0.2">
      <c r="C19" s="410"/>
      <c r="D19" s="410"/>
      <c r="E19" s="410"/>
      <c r="F19" s="426"/>
      <c r="G19" s="426"/>
      <c r="H19" s="426"/>
      <c r="I19" s="410"/>
      <c r="J19" s="410"/>
      <c r="K19" s="410"/>
      <c r="T19" s="427" t="s">
        <v>55</v>
      </c>
      <c r="W19" s="465"/>
      <c r="X19" s="464"/>
      <c r="Y19" s="465"/>
      <c r="Z19" s="471"/>
      <c r="AA19" s="471"/>
      <c r="AB19" s="471"/>
      <c r="AC19" s="471"/>
      <c r="AD19" s="471"/>
      <c r="AE19" s="471"/>
      <c r="AF19" s="471"/>
      <c r="AG19" s="471"/>
      <c r="AH19" s="471"/>
      <c r="AI19" s="471"/>
      <c r="AJ19" s="471"/>
      <c r="AK19" s="471"/>
      <c r="AL19" s="471"/>
      <c r="AM19" s="471"/>
      <c r="AN19" s="471"/>
      <c r="AO19" s="471"/>
    </row>
    <row r="20" spans="1:47" s="388" customFormat="1" ht="14.85" customHeight="1" x14ac:dyDescent="0.2">
      <c r="A20" s="374" t="s">
        <v>622</v>
      </c>
      <c r="B20" s="428"/>
      <c r="C20" s="467"/>
      <c r="D20" s="470"/>
      <c r="E20" s="470"/>
      <c r="F20" s="470"/>
      <c r="G20" s="470"/>
      <c r="H20" s="470"/>
      <c r="I20" s="469"/>
      <c r="J20" s="469"/>
      <c r="K20" s="469"/>
      <c r="L20" s="469"/>
      <c r="M20" s="469"/>
      <c r="N20" s="469"/>
      <c r="O20" s="469"/>
      <c r="P20" s="469"/>
      <c r="Q20" s="469"/>
      <c r="R20" s="469"/>
      <c r="S20" s="469"/>
      <c r="T20" s="468"/>
      <c r="W20" s="464"/>
      <c r="X20" s="464" t="s">
        <v>212</v>
      </c>
      <c r="Y20" s="464"/>
    </row>
    <row r="21" spans="1:47" s="388" customFormat="1" ht="14.85" customHeight="1" x14ac:dyDescent="0.2">
      <c r="A21" s="428" t="s">
        <v>329</v>
      </c>
      <c r="B21" s="410"/>
      <c r="C21" s="410"/>
      <c r="D21" s="410"/>
      <c r="E21" s="405"/>
      <c r="F21" s="405"/>
      <c r="G21" s="405"/>
      <c r="H21" s="405"/>
      <c r="I21" s="410"/>
      <c r="J21" s="410"/>
      <c r="K21" s="410"/>
      <c r="L21" s="405"/>
      <c r="M21" s="469"/>
      <c r="N21" s="469"/>
      <c r="O21" s="469"/>
      <c r="P21" s="469"/>
      <c r="Q21" s="469"/>
      <c r="R21" s="469"/>
      <c r="S21" s="468"/>
      <c r="V21" s="464"/>
      <c r="W21" s="464"/>
      <c r="X21" s="464"/>
    </row>
    <row r="22" spans="1:47" s="388" customFormat="1" ht="14.85" customHeight="1" x14ac:dyDescent="0.2">
      <c r="A22" s="428" t="s">
        <v>331</v>
      </c>
      <c r="B22" s="428"/>
      <c r="C22" s="467"/>
      <c r="D22" s="467"/>
      <c r="E22" s="467"/>
      <c r="F22" s="467"/>
      <c r="G22" s="467"/>
      <c r="H22" s="466"/>
      <c r="I22" s="466"/>
      <c r="W22" s="464"/>
      <c r="X22" s="464"/>
      <c r="Y22" s="464"/>
    </row>
    <row r="23" spans="1:47" s="388" customFormat="1" ht="34.5" customHeight="1" x14ac:dyDescent="0.2">
      <c r="A23" s="1146" t="s">
        <v>522</v>
      </c>
      <c r="B23" s="1146"/>
      <c r="C23" s="1146"/>
      <c r="D23" s="1146"/>
      <c r="E23" s="1146"/>
      <c r="F23" s="1146"/>
      <c r="G23" s="1146"/>
      <c r="H23" s="1146"/>
      <c r="I23" s="1146"/>
      <c r="J23" s="1146"/>
      <c r="K23" s="1146"/>
      <c r="L23" s="1146"/>
      <c r="M23" s="1146"/>
      <c r="N23" s="1146"/>
      <c r="O23" s="429"/>
      <c r="P23" s="429"/>
      <c r="Q23" s="429"/>
      <c r="R23" s="429"/>
      <c r="S23" s="429"/>
      <c r="T23" s="429"/>
      <c r="W23" s="464"/>
      <c r="X23" s="465"/>
      <c r="Y23" s="464"/>
    </row>
    <row r="24" spans="1:47" s="405" customFormat="1" ht="14.85" customHeight="1" x14ac:dyDescent="0.2">
      <c r="A24" s="854" t="s">
        <v>520</v>
      </c>
      <c r="B24" s="855"/>
      <c r="C24" s="855"/>
      <c r="D24" s="855"/>
      <c r="E24" s="855"/>
      <c r="F24" s="855"/>
      <c r="G24" s="855"/>
      <c r="H24" s="855"/>
      <c r="I24" s="855"/>
      <c r="J24" s="855"/>
      <c r="K24" s="855"/>
      <c r="L24" s="855"/>
      <c r="M24" s="855"/>
      <c r="N24" s="857"/>
      <c r="O24" s="431"/>
      <c r="P24" s="431"/>
      <c r="Q24" s="431"/>
      <c r="R24" s="431"/>
      <c r="S24" s="431"/>
      <c r="T24" s="431"/>
      <c r="V24" s="406"/>
      <c r="W24" s="465"/>
      <c r="X24" s="464"/>
      <c r="Y24" s="465"/>
    </row>
    <row r="25" spans="1:47" s="388" customFormat="1" ht="14.85" customHeight="1" x14ac:dyDescent="0.2">
      <c r="A25" s="429"/>
      <c r="B25" s="429"/>
      <c r="C25" s="429"/>
      <c r="D25" s="429"/>
      <c r="E25" s="429"/>
      <c r="F25" s="429"/>
      <c r="G25" s="429"/>
      <c r="H25" s="429"/>
      <c r="I25" s="429"/>
      <c r="J25" s="429"/>
      <c r="K25" s="429"/>
      <c r="L25" s="429"/>
      <c r="M25" s="429"/>
      <c r="N25" s="429"/>
      <c r="T25" s="390"/>
      <c r="W25" s="464"/>
      <c r="X25" s="463"/>
      <c r="Y25" s="464"/>
    </row>
    <row r="26" spans="1:47" s="462" customFormat="1" ht="14.25" customHeight="1" x14ac:dyDescent="0.2">
      <c r="A26" s="306" t="s">
        <v>62</v>
      </c>
      <c r="B26" s="307"/>
      <c r="C26" s="307"/>
      <c r="D26" s="307"/>
      <c r="E26" s="430"/>
      <c r="F26" s="430"/>
      <c r="G26" s="431"/>
      <c r="H26" s="431"/>
      <c r="I26" s="431"/>
      <c r="J26" s="431"/>
      <c r="K26" s="431"/>
      <c r="L26" s="431"/>
      <c r="M26" s="431"/>
      <c r="N26" s="431"/>
      <c r="W26" s="463"/>
      <c r="X26" s="463"/>
      <c r="Y26" s="463"/>
    </row>
    <row r="27" spans="1:47" s="462" customFormat="1" x14ac:dyDescent="0.2">
      <c r="A27" s="428" t="s">
        <v>484</v>
      </c>
      <c r="B27" s="428"/>
      <c r="C27" s="388"/>
      <c r="D27" s="388"/>
      <c r="E27" s="388"/>
      <c r="F27" s="388"/>
      <c r="G27" s="388"/>
      <c r="H27" s="388"/>
      <c r="I27" s="388"/>
      <c r="J27" s="388"/>
      <c r="K27" s="388"/>
      <c r="L27" s="388"/>
      <c r="M27" s="388"/>
      <c r="N27" s="388"/>
      <c r="W27" s="463"/>
      <c r="X27" s="463"/>
      <c r="Y27" s="463"/>
    </row>
    <row r="28" spans="1:47" s="462" customFormat="1" x14ac:dyDescent="0.2">
      <c r="W28" s="463"/>
      <c r="X28" s="463"/>
      <c r="Y28" s="463"/>
    </row>
    <row r="29" spans="1:47" s="462" customFormat="1" x14ac:dyDescent="0.2">
      <c r="W29" s="463"/>
      <c r="X29" s="463"/>
      <c r="Y29" s="463"/>
    </row>
    <row r="30" spans="1:47" s="462" customFormat="1" x14ac:dyDescent="0.2">
      <c r="W30" s="463"/>
      <c r="X30" s="463"/>
      <c r="Y30" s="463"/>
    </row>
    <row r="31" spans="1:47" s="462" customFormat="1" x14ac:dyDescent="0.2">
      <c r="B31" s="428"/>
      <c r="C31" s="410"/>
      <c r="D31" s="410"/>
      <c r="E31" s="410"/>
      <c r="F31" s="405"/>
      <c r="G31" s="405"/>
      <c r="H31" s="405"/>
      <c r="I31" s="405"/>
      <c r="J31" s="410"/>
      <c r="K31" s="410"/>
      <c r="L31" s="410"/>
      <c r="M31" s="405"/>
      <c r="N31" s="405"/>
      <c r="W31" s="463"/>
      <c r="X31" s="463"/>
      <c r="Y31" s="463"/>
    </row>
    <row r="32" spans="1:47" s="462" customFormat="1" x14ac:dyDescent="0.2">
      <c r="W32" s="463"/>
      <c r="X32" s="463"/>
      <c r="Y32" s="463"/>
    </row>
    <row r="33" spans="23:25" s="462" customFormat="1" x14ac:dyDescent="0.2">
      <c r="W33" s="463"/>
      <c r="X33" s="463"/>
      <c r="Y33" s="463"/>
    </row>
    <row r="34" spans="23:25" s="462" customFormat="1" x14ac:dyDescent="0.2">
      <c r="W34" s="463"/>
      <c r="X34" s="463"/>
      <c r="Y34" s="463"/>
    </row>
    <row r="35" spans="23:25" s="462" customFormat="1" x14ac:dyDescent="0.2">
      <c r="W35" s="463"/>
      <c r="X35" s="463"/>
      <c r="Y35" s="463"/>
    </row>
    <row r="36" spans="23:25" s="462" customFormat="1" x14ac:dyDescent="0.2">
      <c r="W36" s="463"/>
      <c r="X36" s="463"/>
      <c r="Y36" s="463"/>
    </row>
    <row r="37" spans="23:25" s="462" customFormat="1" x14ac:dyDescent="0.2">
      <c r="W37" s="463"/>
      <c r="X37" s="463"/>
      <c r="Y37" s="463"/>
    </row>
    <row r="38" spans="23:25" s="462" customFormat="1" x14ac:dyDescent="0.2">
      <c r="W38" s="463"/>
      <c r="X38" s="463"/>
      <c r="Y38" s="463"/>
    </row>
    <row r="39" spans="23:25" s="462" customFormat="1" x14ac:dyDescent="0.2">
      <c r="W39" s="463"/>
      <c r="X39" s="463"/>
      <c r="Y39" s="463"/>
    </row>
    <row r="40" spans="23:25" s="462" customFormat="1" x14ac:dyDescent="0.2">
      <c r="W40" s="463"/>
      <c r="X40" s="463"/>
      <c r="Y40" s="463"/>
    </row>
    <row r="41" spans="23:25" s="462" customFormat="1" x14ac:dyDescent="0.2">
      <c r="W41" s="463"/>
      <c r="X41" s="463"/>
      <c r="Y41" s="463"/>
    </row>
    <row r="42" spans="23:25" s="462" customFormat="1" x14ac:dyDescent="0.2">
      <c r="W42" s="463"/>
      <c r="X42" s="463"/>
      <c r="Y42" s="463"/>
    </row>
    <row r="43" spans="23:25" s="462" customFormat="1" x14ac:dyDescent="0.2">
      <c r="W43" s="463"/>
      <c r="X43" s="463"/>
      <c r="Y43" s="463"/>
    </row>
    <row r="44" spans="23:25" s="462" customFormat="1" x14ac:dyDescent="0.2">
      <c r="W44" s="463"/>
      <c r="X44" s="463"/>
      <c r="Y44" s="463"/>
    </row>
    <row r="45" spans="23:25" s="462" customFormat="1" x14ac:dyDescent="0.2">
      <c r="W45" s="463"/>
      <c r="X45" s="463"/>
      <c r="Y45" s="463"/>
    </row>
    <row r="46" spans="23:25" s="462" customFormat="1" x14ac:dyDescent="0.2">
      <c r="W46" s="463"/>
      <c r="X46" s="463"/>
      <c r="Y46" s="463"/>
    </row>
    <row r="47" spans="23:25" s="462" customFormat="1" x14ac:dyDescent="0.2">
      <c r="W47" s="463"/>
      <c r="X47" s="463"/>
      <c r="Y47" s="463"/>
    </row>
    <row r="48" spans="23:25" s="462" customFormat="1" x14ac:dyDescent="0.2">
      <c r="W48" s="463"/>
      <c r="X48" s="463"/>
      <c r="Y48" s="463"/>
    </row>
    <row r="49" spans="23:25" s="462" customFormat="1" x14ac:dyDescent="0.2">
      <c r="W49" s="463"/>
      <c r="X49" s="463"/>
      <c r="Y49" s="463"/>
    </row>
    <row r="50" spans="23:25" s="462" customFormat="1" x14ac:dyDescent="0.2">
      <c r="W50" s="463"/>
      <c r="X50" s="463"/>
      <c r="Y50" s="463"/>
    </row>
    <row r="51" spans="23:25" s="462" customFormat="1" x14ac:dyDescent="0.2">
      <c r="W51" s="463"/>
      <c r="X51" s="463"/>
      <c r="Y51" s="463"/>
    </row>
    <row r="52" spans="23:25" s="462" customFormat="1" x14ac:dyDescent="0.2">
      <c r="W52" s="463"/>
      <c r="X52" s="463"/>
      <c r="Y52" s="463"/>
    </row>
    <row r="53" spans="23:25" s="462" customFormat="1" x14ac:dyDescent="0.2">
      <c r="W53" s="463"/>
      <c r="X53" s="463"/>
      <c r="Y53" s="463"/>
    </row>
    <row r="54" spans="23:25" s="462" customFormat="1" x14ac:dyDescent="0.2">
      <c r="W54" s="463"/>
      <c r="X54" s="463"/>
      <c r="Y54" s="463"/>
    </row>
    <row r="55" spans="23:25" s="462" customFormat="1" x14ac:dyDescent="0.2">
      <c r="W55" s="463"/>
      <c r="X55" s="463"/>
      <c r="Y55" s="463"/>
    </row>
    <row r="56" spans="23:25" s="462" customFormat="1" x14ac:dyDescent="0.2">
      <c r="W56" s="463"/>
      <c r="X56" s="463"/>
      <c r="Y56" s="463"/>
    </row>
    <row r="57" spans="23:25" s="462" customFormat="1" x14ac:dyDescent="0.2">
      <c r="W57" s="463"/>
      <c r="X57" s="463"/>
      <c r="Y57" s="463"/>
    </row>
    <row r="58" spans="23:25" s="462" customFormat="1" x14ac:dyDescent="0.2">
      <c r="W58" s="463"/>
      <c r="X58" s="463"/>
      <c r="Y58" s="463"/>
    </row>
    <row r="59" spans="23:25" s="462" customFormat="1" x14ac:dyDescent="0.2">
      <c r="W59" s="463"/>
      <c r="X59" s="463"/>
      <c r="Y59" s="463"/>
    </row>
    <row r="60" spans="23:25" s="462" customFormat="1" x14ac:dyDescent="0.2">
      <c r="W60" s="463"/>
      <c r="X60" s="463"/>
      <c r="Y60" s="463"/>
    </row>
    <row r="61" spans="23:25" s="462" customFormat="1" x14ac:dyDescent="0.2">
      <c r="W61" s="463"/>
      <c r="X61" s="463"/>
      <c r="Y61" s="463"/>
    </row>
    <row r="62" spans="23:25" s="462" customFormat="1" x14ac:dyDescent="0.2">
      <c r="W62" s="463"/>
      <c r="X62" s="463"/>
      <c r="Y62" s="463"/>
    </row>
    <row r="63" spans="23:25" s="462" customFormat="1" x14ac:dyDescent="0.2">
      <c r="W63" s="463"/>
      <c r="X63" s="463"/>
      <c r="Y63" s="463"/>
    </row>
    <row r="64" spans="23:25" s="462" customFormat="1" x14ac:dyDescent="0.2">
      <c r="W64" s="463"/>
      <c r="X64" s="463"/>
      <c r="Y64" s="463"/>
    </row>
    <row r="65" spans="23:25" s="462" customFormat="1" x14ac:dyDescent="0.2">
      <c r="W65" s="463"/>
      <c r="X65" s="463"/>
      <c r="Y65" s="463"/>
    </row>
    <row r="66" spans="23:25" s="462" customFormat="1" x14ac:dyDescent="0.2">
      <c r="W66" s="463"/>
      <c r="X66" s="463"/>
      <c r="Y66" s="463"/>
    </row>
    <row r="67" spans="23:25" s="462" customFormat="1" x14ac:dyDescent="0.2">
      <c r="W67" s="463"/>
      <c r="X67" s="463"/>
      <c r="Y67" s="463"/>
    </row>
    <row r="68" spans="23:25" s="462" customFormat="1" x14ac:dyDescent="0.2">
      <c r="W68" s="463"/>
      <c r="X68" s="463"/>
      <c r="Y68" s="463"/>
    </row>
    <row r="69" spans="23:25" s="462" customFormat="1" x14ac:dyDescent="0.2">
      <c r="W69" s="463"/>
      <c r="X69" s="463"/>
      <c r="Y69" s="463"/>
    </row>
    <row r="70" spans="23:25" s="462" customFormat="1" x14ac:dyDescent="0.2">
      <c r="W70" s="463"/>
      <c r="X70" s="463"/>
      <c r="Y70" s="463"/>
    </row>
    <row r="71" spans="23:25" s="462" customFormat="1" x14ac:dyDescent="0.2">
      <c r="W71" s="463"/>
      <c r="X71" s="463"/>
      <c r="Y71" s="463"/>
    </row>
    <row r="72" spans="23:25" s="462" customFormat="1" x14ac:dyDescent="0.2">
      <c r="W72" s="463"/>
      <c r="X72" s="463"/>
      <c r="Y72" s="463"/>
    </row>
    <row r="73" spans="23:25" s="462" customFormat="1" x14ac:dyDescent="0.2">
      <c r="W73" s="463"/>
      <c r="X73" s="463"/>
      <c r="Y73" s="463"/>
    </row>
    <row r="74" spans="23:25" s="462" customFormat="1" x14ac:dyDescent="0.2">
      <c r="W74" s="463"/>
      <c r="X74" s="463"/>
      <c r="Y74" s="463"/>
    </row>
    <row r="75" spans="23:25" s="462" customFormat="1" x14ac:dyDescent="0.2">
      <c r="W75" s="463"/>
      <c r="X75" s="463"/>
      <c r="Y75" s="463"/>
    </row>
    <row r="76" spans="23:25" s="462" customFormat="1" x14ac:dyDescent="0.2">
      <c r="W76" s="463"/>
      <c r="X76" s="463"/>
      <c r="Y76" s="463"/>
    </row>
    <row r="77" spans="23:25" s="462" customFormat="1" x14ac:dyDescent="0.2">
      <c r="W77" s="463"/>
      <c r="X77" s="463"/>
      <c r="Y77" s="463"/>
    </row>
    <row r="78" spans="23:25" s="462" customFormat="1" x14ac:dyDescent="0.2">
      <c r="W78" s="463"/>
      <c r="X78" s="463"/>
      <c r="Y78" s="463"/>
    </row>
    <row r="79" spans="23:25" s="462" customFormat="1" x14ac:dyDescent="0.2">
      <c r="W79" s="463"/>
      <c r="X79" s="463"/>
      <c r="Y79" s="463"/>
    </row>
    <row r="80" spans="23:25" s="462" customFormat="1" x14ac:dyDescent="0.2">
      <c r="W80" s="463"/>
      <c r="X80" s="463"/>
      <c r="Y80" s="463"/>
    </row>
    <row r="81" spans="23:25" s="462" customFormat="1" x14ac:dyDescent="0.2">
      <c r="W81" s="463"/>
      <c r="X81" s="463"/>
      <c r="Y81" s="463"/>
    </row>
    <row r="82" spans="23:25" s="462" customFormat="1" x14ac:dyDescent="0.2">
      <c r="W82" s="463"/>
      <c r="X82" s="463"/>
      <c r="Y82" s="463"/>
    </row>
    <row r="83" spans="23:25" s="462" customFormat="1" x14ac:dyDescent="0.2">
      <c r="W83" s="463"/>
      <c r="X83" s="463"/>
      <c r="Y83" s="463"/>
    </row>
    <row r="84" spans="23:25" s="462" customFormat="1" x14ac:dyDescent="0.2">
      <c r="W84" s="463"/>
      <c r="X84" s="463"/>
      <c r="Y84" s="463"/>
    </row>
    <row r="85" spans="23:25" s="462" customFormat="1" x14ac:dyDescent="0.2">
      <c r="W85" s="463"/>
      <c r="X85" s="463"/>
      <c r="Y85" s="463"/>
    </row>
    <row r="86" spans="23:25" s="462" customFormat="1" x14ac:dyDescent="0.2">
      <c r="W86" s="463"/>
      <c r="X86" s="463"/>
      <c r="Y86" s="463"/>
    </row>
    <row r="87" spans="23:25" s="462" customFormat="1" x14ac:dyDescent="0.2">
      <c r="W87" s="463"/>
      <c r="X87" s="463"/>
      <c r="Y87" s="463"/>
    </row>
    <row r="88" spans="23:25" s="462" customFormat="1" x14ac:dyDescent="0.2">
      <c r="W88" s="463"/>
      <c r="X88" s="463"/>
      <c r="Y88" s="463"/>
    </row>
    <row r="89" spans="23:25" s="462" customFormat="1" x14ac:dyDescent="0.2">
      <c r="W89" s="463"/>
      <c r="X89" s="463"/>
      <c r="Y89" s="463"/>
    </row>
    <row r="90" spans="23:25" s="462" customFormat="1" x14ac:dyDescent="0.2">
      <c r="W90" s="463"/>
      <c r="X90" s="463"/>
      <c r="Y90" s="463"/>
    </row>
    <row r="91" spans="23:25" s="462" customFormat="1" x14ac:dyDescent="0.2">
      <c r="W91" s="463"/>
      <c r="X91" s="463"/>
      <c r="Y91" s="463"/>
    </row>
    <row r="92" spans="23:25" s="462" customFormat="1" x14ac:dyDescent="0.2">
      <c r="W92" s="463"/>
      <c r="X92" s="463"/>
      <c r="Y92" s="463"/>
    </row>
    <row r="93" spans="23:25" s="462" customFormat="1" x14ac:dyDescent="0.2">
      <c r="W93" s="463"/>
      <c r="X93" s="463"/>
      <c r="Y93" s="463"/>
    </row>
    <row r="94" spans="23:25" s="462" customFormat="1" x14ac:dyDescent="0.2">
      <c r="W94" s="463"/>
      <c r="X94" s="463"/>
      <c r="Y94" s="463"/>
    </row>
    <row r="95" spans="23:25" s="462" customFormat="1" x14ac:dyDescent="0.2">
      <c r="W95" s="463"/>
      <c r="X95" s="463"/>
      <c r="Y95" s="463"/>
    </row>
    <row r="96" spans="23:25" s="462" customFormat="1" x14ac:dyDescent="0.2">
      <c r="W96" s="463"/>
      <c r="X96" s="463"/>
      <c r="Y96" s="463"/>
    </row>
    <row r="97" spans="1:25" s="462" customFormat="1" x14ac:dyDescent="0.2">
      <c r="W97" s="463"/>
      <c r="X97" s="463"/>
      <c r="Y97" s="463"/>
    </row>
    <row r="98" spans="1:25" s="462" customFormat="1" x14ac:dyDescent="0.2">
      <c r="W98" s="463"/>
      <c r="X98" s="461"/>
      <c r="Y98" s="463"/>
    </row>
    <row r="99" spans="1:25" x14ac:dyDescent="0.2">
      <c r="A99" s="462"/>
      <c r="B99" s="462"/>
      <c r="C99" s="462"/>
      <c r="D99" s="462"/>
      <c r="E99" s="462"/>
      <c r="F99" s="462"/>
      <c r="G99" s="462"/>
      <c r="H99" s="462"/>
      <c r="I99" s="462"/>
      <c r="J99" s="462"/>
      <c r="K99" s="462"/>
      <c r="L99" s="462"/>
      <c r="M99" s="462"/>
      <c r="N99" s="462"/>
    </row>
    <row r="100" spans="1:25" x14ac:dyDescent="0.2">
      <c r="A100" s="462"/>
      <c r="B100" s="462"/>
      <c r="C100" s="462"/>
      <c r="D100" s="462"/>
      <c r="E100" s="462"/>
      <c r="F100" s="462"/>
      <c r="G100" s="462"/>
      <c r="H100" s="462"/>
      <c r="I100" s="462"/>
      <c r="J100" s="462"/>
      <c r="K100" s="462"/>
      <c r="L100" s="462"/>
      <c r="M100" s="462"/>
      <c r="N100" s="462"/>
    </row>
  </sheetData>
  <sheetProtection sheet="1" objects="1" scenarios="1"/>
  <mergeCells count="16">
    <mergeCell ref="A1:T1"/>
    <mergeCell ref="O3:T3"/>
    <mergeCell ref="P4:T4"/>
    <mergeCell ref="P5:T5"/>
    <mergeCell ref="R8:T8"/>
    <mergeCell ref="A8:B9"/>
    <mergeCell ref="C8:E8"/>
    <mergeCell ref="F8:H8"/>
    <mergeCell ref="I8:K8"/>
    <mergeCell ref="L8:N8"/>
    <mergeCell ref="O8:Q8"/>
    <mergeCell ref="A23:N23"/>
    <mergeCell ref="A7:B7"/>
    <mergeCell ref="C7:H7"/>
    <mergeCell ref="I7:N7"/>
    <mergeCell ref="O7:T7"/>
  </mergeCells>
  <dataValidations count="2">
    <dataValidation type="list" allowBlank="1" showInputMessage="1" showErrorMessage="1" sqref="P5:T5">
      <formula1>$X$11:$X$14</formula1>
    </dataValidation>
    <dataValidation type="list" allowBlank="1" showInputMessage="1" showErrorMessage="1" sqref="P4:T4">
      <formula1>$X$1:$X$8</formula1>
    </dataValidation>
  </dataValidations>
  <hyperlinks>
    <hyperlink ref="A24" r:id="rId1"/>
  </hyperlinks>
  <pageMargins left="0.70866141732283472" right="0.70866141732283472" top="0.74803149606299213" bottom="0.74803149606299213" header="0.31496062992125984" footer="0.31496062992125984"/>
  <pageSetup paperSize="9" scale="78"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D52"/>
  <sheetViews>
    <sheetView workbookViewId="0">
      <selection sqref="A1:N1"/>
    </sheetView>
  </sheetViews>
  <sheetFormatPr defaultColWidth="2.5703125" defaultRowHeight="11.25" x14ac:dyDescent="0.2"/>
  <cols>
    <col min="1" max="1" width="2.5703125" style="225" customWidth="1"/>
    <col min="2" max="2" width="22.28515625" style="225" customWidth="1"/>
    <col min="3" max="14" width="9.5703125" style="225" customWidth="1"/>
    <col min="15" max="18" width="9.140625" style="225" customWidth="1"/>
    <col min="19" max="19" width="9.140625" style="225" hidden="1" customWidth="1"/>
    <col min="20" max="20" width="16.28515625" style="225" hidden="1" customWidth="1"/>
    <col min="21" max="21" width="9.140625" style="225" hidden="1" customWidth="1"/>
    <col min="22" max="22" width="2.5703125" style="225" hidden="1" customWidth="1"/>
    <col min="23" max="23" width="7" style="225" hidden="1" customWidth="1"/>
    <col min="24" max="24" width="5.42578125" style="225" hidden="1" customWidth="1"/>
    <col min="25" max="25" width="5.140625" style="225" hidden="1" customWidth="1"/>
    <col min="26" max="26" width="2.5703125" style="225" hidden="1" customWidth="1"/>
    <col min="27" max="27" width="5.7109375" style="225" hidden="1" customWidth="1"/>
    <col min="28" max="28" width="5.42578125" style="516" hidden="1" customWidth="1"/>
    <col min="29" max="29" width="3.5703125" style="517" hidden="1" customWidth="1"/>
    <col min="30" max="30" width="9.140625" style="516" customWidth="1"/>
    <col min="31" max="255" width="9.140625" style="225" customWidth="1"/>
    <col min="256" max="16384" width="2.5703125" style="225"/>
  </cols>
  <sheetData>
    <row r="1" spans="1:30" ht="12.75" x14ac:dyDescent="0.2">
      <c r="A1" s="1157" t="s">
        <v>572</v>
      </c>
      <c r="B1" s="1158"/>
      <c r="C1" s="1158"/>
      <c r="D1" s="1158"/>
      <c r="E1" s="1158"/>
      <c r="F1" s="1158"/>
      <c r="G1" s="1158"/>
      <c r="H1" s="1158"/>
      <c r="I1" s="1158"/>
      <c r="J1" s="1158"/>
      <c r="K1" s="1158"/>
      <c r="L1" s="1158"/>
      <c r="M1" s="1158"/>
      <c r="N1" s="1158"/>
      <c r="S1" s="233" t="s">
        <v>20</v>
      </c>
      <c r="W1" s="233">
        <v>2012</v>
      </c>
      <c r="X1" s="233" t="s">
        <v>262</v>
      </c>
    </row>
    <row r="2" spans="1:30" ht="15" thickBot="1" x14ac:dyDescent="0.25">
      <c r="A2" s="518" t="s">
        <v>627</v>
      </c>
      <c r="B2" s="519"/>
      <c r="C2" s="520"/>
      <c r="D2" s="520"/>
      <c r="E2" s="520"/>
      <c r="F2" s="520"/>
      <c r="G2" s="238"/>
      <c r="H2" s="238"/>
      <c r="I2" s="238"/>
      <c r="J2" s="238"/>
      <c r="K2" s="521"/>
      <c r="L2" s="521"/>
      <c r="M2" s="521"/>
      <c r="N2" s="521"/>
      <c r="S2" s="233" t="s">
        <v>21</v>
      </c>
      <c r="W2" s="233">
        <v>2013</v>
      </c>
      <c r="X2" s="233" t="s">
        <v>29</v>
      </c>
    </row>
    <row r="3" spans="1:30" ht="13.5" thickBot="1" x14ac:dyDescent="0.25">
      <c r="A3" s="685" t="s">
        <v>466</v>
      </c>
      <c r="B3" s="227"/>
      <c r="C3" s="228"/>
      <c r="D3" s="228"/>
      <c r="E3" s="228"/>
      <c r="F3" s="228"/>
      <c r="G3" s="238"/>
      <c r="H3" s="238"/>
      <c r="I3" s="238"/>
      <c r="J3" s="238"/>
      <c r="K3" s="522" t="s">
        <v>138</v>
      </c>
      <c r="L3" s="523"/>
      <c r="M3" s="523"/>
      <c r="N3" s="524"/>
      <c r="S3" s="233" t="s">
        <v>22</v>
      </c>
      <c r="W3" s="233">
        <v>2014</v>
      </c>
      <c r="X3" s="233" t="s">
        <v>30</v>
      </c>
    </row>
    <row r="4" spans="1:30" ht="12.75" x14ac:dyDescent="0.2">
      <c r="A4" s="227"/>
      <c r="B4" s="238"/>
      <c r="C4" s="238"/>
      <c r="D4" s="238"/>
      <c r="E4" s="238"/>
      <c r="F4" s="238"/>
      <c r="G4" s="238"/>
      <c r="H4" s="238"/>
      <c r="I4" s="238"/>
      <c r="J4" s="238"/>
      <c r="K4" s="525" t="s">
        <v>259</v>
      </c>
      <c r="L4" s="1159" t="s">
        <v>20</v>
      </c>
      <c r="M4" s="1160"/>
      <c r="N4" s="1161"/>
      <c r="S4" s="233" t="s">
        <v>318</v>
      </c>
      <c r="W4" s="225">
        <v>2015</v>
      </c>
    </row>
    <row r="5" spans="1:30" ht="12.75" x14ac:dyDescent="0.2">
      <c r="A5" s="238"/>
      <c r="B5" s="386"/>
      <c r="C5" s="238"/>
      <c r="D5" s="238"/>
      <c r="E5" s="238"/>
      <c r="F5" s="238"/>
      <c r="G5" s="238"/>
      <c r="H5" s="238"/>
      <c r="I5" s="238"/>
      <c r="J5" s="238"/>
      <c r="K5" s="525" t="s">
        <v>261</v>
      </c>
      <c r="L5" s="1160" t="s">
        <v>262</v>
      </c>
      <c r="M5" s="1160"/>
      <c r="N5" s="1161"/>
      <c r="S5" s="233" t="s">
        <v>319</v>
      </c>
    </row>
    <row r="6" spans="1:30" ht="13.5" thickBot="1" x14ac:dyDescent="0.25">
      <c r="A6" s="238"/>
      <c r="B6" s="238"/>
      <c r="C6" s="238"/>
      <c r="D6" s="238"/>
      <c r="E6" s="238"/>
      <c r="F6" s="238"/>
      <c r="G6" s="238"/>
      <c r="H6" s="238"/>
      <c r="I6" s="238"/>
      <c r="J6" s="238"/>
      <c r="K6" s="526" t="s">
        <v>264</v>
      </c>
      <c r="L6" s="1162">
        <v>2015</v>
      </c>
      <c r="M6" s="1162"/>
      <c r="N6" s="1122"/>
      <c r="S6" s="233" t="s">
        <v>321</v>
      </c>
    </row>
    <row r="7" spans="1:30" ht="12.75" x14ac:dyDescent="0.2">
      <c r="A7" s="238"/>
      <c r="B7" s="238"/>
      <c r="C7" s="238"/>
      <c r="D7" s="238"/>
      <c r="E7" s="238"/>
      <c r="F7" s="238"/>
      <c r="G7" s="238"/>
      <c r="H7" s="238"/>
      <c r="I7" s="238"/>
      <c r="J7" s="238"/>
      <c r="K7" s="527"/>
      <c r="L7" s="527"/>
      <c r="M7" s="527"/>
      <c r="N7" s="527"/>
      <c r="S7" s="233" t="s">
        <v>323</v>
      </c>
    </row>
    <row r="8" spans="1:30" s="252" customFormat="1" ht="24" customHeight="1" x14ac:dyDescent="0.2">
      <c r="A8" s="1163" t="str">
        <f>"Key Stage 2 "&amp;L4</f>
        <v>Key Stage 2 Reading</v>
      </c>
      <c r="B8" s="1163"/>
      <c r="C8" s="1164" t="s">
        <v>33</v>
      </c>
      <c r="D8" s="1164"/>
      <c r="E8" s="1164" t="s">
        <v>34</v>
      </c>
      <c r="F8" s="1164"/>
      <c r="G8" s="1164" t="s">
        <v>35</v>
      </c>
      <c r="H8" s="1164"/>
      <c r="I8" s="1164" t="s">
        <v>36</v>
      </c>
      <c r="J8" s="1164"/>
      <c r="K8" s="1164" t="s">
        <v>37</v>
      </c>
      <c r="L8" s="1164"/>
      <c r="M8" s="1164" t="s">
        <v>430</v>
      </c>
      <c r="N8" s="1164"/>
      <c r="S8" s="233" t="s">
        <v>324</v>
      </c>
      <c r="W8" s="252" t="s">
        <v>212</v>
      </c>
      <c r="AB8" s="528"/>
      <c r="AC8" s="517"/>
      <c r="AD8" s="528"/>
    </row>
    <row r="9" spans="1:30" s="252" customFormat="1" ht="48.75" customHeight="1" x14ac:dyDescent="0.2">
      <c r="A9" s="1165"/>
      <c r="B9" s="1165"/>
      <c r="C9" s="529" t="s">
        <v>188</v>
      </c>
      <c r="D9" s="530" t="str">
        <f>IF(OR($L$4="Reading",$L$4="Mathematics",$L$4="Writing",$L$4="Reading, Writing &amp; Mathematics", $L$4="Grammar, Punctuation &amp; Spelling"),"Percentage achieving level 4 or above","Percentage achieving level of progress")</f>
        <v>Percentage achieving level 4 or above</v>
      </c>
      <c r="E9" s="529" t="s">
        <v>188</v>
      </c>
      <c r="F9" s="530" t="str">
        <f>IF(OR($L$4="Reading",$L$4="Mathematics",$L$4="Writing",$L$4="Reading, Writing &amp; Mathematics", $L$4="Grammar, Punctuation &amp; Spelling"),"Percentage achieving level 4 or above","Percentage achieving level of progress")</f>
        <v>Percentage achieving level 4 or above</v>
      </c>
      <c r="G9" s="529" t="s">
        <v>188</v>
      </c>
      <c r="H9" s="530" t="str">
        <f>IF(OR($L$4="Reading",$L$4="Mathematics",$L$4="Writing",$L$4="Reading, Writing &amp; Mathematics", $L$4="Grammar, Punctuation &amp; Spelling"),"Percentage achieving level 4 or above","Percentage achieving level of progress")</f>
        <v>Percentage achieving level 4 or above</v>
      </c>
      <c r="I9" s="529" t="s">
        <v>188</v>
      </c>
      <c r="J9" s="530" t="str">
        <f>IF(OR($L$4="Reading",$L$4="Mathematics",$L$4="Writing",$L$4="Reading, Writing &amp; Mathematics", $L$4="Grammar, Punctuation &amp; Spelling"),"Percentage achieving level 4 or above","Percentage achieving level of progress")</f>
        <v>Percentage achieving level 4 or above</v>
      </c>
      <c r="K9" s="529" t="s">
        <v>188</v>
      </c>
      <c r="L9" s="530" t="str">
        <f>IF(OR($L$4="Reading",$L$4="Mathematics",$L$4="Writing",$L$4="Reading, Writing &amp; Mathematics", $L$4="Grammar, Punctuation &amp; Spelling"),"Percentage achieving level 4 or above","Percentage achieving level of progress")</f>
        <v>Percentage achieving level 4 or above</v>
      </c>
      <c r="M9" s="529" t="s">
        <v>188</v>
      </c>
      <c r="N9" s="530" t="str">
        <f>IF(OR($L$4="Reading",$L$4="Mathematics",$L$4="Writing",$L$4="Reading, Writing &amp; Mathematics", $L$4="Grammar, Punctuation &amp; Spelling"),"Percentage achieving level 4 or above","Percentage achieving level of progress")</f>
        <v>Percentage achieving level 4 or above</v>
      </c>
      <c r="AB9" s="528"/>
      <c r="AC9" s="517"/>
      <c r="AD9" s="528"/>
    </row>
    <row r="10" spans="1:30" s="272" customFormat="1" ht="14.85" customHeight="1" x14ac:dyDescent="0.2">
      <c r="A10" s="230" t="s">
        <v>431</v>
      </c>
      <c r="C10" s="531">
        <f ca="1">VLOOKUP(TRIM($A10),INDIRECT($U$12),123+$U$15,FALSE)</f>
        <v>435944</v>
      </c>
      <c r="D10" s="531">
        <f ca="1">VLOOKUP(TRIM($A10),INDIRECT($U$12),120+$U$15,FALSE)</f>
        <v>89</v>
      </c>
      <c r="E10" s="531">
        <f ca="1">VLOOKUP(TRIM($A10),INDIRECT($U$12),93+$U$15,FALSE)</f>
        <v>28302</v>
      </c>
      <c r="F10" s="531">
        <f ca="1">VLOOKUP(TRIM($A10),INDIRECT($U$12),90+$U$15,FALSE)</f>
        <v>90</v>
      </c>
      <c r="G10" s="531">
        <f ca="1">VLOOKUP(TRIM($A10),INDIRECT($U$12),3+$U$15,FALSE)</f>
        <v>59478</v>
      </c>
      <c r="H10" s="531">
        <f ca="1">VLOOKUP(TRIM($A10),INDIRECT($U$12),$U$15,FALSE)</f>
        <v>88</v>
      </c>
      <c r="I10" s="531">
        <f ca="1">VLOOKUP(TRIM($A10),INDIRECT($U$12),33+$U$15,FALSE)</f>
        <v>32540</v>
      </c>
      <c r="J10" s="531">
        <f ca="1">VLOOKUP(TRIM($A10),INDIRECT($U$12),30+$U$15,FALSE)</f>
        <v>88</v>
      </c>
      <c r="K10" s="531">
        <f ca="1">VLOOKUP(TRIM($A10),INDIRECT($U$12),63+$U$15,FALSE)</f>
        <v>1999</v>
      </c>
      <c r="L10" s="531">
        <f ca="1">VLOOKUP(TRIM($A10),INDIRECT($U$12),60+$U$15,FALSE)</f>
        <v>91</v>
      </c>
      <c r="M10" s="531">
        <f ca="1">VLOOKUP(TRIM($A10),INDIRECT($U$12),153+$U$15,FALSE)</f>
        <v>572786</v>
      </c>
      <c r="N10" s="531">
        <f ca="1">VLOOKUP(TRIM($A10),INDIRECT($U$12),150+$U$15,FALSE)</f>
        <v>89</v>
      </c>
      <c r="S10" s="532"/>
      <c r="T10" s="532"/>
      <c r="U10" s="533"/>
      <c r="W10" s="252"/>
      <c r="X10" s="534" t="s">
        <v>35</v>
      </c>
      <c r="Y10" s="534" t="s">
        <v>36</v>
      </c>
      <c r="Z10" s="534" t="s">
        <v>37</v>
      </c>
      <c r="AA10" s="272" t="s">
        <v>34</v>
      </c>
      <c r="AB10" s="272" t="s">
        <v>33</v>
      </c>
      <c r="AC10" s="272" t="s">
        <v>262</v>
      </c>
      <c r="AD10" s="535"/>
    </row>
    <row r="11" spans="1:30" s="272" customFormat="1" ht="14.85" customHeight="1" x14ac:dyDescent="0.2">
      <c r="A11" s="230"/>
      <c r="B11" s="230"/>
      <c r="C11" s="536"/>
      <c r="D11" s="536"/>
      <c r="E11" s="536"/>
      <c r="F11" s="536"/>
      <c r="G11" s="536"/>
      <c r="H11" s="536"/>
      <c r="I11" s="536"/>
      <c r="J11" s="536"/>
      <c r="K11" s="536"/>
      <c r="L11" s="536"/>
      <c r="M11" s="536"/>
      <c r="N11" s="536"/>
      <c r="S11" s="537"/>
      <c r="U11" s="533"/>
      <c r="W11" s="233" t="s">
        <v>20</v>
      </c>
      <c r="X11" s="252">
        <v>2</v>
      </c>
      <c r="Y11" s="252">
        <v>32</v>
      </c>
      <c r="Z11" s="252">
        <v>62</v>
      </c>
      <c r="AA11" s="252">
        <v>92</v>
      </c>
      <c r="AB11" s="252">
        <v>122</v>
      </c>
      <c r="AC11" s="252">
        <v>152</v>
      </c>
      <c r="AD11" s="535"/>
    </row>
    <row r="12" spans="1:30" s="272" customFormat="1" ht="14.85" customHeight="1" x14ac:dyDescent="0.2">
      <c r="A12" s="230" t="s">
        <v>524</v>
      </c>
      <c r="B12" s="230"/>
      <c r="C12" s="536"/>
      <c r="D12" s="536"/>
      <c r="E12" s="536"/>
      <c r="F12" s="536"/>
      <c r="G12" s="536"/>
      <c r="H12" s="536"/>
      <c r="I12" s="536"/>
      <c r="J12" s="536"/>
      <c r="K12" s="536"/>
      <c r="L12" s="536"/>
      <c r="M12" s="536"/>
      <c r="N12" s="536"/>
      <c r="T12" s="538" t="s">
        <v>327</v>
      </c>
      <c r="U12" s="539" t="str">
        <f>IF(OR($L$4="Progress in Reading", L4="Progress in Writing", L4="Progress in Mathematics"),("Table10c_Prog_"&amp;L6),("Table10c_"&amp;L6))</f>
        <v>Table10c_2015</v>
      </c>
      <c r="V12" s="252"/>
      <c r="W12" s="233" t="s">
        <v>21</v>
      </c>
      <c r="X12" s="252">
        <v>8</v>
      </c>
      <c r="Y12" s="252">
        <v>38</v>
      </c>
      <c r="Z12" s="252">
        <v>68</v>
      </c>
      <c r="AA12" s="252">
        <v>98</v>
      </c>
      <c r="AB12" s="252">
        <v>128</v>
      </c>
      <c r="AC12" s="252">
        <v>158</v>
      </c>
      <c r="AD12" s="535"/>
    </row>
    <row r="13" spans="1:30" s="252" customFormat="1" ht="14.85" customHeight="1" x14ac:dyDescent="0.2">
      <c r="A13" s="230"/>
      <c r="B13" s="230" t="s">
        <v>48</v>
      </c>
      <c r="C13" s="540">
        <f ca="1">VLOOKUP(TRIM($B13),INDIRECT($U$12),123+$U$15,FALSE)</f>
        <v>351689</v>
      </c>
      <c r="D13" s="540">
        <f t="shared" ref="D13:D18" ca="1" si="0">VLOOKUP(TRIM($B13),INDIRECT($U$12),120+$U$15,FALSE)</f>
        <v>96</v>
      </c>
      <c r="E13" s="540">
        <f t="shared" ref="E13:E18" ca="1" si="1">VLOOKUP(TRIM($B13),INDIRECT($U$12),93+$U$15,FALSE)</f>
        <v>22802</v>
      </c>
      <c r="F13" s="540">
        <f t="shared" ref="F13:F18" ca="1" si="2">VLOOKUP(TRIM($B13),INDIRECT($U$12),90+$U$15,FALSE)</f>
        <v>96</v>
      </c>
      <c r="G13" s="540">
        <f t="shared" ref="G13:G18" ca="1" si="3">VLOOKUP(TRIM($B13),INDIRECT($U$12),3+$U$15,FALSE)</f>
        <v>50407</v>
      </c>
      <c r="H13" s="540">
        <f t="shared" ref="H13:H18" ca="1" si="4">VLOOKUP(TRIM($B13),INDIRECT($U$12),$U$15,FALSE)</f>
        <v>94</v>
      </c>
      <c r="I13" s="540">
        <f t="shared" ref="I13:I18" ca="1" si="5">VLOOKUP(TRIM($B13),INDIRECT($U$12),33+$U$15,FALSE)</f>
        <v>25609</v>
      </c>
      <c r="J13" s="540">
        <f t="shared" ref="J13:J18" ca="1" si="6">VLOOKUP(TRIM($B13),INDIRECT($U$12),30+$U$15,FALSE)</f>
        <v>95</v>
      </c>
      <c r="K13" s="540">
        <f t="shared" ref="K13:K18" ca="1" si="7">VLOOKUP(TRIM($B13),INDIRECT($U$12),63+$U$15,FALSE)</f>
        <v>1825</v>
      </c>
      <c r="L13" s="540">
        <f t="shared" ref="L13:L18" ca="1" si="8">VLOOKUP(TRIM($B13),INDIRECT($U$12),60+$U$15,FALSE)</f>
        <v>94</v>
      </c>
      <c r="M13" s="540">
        <f t="shared" ref="M13:M18" ca="1" si="9">VLOOKUP(TRIM($B13),INDIRECT($U$12),153+$U$15,FALSE)</f>
        <v>463110</v>
      </c>
      <c r="N13" s="540">
        <f t="shared" ref="N13:N18" ca="1" si="10">VLOOKUP(TRIM($B13),INDIRECT($U$12),150+$U$15,FALSE)</f>
        <v>95</v>
      </c>
      <c r="T13" s="538" t="s">
        <v>332</v>
      </c>
      <c r="U13" s="541">
        <f>IF(L4="Reading",2,IF(L4="Writing",8,IF(L4="Mathematics",14, IF(L4="Grammar, Punctuation &amp; Spelling", 20, IF(L4="Reading, Writing &amp; Mathematics",26, IF(L4="Progress in Reading", 2, IF(L4="Progress in Writing",8, 14)))))))</f>
        <v>2</v>
      </c>
      <c r="W13" s="233" t="s">
        <v>22</v>
      </c>
      <c r="X13" s="252">
        <v>14</v>
      </c>
      <c r="Y13" s="252">
        <v>44</v>
      </c>
      <c r="Z13" s="252">
        <v>74</v>
      </c>
      <c r="AA13" s="252">
        <v>104</v>
      </c>
      <c r="AB13" s="252">
        <v>134</v>
      </c>
      <c r="AC13" s="252">
        <v>164</v>
      </c>
      <c r="AD13" s="528"/>
    </row>
    <row r="14" spans="1:30" s="252" customFormat="1" ht="14.85" customHeight="1" x14ac:dyDescent="0.2">
      <c r="A14" s="230"/>
      <c r="B14" s="230" t="s">
        <v>49</v>
      </c>
      <c r="C14" s="540">
        <f t="shared" ref="C14:C18" ca="1" si="11">VLOOKUP(TRIM($B14),INDIRECT($U$12),123+$U$15,FALSE)</f>
        <v>84100</v>
      </c>
      <c r="D14" s="540">
        <f t="shared" ca="1" si="0"/>
        <v>63</v>
      </c>
      <c r="E14" s="540">
        <f t="shared" ca="1" si="1"/>
        <v>5480</v>
      </c>
      <c r="F14" s="540">
        <f t="shared" ca="1" si="2"/>
        <v>66</v>
      </c>
      <c r="G14" s="540">
        <f t="shared" ca="1" si="3"/>
        <v>9009</v>
      </c>
      <c r="H14" s="540">
        <f t="shared" ca="1" si="4"/>
        <v>56</v>
      </c>
      <c r="I14" s="540">
        <f t="shared" ca="1" si="5"/>
        <v>6909</v>
      </c>
      <c r="J14" s="540">
        <f t="shared" ca="1" si="6"/>
        <v>65</v>
      </c>
      <c r="K14" s="540">
        <f t="shared" ca="1" si="7"/>
        <v>174</v>
      </c>
      <c r="L14" s="540">
        <f t="shared" ca="1" si="8"/>
        <v>57</v>
      </c>
      <c r="M14" s="540">
        <f t="shared" ca="1" si="9"/>
        <v>108011</v>
      </c>
      <c r="N14" s="540">
        <f t="shared" ca="1" si="10"/>
        <v>62</v>
      </c>
      <c r="T14" s="542" t="s">
        <v>296</v>
      </c>
      <c r="U14" s="539">
        <f>IF(L5="All",0,IF(L5="Boys",1,2))</f>
        <v>0</v>
      </c>
      <c r="W14" s="233" t="s">
        <v>288</v>
      </c>
      <c r="X14" s="252">
        <v>20</v>
      </c>
      <c r="Y14" s="252">
        <v>50</v>
      </c>
      <c r="Z14" s="252">
        <v>80</v>
      </c>
      <c r="AA14" s="252">
        <v>110</v>
      </c>
      <c r="AB14" s="252">
        <v>140</v>
      </c>
      <c r="AC14" s="252">
        <v>170</v>
      </c>
      <c r="AD14" s="528"/>
    </row>
    <row r="15" spans="1:30" s="252" customFormat="1" ht="14.85" customHeight="1" x14ac:dyDescent="0.2">
      <c r="A15" s="230"/>
      <c r="B15" s="543" t="str">
        <f>IF($L$6=2015,"SEN support", "SEN without a statement")</f>
        <v>SEN support</v>
      </c>
      <c r="C15" s="540">
        <f t="shared" ca="1" si="11"/>
        <v>70473</v>
      </c>
      <c r="D15" s="540">
        <f t="shared" ca="1" si="0"/>
        <v>69</v>
      </c>
      <c r="E15" s="540">
        <f t="shared" ca="1" si="1"/>
        <v>4531</v>
      </c>
      <c r="F15" s="540">
        <f t="shared" ca="1" si="2"/>
        <v>73</v>
      </c>
      <c r="G15" s="540">
        <f t="shared" ca="1" si="3"/>
        <v>7434</v>
      </c>
      <c r="H15" s="540">
        <f t="shared" ca="1" si="4"/>
        <v>63</v>
      </c>
      <c r="I15" s="540">
        <f t="shared" ca="1" si="5"/>
        <v>5713</v>
      </c>
      <c r="J15" s="540">
        <f t="shared" ca="1" si="6"/>
        <v>74</v>
      </c>
      <c r="K15" s="540">
        <f t="shared" ca="1" si="7"/>
        <v>130</v>
      </c>
      <c r="L15" s="540">
        <f t="shared" ca="1" si="8"/>
        <v>65</v>
      </c>
      <c r="M15" s="540">
        <f t="shared" ca="1" si="9"/>
        <v>90236</v>
      </c>
      <c r="N15" s="540">
        <f t="shared" ca="1" si="10"/>
        <v>69</v>
      </c>
      <c r="T15" s="542" t="s">
        <v>326</v>
      </c>
      <c r="U15" s="539">
        <f>U13+U14</f>
        <v>2</v>
      </c>
      <c r="W15" s="233" t="s">
        <v>290</v>
      </c>
      <c r="X15" s="252">
        <v>26</v>
      </c>
      <c r="Y15" s="252">
        <v>56</v>
      </c>
      <c r="Z15" s="252">
        <v>86</v>
      </c>
      <c r="AA15" s="252">
        <v>116</v>
      </c>
      <c r="AB15" s="252">
        <v>146</v>
      </c>
      <c r="AC15" s="252">
        <v>176</v>
      </c>
      <c r="AD15" s="528"/>
    </row>
    <row r="16" spans="1:30" s="252" customFormat="1" ht="14.85" customHeight="1" x14ac:dyDescent="0.2">
      <c r="A16" s="230"/>
      <c r="B16" s="475" t="s">
        <v>301</v>
      </c>
      <c r="C16" s="540" t="str">
        <f t="shared" ca="1" si="11"/>
        <v>.</v>
      </c>
      <c r="D16" s="540" t="str">
        <f t="shared" ca="1" si="0"/>
        <v>.</v>
      </c>
      <c r="E16" s="540" t="str">
        <f t="shared" ca="1" si="1"/>
        <v>.</v>
      </c>
      <c r="F16" s="540" t="str">
        <f t="shared" ca="1" si="2"/>
        <v>.</v>
      </c>
      <c r="G16" s="540" t="str">
        <f t="shared" ca="1" si="3"/>
        <v>.</v>
      </c>
      <c r="H16" s="540" t="str">
        <f t="shared" ca="1" si="4"/>
        <v>.</v>
      </c>
      <c r="I16" s="540" t="str">
        <f t="shared" ca="1" si="5"/>
        <v>.</v>
      </c>
      <c r="J16" s="540" t="str">
        <f t="shared" ca="1" si="6"/>
        <v>.</v>
      </c>
      <c r="K16" s="540" t="str">
        <f t="shared" ca="1" si="7"/>
        <v>.</v>
      </c>
      <c r="L16" s="540" t="str">
        <f t="shared" ca="1" si="8"/>
        <v>.</v>
      </c>
      <c r="M16" s="540" t="str">
        <f t="shared" ca="1" si="9"/>
        <v>.</v>
      </c>
      <c r="N16" s="540" t="str">
        <f t="shared" ca="1" si="10"/>
        <v>.</v>
      </c>
      <c r="AB16" s="528"/>
      <c r="AC16" s="532"/>
      <c r="AD16" s="528"/>
    </row>
    <row r="17" spans="1:30" s="252" customFormat="1" ht="14.85" customHeight="1" x14ac:dyDescent="0.2">
      <c r="A17" s="230"/>
      <c r="B17" s="475" t="s">
        <v>302</v>
      </c>
      <c r="C17" s="540" t="str">
        <f t="shared" ca="1" si="11"/>
        <v>.</v>
      </c>
      <c r="D17" s="540" t="str">
        <f t="shared" ca="1" si="0"/>
        <v>.</v>
      </c>
      <c r="E17" s="540" t="str">
        <f t="shared" ca="1" si="1"/>
        <v>.</v>
      </c>
      <c r="F17" s="540" t="str">
        <f t="shared" ca="1" si="2"/>
        <v>.</v>
      </c>
      <c r="G17" s="540" t="str">
        <f t="shared" ca="1" si="3"/>
        <v>.</v>
      </c>
      <c r="H17" s="540" t="str">
        <f t="shared" ca="1" si="4"/>
        <v>.</v>
      </c>
      <c r="I17" s="540" t="str">
        <f t="shared" ca="1" si="5"/>
        <v>.</v>
      </c>
      <c r="J17" s="540" t="str">
        <f t="shared" ca="1" si="6"/>
        <v>.</v>
      </c>
      <c r="K17" s="540" t="str">
        <f t="shared" ca="1" si="7"/>
        <v>.</v>
      </c>
      <c r="L17" s="540" t="str">
        <f t="shared" ca="1" si="8"/>
        <v>.</v>
      </c>
      <c r="M17" s="540" t="str">
        <f t="shared" ca="1" si="9"/>
        <v>.</v>
      </c>
      <c r="N17" s="540" t="str">
        <f t="shared" ca="1" si="10"/>
        <v>.</v>
      </c>
      <c r="AB17" s="528"/>
      <c r="AC17" s="532"/>
      <c r="AD17" s="528"/>
    </row>
    <row r="18" spans="1:30" s="252" customFormat="1" ht="14.85" customHeight="1" x14ac:dyDescent="0.2">
      <c r="A18" s="247"/>
      <c r="B18" s="544" t="str">
        <f>IF($L$6=2015,"SEN with a statement or EHC plan", "SEN with a statement")</f>
        <v>SEN with a statement or EHC plan</v>
      </c>
      <c r="C18" s="545">
        <f t="shared" ca="1" si="11"/>
        <v>13627</v>
      </c>
      <c r="D18" s="545">
        <f t="shared" ca="1" si="0"/>
        <v>31</v>
      </c>
      <c r="E18" s="545">
        <f t="shared" ca="1" si="1"/>
        <v>949</v>
      </c>
      <c r="F18" s="545">
        <f t="shared" ca="1" si="2"/>
        <v>35</v>
      </c>
      <c r="G18" s="545">
        <f t="shared" ca="1" si="3"/>
        <v>1575</v>
      </c>
      <c r="H18" s="545">
        <f t="shared" ca="1" si="4"/>
        <v>23</v>
      </c>
      <c r="I18" s="545">
        <f t="shared" ca="1" si="5"/>
        <v>1196</v>
      </c>
      <c r="J18" s="545">
        <f t="shared" ca="1" si="6"/>
        <v>27</v>
      </c>
      <c r="K18" s="545">
        <f t="shared" ca="1" si="7"/>
        <v>44</v>
      </c>
      <c r="L18" s="545">
        <f t="shared" ca="1" si="8"/>
        <v>36</v>
      </c>
      <c r="M18" s="545">
        <f t="shared" ca="1" si="9"/>
        <v>17775</v>
      </c>
      <c r="N18" s="545">
        <f t="shared" ca="1" si="10"/>
        <v>30</v>
      </c>
      <c r="AB18" s="528"/>
      <c r="AC18" s="532"/>
      <c r="AD18" s="528"/>
    </row>
    <row r="19" spans="1:30" s="252" customFormat="1" ht="14.85" customHeight="1" x14ac:dyDescent="0.2">
      <c r="A19" s="230"/>
      <c r="B19" s="249"/>
      <c r="C19" s="546"/>
      <c r="D19" s="547"/>
      <c r="E19" s="546"/>
      <c r="F19" s="547"/>
      <c r="G19" s="546"/>
      <c r="H19" s="547"/>
      <c r="I19" s="546"/>
      <c r="J19" s="547"/>
      <c r="K19" s="546"/>
      <c r="N19" s="301" t="s">
        <v>55</v>
      </c>
      <c r="AB19" s="528"/>
      <c r="AC19" s="532"/>
      <c r="AD19" s="528"/>
    </row>
    <row r="20" spans="1:30" ht="14.85" customHeight="1" x14ac:dyDescent="0.2">
      <c r="A20" s="374" t="s">
        <v>622</v>
      </c>
      <c r="B20" s="303"/>
      <c r="C20" s="288"/>
      <c r="D20" s="548"/>
      <c r="E20" s="548"/>
      <c r="F20" s="548"/>
      <c r="G20" s="548"/>
      <c r="H20" s="548"/>
      <c r="I20" s="548"/>
      <c r="J20" s="548"/>
      <c r="K20" s="549"/>
      <c r="L20" s="549"/>
      <c r="M20" s="549"/>
      <c r="N20" s="549"/>
      <c r="O20" s="549"/>
      <c r="P20" s="549"/>
      <c r="Q20" s="549"/>
      <c r="R20" s="549"/>
      <c r="S20" s="549"/>
      <c r="T20" s="549"/>
      <c r="U20" s="549"/>
      <c r="V20" s="549"/>
      <c r="W20" s="549"/>
      <c r="X20" s="549"/>
      <c r="Y20" s="550"/>
      <c r="AB20" s="225"/>
      <c r="AC20" s="532"/>
      <c r="AD20" s="532"/>
    </row>
    <row r="21" spans="1:30" ht="14.85" customHeight="1" x14ac:dyDescent="0.2">
      <c r="A21" s="303" t="s">
        <v>333</v>
      </c>
      <c r="B21" s="303"/>
      <c r="C21" s="257"/>
      <c r="D21" s="257"/>
      <c r="E21" s="257"/>
      <c r="F21" s="257"/>
      <c r="G21" s="257"/>
      <c r="H21" s="257"/>
      <c r="I21" s="257"/>
      <c r="J21" s="257"/>
      <c r="K21" s="257"/>
      <c r="L21" s="257"/>
      <c r="M21" s="257"/>
      <c r="N21" s="257"/>
      <c r="O21" s="257"/>
      <c r="P21" s="257"/>
      <c r="Q21" s="257"/>
      <c r="X21" s="516"/>
      <c r="Y21" s="516"/>
      <c r="Z21" s="532"/>
      <c r="AB21" s="225"/>
      <c r="AC21" s="532"/>
      <c r="AD21" s="532"/>
    </row>
    <row r="22" spans="1:30" ht="14.85" customHeight="1" x14ac:dyDescent="0.2">
      <c r="A22" s="225" t="s">
        <v>334</v>
      </c>
      <c r="AC22" s="551"/>
      <c r="AD22" s="225"/>
    </row>
    <row r="23" spans="1:30" ht="25.5" customHeight="1" x14ac:dyDescent="0.2">
      <c r="A23" s="1146" t="s">
        <v>522</v>
      </c>
      <c r="B23" s="1146"/>
      <c r="C23" s="1146"/>
      <c r="D23" s="1146"/>
      <c r="E23" s="1146"/>
      <c r="F23" s="1146"/>
      <c r="G23" s="1146"/>
      <c r="H23" s="1146"/>
      <c r="I23" s="1146"/>
      <c r="J23" s="1146"/>
      <c r="K23" s="1146"/>
      <c r="L23" s="1146"/>
      <c r="M23" s="1146"/>
      <c r="N23" s="1146"/>
      <c r="O23" s="311"/>
      <c r="P23" s="311"/>
      <c r="Q23" s="311"/>
      <c r="AD23" s="225"/>
    </row>
    <row r="24" spans="1:30" s="252" customFormat="1" ht="14.85" customHeight="1" x14ac:dyDescent="0.2">
      <c r="A24" s="854" t="s">
        <v>520</v>
      </c>
      <c r="B24" s="855"/>
      <c r="C24" s="855"/>
      <c r="D24" s="855"/>
      <c r="E24" s="855"/>
      <c r="F24" s="855"/>
      <c r="G24" s="855"/>
      <c r="H24" s="855"/>
      <c r="I24" s="855"/>
      <c r="J24" s="855"/>
      <c r="K24" s="855"/>
      <c r="L24" s="855"/>
      <c r="M24" s="855"/>
      <c r="N24" s="857"/>
      <c r="O24" s="311"/>
      <c r="P24" s="311"/>
      <c r="Q24" s="311"/>
      <c r="R24" s="225"/>
      <c r="S24" s="225"/>
      <c r="T24" s="225"/>
      <c r="U24" s="225"/>
      <c r="V24" s="225"/>
      <c r="W24" s="225"/>
      <c r="X24" s="225"/>
      <c r="AB24" s="310"/>
      <c r="AC24" s="517"/>
      <c r="AD24" s="516"/>
    </row>
    <row r="25" spans="1:30" ht="14.85" customHeight="1" x14ac:dyDescent="0.2">
      <c r="A25" s="1166"/>
      <c r="B25" s="1166"/>
      <c r="C25" s="1166"/>
      <c r="D25" s="1166"/>
      <c r="E25" s="1166"/>
      <c r="F25" s="1166"/>
      <c r="G25" s="1166"/>
      <c r="H25" s="1166"/>
      <c r="I25" s="1166"/>
      <c r="J25" s="1166"/>
      <c r="K25" s="1166"/>
      <c r="L25" s="1166"/>
      <c r="M25" s="1166"/>
      <c r="N25" s="1166"/>
      <c r="O25" s="311"/>
      <c r="P25" s="311"/>
      <c r="Q25" s="311"/>
      <c r="Y25" s="553"/>
      <c r="AB25" s="225"/>
      <c r="AD25" s="252"/>
    </row>
    <row r="26" spans="1:30" x14ac:dyDescent="0.2">
      <c r="A26" s="306" t="s">
        <v>62</v>
      </c>
      <c r="B26" s="307"/>
      <c r="C26" s="307"/>
      <c r="D26" s="307"/>
      <c r="E26" s="308"/>
      <c r="F26" s="308"/>
      <c r="G26" s="309"/>
      <c r="H26" s="309"/>
      <c r="I26" s="309"/>
      <c r="J26" s="309"/>
      <c r="K26" s="309"/>
      <c r="L26" s="309"/>
      <c r="M26" s="309"/>
      <c r="N26" s="309"/>
      <c r="AD26" s="225"/>
    </row>
    <row r="27" spans="1:30" x14ac:dyDescent="0.2">
      <c r="A27" s="552" t="s">
        <v>484</v>
      </c>
      <c r="B27" s="311"/>
      <c r="C27" s="311"/>
      <c r="D27" s="311"/>
      <c r="E27" s="311"/>
      <c r="F27" s="311"/>
      <c r="G27" s="311"/>
      <c r="H27" s="311"/>
      <c r="I27" s="311"/>
      <c r="J27" s="311"/>
      <c r="K27" s="311"/>
      <c r="L27" s="311"/>
      <c r="M27" s="311"/>
      <c r="N27" s="311"/>
      <c r="AC27" s="532"/>
    </row>
    <row r="28" spans="1:30" x14ac:dyDescent="0.2">
      <c r="A28" s="1156"/>
      <c r="B28" s="1156"/>
      <c r="C28" s="1156"/>
      <c r="D28" s="1156"/>
    </row>
    <row r="33" spans="11:11" x14ac:dyDescent="0.2">
      <c r="K33" s="225" t="s">
        <v>212</v>
      </c>
    </row>
    <row r="52" spans="9:9" x14ac:dyDescent="0.2">
      <c r="I52" s="546"/>
    </row>
  </sheetData>
  <sheetProtection sheet="1" objects="1" scenarios="1"/>
  <mergeCells count="15">
    <mergeCell ref="A28:D28"/>
    <mergeCell ref="A1:N1"/>
    <mergeCell ref="L4:N4"/>
    <mergeCell ref="L5:N5"/>
    <mergeCell ref="L6:N6"/>
    <mergeCell ref="A8:B8"/>
    <mergeCell ref="C8:D8"/>
    <mergeCell ref="E8:F8"/>
    <mergeCell ref="G8:H8"/>
    <mergeCell ref="I8:J8"/>
    <mergeCell ref="K8:L8"/>
    <mergeCell ref="M8:N8"/>
    <mergeCell ref="A9:B9"/>
    <mergeCell ref="A25:N25"/>
    <mergeCell ref="A23:N23"/>
  </mergeCells>
  <dataValidations count="3">
    <dataValidation type="list" allowBlank="1" showInputMessage="1" showErrorMessage="1" sqref="L6:N6">
      <formula1>$W$1:$W$4</formula1>
    </dataValidation>
    <dataValidation type="list" allowBlank="1" showInputMessage="1" showErrorMessage="1" sqref="L5:N5">
      <formula1>$X$1:$X$3</formula1>
    </dataValidation>
    <dataValidation type="list" allowBlank="1" showInputMessage="1" showErrorMessage="1" sqref="L4:N4">
      <formula1>$S$1:$S$8</formula1>
    </dataValidation>
  </dataValidations>
  <hyperlinks>
    <hyperlink ref="A24" r:id="rId1"/>
  </hyperlinks>
  <pageMargins left="0.70866141732283472" right="0.70866141732283472" top="0.74803149606299213" bottom="0.74803149606299213" header="0.31496062992125984" footer="0.31496062992125984"/>
  <pageSetup paperSize="9" scale="88" orientation="landscape" r:id="rId2"/>
  <ignoredErrors>
    <ignoredError sqref="D10:E15 D18:E18" evalError="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L22"/>
  <sheetViews>
    <sheetView workbookViewId="0">
      <selection sqref="A1:I1"/>
    </sheetView>
  </sheetViews>
  <sheetFormatPr defaultColWidth="9.140625" defaultRowHeight="11.25" x14ac:dyDescent="0.2"/>
  <cols>
    <col min="1" max="1" width="31" style="570" customWidth="1"/>
    <col min="2" max="2" width="10" style="570" customWidth="1"/>
    <col min="3" max="3" width="17.85546875" style="570" customWidth="1"/>
    <col min="4" max="4" width="3.5703125" style="570" customWidth="1"/>
    <col min="5" max="5" width="10" style="570" customWidth="1"/>
    <col min="6" max="6" width="17.85546875" style="570" customWidth="1"/>
    <col min="7" max="7" width="2.28515625" style="570" customWidth="1"/>
    <col min="8" max="8" width="10" style="570" customWidth="1"/>
    <col min="9" max="9" width="17.85546875" style="570" customWidth="1"/>
    <col min="10" max="10" width="2.28515625" style="570" customWidth="1"/>
    <col min="11" max="11" width="10" style="570" customWidth="1"/>
    <col min="12" max="12" width="17.85546875" style="570" customWidth="1"/>
    <col min="13" max="16384" width="9.140625" style="570"/>
  </cols>
  <sheetData>
    <row r="1" spans="1:12" ht="14.25" x14ac:dyDescent="0.2">
      <c r="A1" s="1167" t="s">
        <v>538</v>
      </c>
      <c r="B1" s="1167"/>
      <c r="C1" s="1167"/>
      <c r="D1" s="1167"/>
      <c r="E1" s="1167"/>
      <c r="F1" s="1167"/>
      <c r="G1" s="1167"/>
      <c r="H1" s="1167"/>
      <c r="I1" s="1167"/>
    </row>
    <row r="2" spans="1:12" ht="14.25" x14ac:dyDescent="0.2">
      <c r="A2" s="571" t="s">
        <v>630</v>
      </c>
      <c r="B2" s="572"/>
    </row>
    <row r="3" spans="1:12" ht="12.75" x14ac:dyDescent="0.2">
      <c r="A3" s="685" t="s">
        <v>466</v>
      </c>
      <c r="B3" s="227"/>
      <c r="C3" s="228"/>
      <c r="D3" s="228"/>
      <c r="E3" s="228"/>
      <c r="F3" s="228"/>
      <c r="G3" s="228"/>
      <c r="J3" s="228"/>
    </row>
    <row r="4" spans="1:12" ht="12.75" x14ac:dyDescent="0.2">
      <c r="A4" s="582"/>
      <c r="B4" s="227"/>
      <c r="C4" s="228"/>
      <c r="D4" s="228"/>
      <c r="E4" s="228"/>
      <c r="F4" s="228"/>
      <c r="G4" s="228"/>
      <c r="J4" s="228"/>
    </row>
    <row r="5" spans="1:12" x14ac:dyDescent="0.2">
      <c r="A5" s="573"/>
      <c r="B5" s="573"/>
      <c r="C5" s="573"/>
      <c r="D5" s="573"/>
      <c r="E5" s="573"/>
      <c r="F5" s="573"/>
      <c r="G5" s="574"/>
      <c r="J5" s="574"/>
    </row>
    <row r="6" spans="1:12" ht="14.25" customHeight="1" x14ac:dyDescent="0.2">
      <c r="A6" s="574"/>
      <c r="B6" s="1169">
        <v>2012</v>
      </c>
      <c r="C6" s="1169"/>
      <c r="D6" s="647"/>
      <c r="E6" s="1169">
        <v>2013</v>
      </c>
      <c r="F6" s="1169"/>
      <c r="G6" s="648"/>
      <c r="H6" s="1169">
        <v>2014</v>
      </c>
      <c r="I6" s="1169"/>
      <c r="J6" s="648"/>
      <c r="K6" s="1169">
        <v>2015</v>
      </c>
      <c r="L6" s="1169"/>
    </row>
    <row r="7" spans="1:12" ht="57" customHeight="1" x14ac:dyDescent="0.2">
      <c r="B7" s="575" t="s">
        <v>188</v>
      </c>
      <c r="C7" s="575" t="s">
        <v>335</v>
      </c>
      <c r="D7" s="576"/>
      <c r="E7" s="575" t="s">
        <v>188</v>
      </c>
      <c r="F7" s="575" t="s">
        <v>335</v>
      </c>
      <c r="G7" s="576"/>
      <c r="H7" s="575" t="s">
        <v>188</v>
      </c>
      <c r="I7" s="575" t="s">
        <v>335</v>
      </c>
      <c r="J7" s="576"/>
      <c r="K7" s="575" t="s">
        <v>188</v>
      </c>
      <c r="L7" s="575" t="s">
        <v>335</v>
      </c>
    </row>
    <row r="8" spans="1:12" ht="14.25" customHeight="1" x14ac:dyDescent="0.2">
      <c r="G8" s="574"/>
      <c r="H8" s="574"/>
      <c r="I8" s="574"/>
      <c r="J8" s="574"/>
      <c r="K8" s="574"/>
      <c r="L8" s="574"/>
    </row>
    <row r="9" spans="1:12" ht="14.85" customHeight="1" x14ac:dyDescent="0.2">
      <c r="A9" s="570" t="s">
        <v>336</v>
      </c>
      <c r="B9" s="644">
        <v>97947</v>
      </c>
      <c r="C9" s="645">
        <v>58.8</v>
      </c>
      <c r="E9" s="577">
        <v>97973</v>
      </c>
      <c r="F9" s="578">
        <v>59.9</v>
      </c>
      <c r="G9" s="579"/>
      <c r="H9" s="577">
        <v>95970</v>
      </c>
      <c r="I9" s="579">
        <v>63.5</v>
      </c>
      <c r="J9" s="579"/>
      <c r="K9" s="577">
        <v>92882</v>
      </c>
      <c r="L9" s="579">
        <v>65.900000000000006</v>
      </c>
    </row>
    <row r="10" spans="1:12" ht="14.85" customHeight="1" x14ac:dyDescent="0.2">
      <c r="A10" s="570" t="s">
        <v>441</v>
      </c>
      <c r="B10" s="644">
        <v>439315</v>
      </c>
      <c r="C10" s="645">
        <v>77.900000000000006</v>
      </c>
      <c r="E10" s="577">
        <v>435830</v>
      </c>
      <c r="F10" s="578">
        <v>78.7</v>
      </c>
      <c r="G10" s="579"/>
      <c r="H10" s="577">
        <v>458302</v>
      </c>
      <c r="I10" s="579">
        <v>81.599999999999994</v>
      </c>
      <c r="J10" s="579"/>
      <c r="K10" s="577">
        <v>479051</v>
      </c>
      <c r="L10" s="579">
        <v>82.7</v>
      </c>
    </row>
    <row r="11" spans="1:12" ht="14.85" customHeight="1" x14ac:dyDescent="0.2">
      <c r="C11" s="645"/>
      <c r="E11" s="578"/>
      <c r="F11" s="578"/>
      <c r="G11" s="579"/>
      <c r="H11" s="579"/>
      <c r="I11" s="579"/>
      <c r="J11" s="579"/>
      <c r="K11" s="579"/>
      <c r="L11" s="579"/>
    </row>
    <row r="12" spans="1:12" ht="14.85" customHeight="1" x14ac:dyDescent="0.2">
      <c r="A12" s="570" t="s">
        <v>442</v>
      </c>
      <c r="C12" s="646">
        <v>19.100000000000001</v>
      </c>
      <c r="E12" s="578"/>
      <c r="F12" s="580">
        <v>18.8</v>
      </c>
      <c r="G12" s="579"/>
      <c r="H12" s="579"/>
      <c r="I12" s="580">
        <v>18.100000000000001</v>
      </c>
      <c r="J12" s="579"/>
      <c r="K12" s="579"/>
      <c r="L12" s="580">
        <v>16.8</v>
      </c>
    </row>
    <row r="13" spans="1:12" ht="14.85" customHeight="1" x14ac:dyDescent="0.2">
      <c r="A13" s="573"/>
      <c r="B13" s="573"/>
      <c r="C13" s="573"/>
      <c r="D13" s="573"/>
      <c r="E13" s="573"/>
      <c r="F13" s="573"/>
      <c r="G13" s="573"/>
      <c r="H13" s="573"/>
      <c r="I13" s="573"/>
      <c r="J13" s="573"/>
      <c r="K13" s="573"/>
      <c r="L13" s="573"/>
    </row>
    <row r="14" spans="1:12" ht="14.85" customHeight="1" x14ac:dyDescent="0.2">
      <c r="I14" s="301"/>
      <c r="L14" s="301" t="s">
        <v>55</v>
      </c>
    </row>
    <row r="15" spans="1:12" ht="14.85" customHeight="1" x14ac:dyDescent="0.2">
      <c r="E15" s="581"/>
    </row>
    <row r="16" spans="1:12" x14ac:dyDescent="0.2">
      <c r="A16" s="1170" t="s">
        <v>451</v>
      </c>
      <c r="B16" s="1170"/>
      <c r="C16" s="1170"/>
      <c r="D16" s="1170"/>
      <c r="E16" s="1170"/>
      <c r="F16" s="1170"/>
      <c r="G16" s="1170"/>
      <c r="H16" s="1170"/>
      <c r="I16" s="1170"/>
      <c r="J16" s="1170"/>
      <c r="K16" s="1170"/>
      <c r="L16" s="1170"/>
    </row>
    <row r="17" spans="1:12" ht="11.25" customHeight="1" x14ac:dyDescent="0.2">
      <c r="A17" s="1171" t="s">
        <v>337</v>
      </c>
      <c r="B17" s="1171"/>
      <c r="C17" s="1171"/>
      <c r="D17" s="1171"/>
      <c r="E17" s="1171"/>
      <c r="F17" s="1171"/>
      <c r="G17" s="1171"/>
      <c r="H17" s="1171"/>
      <c r="I17" s="1171"/>
      <c r="J17" s="1171"/>
      <c r="K17" s="1171"/>
      <c r="L17" s="1171"/>
    </row>
    <row r="18" spans="1:12" ht="14.85" customHeight="1" x14ac:dyDescent="0.2">
      <c r="A18" s="1131" t="s">
        <v>631</v>
      </c>
      <c r="B18" s="1131"/>
      <c r="C18" s="1131"/>
      <c r="D18" s="1131"/>
      <c r="E18" s="1131"/>
      <c r="F18" s="1131"/>
      <c r="G18" s="1131"/>
      <c r="H18" s="1131"/>
      <c r="I18" s="1131"/>
      <c r="J18" s="1131"/>
      <c r="K18" s="1131"/>
      <c r="L18" s="1131"/>
    </row>
    <row r="19" spans="1:12" ht="14.85" customHeight="1" x14ac:dyDescent="0.2">
      <c r="A19" s="1168" t="s">
        <v>338</v>
      </c>
      <c r="B19" s="1168"/>
      <c r="C19" s="1168"/>
      <c r="D19" s="1168"/>
      <c r="E19" s="1168"/>
      <c r="F19" s="1168"/>
      <c r="G19" s="1168"/>
      <c r="H19" s="1168"/>
      <c r="I19" s="1168"/>
      <c r="J19" s="1168"/>
      <c r="K19" s="1168"/>
      <c r="L19" s="1168"/>
    </row>
    <row r="20" spans="1:12" ht="25.5" customHeight="1" x14ac:dyDescent="0.2">
      <c r="A20" s="1168" t="s">
        <v>339</v>
      </c>
      <c r="B20" s="1168"/>
      <c r="C20" s="1168"/>
      <c r="D20" s="1168"/>
      <c r="E20" s="1168"/>
      <c r="F20" s="1168"/>
      <c r="G20" s="1168"/>
      <c r="H20" s="1168"/>
      <c r="I20" s="1168"/>
      <c r="J20" s="1168"/>
      <c r="K20" s="1168"/>
      <c r="L20" s="1168"/>
    </row>
    <row r="21" spans="1:12" ht="14.85" customHeight="1" x14ac:dyDescent="0.2">
      <c r="A21" s="921"/>
      <c r="B21" s="921"/>
      <c r="C21" s="921"/>
      <c r="D21" s="921"/>
      <c r="E21" s="921"/>
      <c r="F21" s="921"/>
      <c r="G21" s="921"/>
      <c r="H21" s="921"/>
      <c r="I21" s="921"/>
      <c r="J21" s="921"/>
      <c r="K21" s="921"/>
      <c r="L21" s="921"/>
    </row>
    <row r="22" spans="1:12" ht="14.85" customHeight="1" x14ac:dyDescent="0.2">
      <c r="A22" s="921"/>
      <c r="B22" s="921"/>
      <c r="C22" s="921"/>
      <c r="D22" s="921"/>
      <c r="E22" s="921"/>
      <c r="F22" s="921"/>
      <c r="G22" s="921"/>
      <c r="H22" s="921"/>
      <c r="I22" s="921"/>
      <c r="J22" s="921"/>
      <c r="K22" s="921"/>
      <c r="L22" s="921"/>
    </row>
  </sheetData>
  <sheetProtection sheet="1" objects="1" scenarios="1"/>
  <mergeCells count="10">
    <mergeCell ref="A1:I1"/>
    <mergeCell ref="A20:L20"/>
    <mergeCell ref="K6:L6"/>
    <mergeCell ref="A16:L16"/>
    <mergeCell ref="A17:L17"/>
    <mergeCell ref="A18:L18"/>
    <mergeCell ref="A19:L19"/>
    <mergeCell ref="E6:F6"/>
    <mergeCell ref="H6:I6"/>
    <mergeCell ref="B6:C6"/>
  </mergeCells>
  <pageMargins left="0.70866141732283472" right="0.70866141732283472" top="0.74803149606299213" bottom="0.74803149606299213" header="0.31496062992125984" footer="0.31496062992125984"/>
  <pageSetup paperSize="9" scale="86"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42"/>
  <sheetViews>
    <sheetView zoomScale="75" zoomScaleNormal="75" workbookViewId="0">
      <selection activeCell="H41" sqref="H41"/>
    </sheetView>
  </sheetViews>
  <sheetFormatPr defaultRowHeight="12.75" x14ac:dyDescent="0.2"/>
  <cols>
    <col min="2" max="2" width="24.5703125" customWidth="1"/>
  </cols>
  <sheetData>
    <row r="1" spans="1:92" ht="15" x14ac:dyDescent="0.25">
      <c r="A1" s="1172" t="s">
        <v>345</v>
      </c>
      <c r="B1" s="1172"/>
      <c r="C1" s="1172"/>
      <c r="D1" s="1172"/>
      <c r="E1" s="1172"/>
      <c r="F1" s="1172"/>
      <c r="G1" s="1172"/>
      <c r="H1" s="1172"/>
      <c r="I1" s="1172"/>
      <c r="J1" s="1172"/>
      <c r="K1" s="1172"/>
      <c r="L1" s="1172"/>
      <c r="M1" s="1172"/>
      <c r="N1" s="1172"/>
      <c r="O1" s="1172"/>
      <c r="P1" s="1172"/>
      <c r="Q1" s="1172"/>
      <c r="R1" s="1172"/>
      <c r="S1" s="1172"/>
      <c r="T1" s="1172"/>
      <c r="U1" s="652"/>
      <c r="V1" s="652"/>
      <c r="W1" s="652"/>
      <c r="X1" s="652"/>
      <c r="Y1" s="652"/>
      <c r="Z1" s="652"/>
      <c r="AA1" s="652"/>
      <c r="AB1" s="652"/>
      <c r="AC1" s="652"/>
      <c r="AD1" s="652"/>
      <c r="AE1" s="652"/>
      <c r="AF1" s="652"/>
      <c r="AG1" s="652"/>
      <c r="AH1" s="652"/>
      <c r="AI1" s="652"/>
      <c r="AJ1" s="652"/>
      <c r="AK1" s="652"/>
      <c r="AL1" s="652"/>
      <c r="AM1" s="652"/>
      <c r="AN1" s="652"/>
      <c r="AO1" s="652"/>
      <c r="AP1" s="652"/>
      <c r="AQ1" s="652"/>
      <c r="AR1" s="652"/>
      <c r="AS1" s="652"/>
      <c r="AT1" s="652"/>
      <c r="AU1" s="652"/>
      <c r="AV1" s="652"/>
      <c r="AW1" s="652"/>
      <c r="AX1" s="652"/>
      <c r="AY1" s="652"/>
      <c r="AZ1" s="652"/>
      <c r="BA1" s="652"/>
      <c r="BB1" s="652"/>
      <c r="BC1" s="652"/>
      <c r="BD1" s="652"/>
      <c r="BE1" s="652"/>
      <c r="BF1" s="652"/>
      <c r="BG1" s="652"/>
      <c r="BH1" s="652"/>
      <c r="BI1" s="652"/>
      <c r="BJ1" s="652"/>
      <c r="BK1" s="652"/>
      <c r="BL1" s="652"/>
      <c r="BM1" s="652"/>
      <c r="BN1" s="652"/>
      <c r="BO1" s="652"/>
      <c r="BP1" s="652"/>
      <c r="BQ1" s="652"/>
      <c r="BR1" s="652"/>
      <c r="BS1" s="652"/>
      <c r="BT1" s="652"/>
      <c r="BU1" s="652"/>
      <c r="BV1" s="652"/>
      <c r="BW1" s="652"/>
      <c r="BX1" s="652"/>
      <c r="BY1" s="652"/>
      <c r="BZ1" s="652"/>
      <c r="CA1" s="652"/>
      <c r="CB1" s="652"/>
      <c r="CC1" s="515"/>
      <c r="CD1" s="515"/>
      <c r="CE1" s="515"/>
      <c r="CF1" s="515"/>
      <c r="CG1" s="515"/>
      <c r="CH1" s="515"/>
      <c r="CI1" s="515"/>
      <c r="CJ1" s="515"/>
      <c r="CK1" s="515"/>
      <c r="CL1" s="515"/>
      <c r="CM1" s="515"/>
      <c r="CN1" s="515"/>
    </row>
    <row r="2" spans="1:92" ht="15" x14ac:dyDescent="0.25">
      <c r="A2" s="653"/>
      <c r="B2" s="654">
        <v>1</v>
      </c>
      <c r="C2" s="654">
        <v>2</v>
      </c>
      <c r="D2" s="654">
        <v>3</v>
      </c>
      <c r="E2" s="654">
        <v>4</v>
      </c>
      <c r="F2" s="654">
        <v>5</v>
      </c>
      <c r="G2" s="654">
        <v>6</v>
      </c>
      <c r="H2" s="654">
        <v>7</v>
      </c>
      <c r="I2" s="654">
        <v>8</v>
      </c>
      <c r="J2" s="654">
        <v>9</v>
      </c>
      <c r="K2" s="654">
        <v>10</v>
      </c>
      <c r="L2" s="654">
        <v>11</v>
      </c>
      <c r="M2" s="654">
        <v>12</v>
      </c>
      <c r="N2" s="654">
        <v>13</v>
      </c>
      <c r="O2" s="654">
        <v>14</v>
      </c>
      <c r="P2" s="654">
        <v>15</v>
      </c>
      <c r="Q2" s="654">
        <v>16</v>
      </c>
      <c r="R2" s="654">
        <v>17</v>
      </c>
      <c r="S2" s="654">
        <v>18</v>
      </c>
      <c r="T2" s="654">
        <v>19</v>
      </c>
      <c r="U2" s="654">
        <v>20</v>
      </c>
      <c r="V2" s="654">
        <v>21</v>
      </c>
      <c r="W2" s="654">
        <v>22</v>
      </c>
      <c r="X2" s="654">
        <v>23</v>
      </c>
      <c r="Y2" s="654">
        <v>24</v>
      </c>
      <c r="Z2" s="654">
        <v>25</v>
      </c>
      <c r="AA2" s="654">
        <v>26</v>
      </c>
      <c r="AB2" s="654">
        <v>27</v>
      </c>
      <c r="AC2" s="654">
        <v>28</v>
      </c>
      <c r="AD2" s="654">
        <v>29</v>
      </c>
      <c r="AE2" s="654">
        <v>30</v>
      </c>
      <c r="AF2" s="654">
        <v>31</v>
      </c>
      <c r="AG2" s="654">
        <v>32</v>
      </c>
      <c r="AH2" s="654">
        <v>33</v>
      </c>
      <c r="AI2" s="654">
        <v>34</v>
      </c>
      <c r="AJ2" s="654">
        <v>35</v>
      </c>
      <c r="AK2" s="654">
        <v>36</v>
      </c>
      <c r="AL2" s="654">
        <v>37</v>
      </c>
      <c r="AM2" s="654">
        <v>38</v>
      </c>
      <c r="AN2" s="654">
        <v>39</v>
      </c>
      <c r="AO2" s="654">
        <v>40</v>
      </c>
      <c r="AP2" s="654">
        <v>41</v>
      </c>
      <c r="AQ2" s="654">
        <v>42</v>
      </c>
      <c r="AR2" s="654">
        <v>43</v>
      </c>
      <c r="AS2" s="654">
        <v>44</v>
      </c>
      <c r="AT2" s="654">
        <v>45</v>
      </c>
      <c r="AU2" s="654">
        <v>46</v>
      </c>
      <c r="AV2" s="654">
        <v>47</v>
      </c>
      <c r="AW2" s="654">
        <v>48</v>
      </c>
      <c r="AX2" s="654">
        <v>49</v>
      </c>
      <c r="AY2" s="654">
        <v>50</v>
      </c>
      <c r="AZ2" s="654">
        <v>51</v>
      </c>
      <c r="BA2" s="654">
        <v>52</v>
      </c>
      <c r="BB2" s="654">
        <v>53</v>
      </c>
      <c r="BC2" s="654">
        <v>54</v>
      </c>
      <c r="BD2" s="654">
        <v>55</v>
      </c>
      <c r="BE2" s="654">
        <v>56</v>
      </c>
      <c r="BF2" s="654">
        <v>57</v>
      </c>
      <c r="BG2" s="654">
        <v>58</v>
      </c>
      <c r="BH2" s="654">
        <v>59</v>
      </c>
      <c r="BI2" s="654">
        <v>60</v>
      </c>
      <c r="BJ2" s="654">
        <v>61</v>
      </c>
      <c r="BK2" s="654">
        <v>62</v>
      </c>
      <c r="BL2" s="654">
        <v>63</v>
      </c>
      <c r="BM2" s="654">
        <v>64</v>
      </c>
      <c r="BN2" s="654">
        <v>65</v>
      </c>
      <c r="BO2" s="654">
        <v>66</v>
      </c>
      <c r="BP2" s="654">
        <v>67</v>
      </c>
      <c r="BQ2" s="654">
        <v>68</v>
      </c>
      <c r="BR2" s="654">
        <v>69</v>
      </c>
      <c r="BS2" s="654">
        <v>70</v>
      </c>
      <c r="BT2" s="654">
        <v>71</v>
      </c>
      <c r="BU2" s="654">
        <v>72</v>
      </c>
      <c r="BV2" s="654">
        <v>73</v>
      </c>
      <c r="BW2" s="654">
        <v>74</v>
      </c>
      <c r="BX2" s="654">
        <v>75</v>
      </c>
      <c r="BY2" s="654">
        <v>76</v>
      </c>
      <c r="BZ2" s="654">
        <v>77</v>
      </c>
      <c r="CA2" s="654">
        <v>78</v>
      </c>
      <c r="CB2" s="654">
        <v>79</v>
      </c>
      <c r="CC2" s="654">
        <v>80</v>
      </c>
      <c r="CD2" s="654">
        <v>81</v>
      </c>
      <c r="CE2" s="654">
        <v>82</v>
      </c>
      <c r="CF2" s="654">
        <v>83</v>
      </c>
      <c r="CG2" s="654">
        <v>84</v>
      </c>
      <c r="CH2" s="654">
        <v>85</v>
      </c>
      <c r="CI2" s="654">
        <v>86</v>
      </c>
      <c r="CJ2" s="654">
        <v>87</v>
      </c>
      <c r="CK2" s="654">
        <v>88</v>
      </c>
      <c r="CL2" s="654">
        <v>89</v>
      </c>
      <c r="CM2" s="654">
        <v>90</v>
      </c>
      <c r="CN2" s="654">
        <v>91</v>
      </c>
    </row>
    <row r="3" spans="1:92" ht="15" x14ac:dyDescent="0.25">
      <c r="A3" s="655"/>
      <c r="B3" s="655"/>
      <c r="C3" s="652" t="s">
        <v>432</v>
      </c>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t="s">
        <v>433</v>
      </c>
      <c r="AH3" s="652"/>
      <c r="AI3" s="652"/>
      <c r="AJ3" s="652"/>
      <c r="AK3" s="652"/>
      <c r="AL3" s="652"/>
      <c r="AM3" s="652"/>
      <c r="AN3" s="652"/>
      <c r="AO3" s="652"/>
      <c r="AP3" s="652"/>
      <c r="AQ3" s="652"/>
      <c r="AR3" s="652"/>
      <c r="AS3" s="652"/>
      <c r="AT3" s="652"/>
      <c r="AU3" s="652"/>
      <c r="AV3" s="652"/>
      <c r="AW3" s="652"/>
      <c r="AX3" s="652"/>
      <c r="AY3" s="652"/>
      <c r="AZ3" s="652"/>
      <c r="BA3" s="652"/>
      <c r="BB3" s="652"/>
      <c r="BC3" s="652"/>
      <c r="BD3" s="652"/>
      <c r="BE3" s="515"/>
      <c r="BF3" s="652"/>
      <c r="BG3" s="652"/>
      <c r="BH3" s="652"/>
      <c r="BI3" s="652"/>
      <c r="BJ3" s="652"/>
      <c r="BK3" s="652" t="s">
        <v>326</v>
      </c>
      <c r="BL3" s="652"/>
      <c r="BM3" s="652"/>
      <c r="BN3" s="652"/>
      <c r="BO3" s="652"/>
      <c r="BP3" s="652"/>
      <c r="BQ3" s="652"/>
      <c r="BR3" s="652"/>
      <c r="BS3" s="652"/>
      <c r="BT3" s="652"/>
      <c r="BU3" s="652"/>
      <c r="BV3" s="652"/>
      <c r="BW3" s="652"/>
      <c r="BX3" s="652"/>
      <c r="BY3" s="652"/>
      <c r="BZ3" s="652"/>
      <c r="CA3" s="652"/>
      <c r="CB3" s="652"/>
      <c r="CC3" s="515"/>
      <c r="CD3" s="515"/>
      <c r="CE3" s="515"/>
      <c r="CF3" s="515"/>
      <c r="CG3" s="515"/>
      <c r="CH3" s="515"/>
      <c r="CI3" s="515"/>
      <c r="CJ3" s="515"/>
      <c r="CK3" s="515"/>
      <c r="CL3" s="515"/>
      <c r="CM3" s="515"/>
      <c r="CN3" s="515"/>
    </row>
    <row r="4" spans="1:92" ht="15" x14ac:dyDescent="0.25">
      <c r="A4" s="652"/>
      <c r="B4" s="652"/>
      <c r="C4" s="656" t="s">
        <v>346</v>
      </c>
      <c r="D4" s="656"/>
      <c r="E4" s="656"/>
      <c r="F4" s="656"/>
      <c r="G4" s="656"/>
      <c r="H4" s="656"/>
      <c r="I4" s="493" t="s">
        <v>347</v>
      </c>
      <c r="J4" s="657"/>
      <c r="K4" s="657"/>
      <c r="L4" s="657"/>
      <c r="M4" s="657"/>
      <c r="N4" s="657"/>
      <c r="O4" s="658" t="s">
        <v>348</v>
      </c>
      <c r="P4" s="658"/>
      <c r="Q4" s="658"/>
      <c r="R4" s="658"/>
      <c r="S4" s="658"/>
      <c r="T4" s="658"/>
      <c r="U4" s="659" t="s">
        <v>349</v>
      </c>
      <c r="V4" s="659"/>
      <c r="W4" s="659"/>
      <c r="X4" s="659"/>
      <c r="Y4" s="659"/>
      <c r="Z4" s="659"/>
      <c r="AA4" s="651" t="s">
        <v>420</v>
      </c>
      <c r="AB4" s="651"/>
      <c r="AC4" s="651"/>
      <c r="AD4" s="660"/>
      <c r="AE4" s="660"/>
      <c r="AF4" s="660"/>
      <c r="AG4" s="656" t="s">
        <v>346</v>
      </c>
      <c r="AH4" s="656"/>
      <c r="AI4" s="656"/>
      <c r="AJ4" s="656"/>
      <c r="AK4" s="656"/>
      <c r="AL4" s="656"/>
      <c r="AM4" s="493" t="s">
        <v>347</v>
      </c>
      <c r="AN4" s="657"/>
      <c r="AO4" s="657"/>
      <c r="AP4" s="657"/>
      <c r="AQ4" s="657"/>
      <c r="AR4" s="657"/>
      <c r="AS4" s="658" t="s">
        <v>348</v>
      </c>
      <c r="AT4" s="658"/>
      <c r="AU4" s="658"/>
      <c r="AV4" s="658"/>
      <c r="AW4" s="658"/>
      <c r="AX4" s="658"/>
      <c r="AY4" s="659" t="s">
        <v>349</v>
      </c>
      <c r="AZ4" s="659"/>
      <c r="BA4" s="659"/>
      <c r="BB4" s="659"/>
      <c r="BC4" s="659"/>
      <c r="BD4" s="659"/>
      <c r="BE4" s="651" t="s">
        <v>420</v>
      </c>
      <c r="BF4" s="651"/>
      <c r="BG4" s="651"/>
      <c r="BH4" s="660"/>
      <c r="BI4" s="660"/>
      <c r="BJ4" s="660"/>
      <c r="BK4" s="656" t="s">
        <v>346</v>
      </c>
      <c r="BL4" s="656"/>
      <c r="BM4" s="656"/>
      <c r="BN4" s="656"/>
      <c r="BO4" s="656"/>
      <c r="BP4" s="656"/>
      <c r="BQ4" s="493" t="s">
        <v>347</v>
      </c>
      <c r="BR4" s="657"/>
      <c r="BS4" s="657"/>
      <c r="BT4" s="657"/>
      <c r="BU4" s="657"/>
      <c r="BV4" s="657"/>
      <c r="BW4" s="658" t="s">
        <v>348</v>
      </c>
      <c r="BX4" s="658"/>
      <c r="BY4" s="658"/>
      <c r="BZ4" s="658"/>
      <c r="CA4" s="658"/>
      <c r="CB4" s="658"/>
      <c r="CC4" s="659" t="s">
        <v>349</v>
      </c>
      <c r="CD4" s="659"/>
      <c r="CE4" s="659"/>
      <c r="CF4" s="659"/>
      <c r="CG4" s="659"/>
      <c r="CH4" s="659"/>
      <c r="CI4" s="651" t="s">
        <v>420</v>
      </c>
      <c r="CJ4" s="651"/>
      <c r="CK4" s="651"/>
      <c r="CL4" s="660"/>
      <c r="CM4" s="660"/>
      <c r="CN4" s="660"/>
    </row>
    <row r="5" spans="1:92" ht="15" x14ac:dyDescent="0.25">
      <c r="A5" s="652"/>
      <c r="B5" s="652"/>
      <c r="C5" s="656">
        <v>1</v>
      </c>
      <c r="D5" s="656"/>
      <c r="E5" s="656"/>
      <c r="F5" s="656"/>
      <c r="G5" s="656"/>
      <c r="H5" s="656"/>
      <c r="I5" s="493">
        <v>1</v>
      </c>
      <c r="J5" s="657"/>
      <c r="K5" s="657"/>
      <c r="L5" s="657"/>
      <c r="M5" s="657"/>
      <c r="N5" s="657"/>
      <c r="O5" s="658">
        <v>1</v>
      </c>
      <c r="P5" s="658"/>
      <c r="Q5" s="658"/>
      <c r="R5" s="658"/>
      <c r="S5" s="658"/>
      <c r="T5" s="658"/>
      <c r="U5" s="659">
        <v>1</v>
      </c>
      <c r="V5" s="659"/>
      <c r="W5" s="659"/>
      <c r="X5" s="659"/>
      <c r="Y5" s="659"/>
      <c r="Z5" s="659"/>
      <c r="AA5" s="651">
        <v>1</v>
      </c>
      <c r="AB5" s="651"/>
      <c r="AC5" s="651"/>
      <c r="AD5" s="660"/>
      <c r="AE5" s="660"/>
      <c r="AF5" s="660"/>
      <c r="AG5" s="656">
        <v>1</v>
      </c>
      <c r="AH5" s="656"/>
      <c r="AI5" s="656"/>
      <c r="AJ5" s="656"/>
      <c r="AK5" s="656"/>
      <c r="AL5" s="656"/>
      <c r="AM5" s="493">
        <v>1</v>
      </c>
      <c r="AN5" s="657"/>
      <c r="AO5" s="657"/>
      <c r="AP5" s="657"/>
      <c r="AQ5" s="657"/>
      <c r="AR5" s="657"/>
      <c r="AS5" s="658">
        <v>1</v>
      </c>
      <c r="AT5" s="658"/>
      <c r="AU5" s="658"/>
      <c r="AV5" s="658"/>
      <c r="AW5" s="658"/>
      <c r="AX5" s="658"/>
      <c r="AY5" s="659">
        <v>1</v>
      </c>
      <c r="AZ5" s="659"/>
      <c r="BA5" s="659"/>
      <c r="BB5" s="659"/>
      <c r="BC5" s="659"/>
      <c r="BD5" s="659"/>
      <c r="BE5" s="651">
        <v>1</v>
      </c>
      <c r="BF5" s="651"/>
      <c r="BG5" s="651"/>
      <c r="BH5" s="660"/>
      <c r="BI5" s="660"/>
      <c r="BJ5" s="660"/>
      <c r="BK5" s="656">
        <v>1</v>
      </c>
      <c r="BL5" s="656"/>
      <c r="BM5" s="656"/>
      <c r="BN5" s="656"/>
      <c r="BO5" s="656"/>
      <c r="BP5" s="656"/>
      <c r="BQ5" s="493">
        <v>1</v>
      </c>
      <c r="BR5" s="657"/>
      <c r="BS5" s="657"/>
      <c r="BT5" s="657"/>
      <c r="BU5" s="657"/>
      <c r="BV5" s="657"/>
      <c r="BW5" s="658">
        <v>1</v>
      </c>
      <c r="BX5" s="658"/>
      <c r="BY5" s="658"/>
      <c r="BZ5" s="658"/>
      <c r="CA5" s="658"/>
      <c r="CB5" s="658"/>
      <c r="CC5" s="659">
        <v>1</v>
      </c>
      <c r="CD5" s="659"/>
      <c r="CE5" s="659"/>
      <c r="CF5" s="659"/>
      <c r="CG5" s="659"/>
      <c r="CH5" s="659"/>
      <c r="CI5" s="651">
        <v>1</v>
      </c>
      <c r="CJ5" s="651"/>
      <c r="CK5" s="651"/>
      <c r="CL5" s="660"/>
      <c r="CM5" s="660"/>
      <c r="CN5" s="660"/>
    </row>
    <row r="6" spans="1:92" ht="15" x14ac:dyDescent="0.25">
      <c r="A6" s="652"/>
      <c r="B6" s="652"/>
      <c r="C6" s="656" t="s">
        <v>356</v>
      </c>
      <c r="D6" s="656"/>
      <c r="E6" s="656"/>
      <c r="F6" s="656"/>
      <c r="G6" s="656"/>
      <c r="H6" s="656"/>
      <c r="I6" s="493" t="s">
        <v>358</v>
      </c>
      <c r="J6" s="657"/>
      <c r="K6" s="657"/>
      <c r="L6" s="657"/>
      <c r="M6" s="657"/>
      <c r="N6" s="657"/>
      <c r="O6" s="658" t="s">
        <v>360</v>
      </c>
      <c r="P6" s="658"/>
      <c r="Q6" s="658"/>
      <c r="R6" s="658"/>
      <c r="S6" s="658"/>
      <c r="T6" s="658"/>
      <c r="U6" s="659" t="s">
        <v>362</v>
      </c>
      <c r="V6" s="659"/>
      <c r="W6" s="659"/>
      <c r="X6" s="659"/>
      <c r="Y6" s="659"/>
      <c r="Z6" s="659"/>
      <c r="AA6" s="651" t="s">
        <v>363</v>
      </c>
      <c r="AB6" s="651"/>
      <c r="AC6" s="651"/>
      <c r="AD6" s="660"/>
      <c r="AE6" s="660"/>
      <c r="AF6" s="660"/>
      <c r="AG6" s="656" t="s">
        <v>356</v>
      </c>
      <c r="AH6" s="656"/>
      <c r="AI6" s="656"/>
      <c r="AJ6" s="656"/>
      <c r="AK6" s="656"/>
      <c r="AL6" s="656"/>
      <c r="AM6" s="493" t="s">
        <v>358</v>
      </c>
      <c r="AN6" s="657"/>
      <c r="AO6" s="657"/>
      <c r="AP6" s="657"/>
      <c r="AQ6" s="657"/>
      <c r="AR6" s="657"/>
      <c r="AS6" s="658" t="s">
        <v>360</v>
      </c>
      <c r="AT6" s="658"/>
      <c r="AU6" s="658"/>
      <c r="AV6" s="658"/>
      <c r="AW6" s="658"/>
      <c r="AX6" s="658"/>
      <c r="AY6" s="659" t="s">
        <v>362</v>
      </c>
      <c r="AZ6" s="659"/>
      <c r="BA6" s="659"/>
      <c r="BB6" s="659"/>
      <c r="BC6" s="659"/>
      <c r="BD6" s="659"/>
      <c r="BE6" s="651" t="s">
        <v>363</v>
      </c>
      <c r="BF6" s="651"/>
      <c r="BG6" s="651"/>
      <c r="BH6" s="660"/>
      <c r="BI6" s="660"/>
      <c r="BJ6" s="660"/>
      <c r="BK6" s="656" t="s">
        <v>356</v>
      </c>
      <c r="BL6" s="656"/>
      <c r="BM6" s="656"/>
      <c r="BN6" s="656"/>
      <c r="BO6" s="656"/>
      <c r="BP6" s="656"/>
      <c r="BQ6" s="493" t="s">
        <v>358</v>
      </c>
      <c r="BR6" s="657"/>
      <c r="BS6" s="657"/>
      <c r="BT6" s="657"/>
      <c r="BU6" s="657"/>
      <c r="BV6" s="657"/>
      <c r="BW6" s="658" t="s">
        <v>360</v>
      </c>
      <c r="BX6" s="658"/>
      <c r="BY6" s="658"/>
      <c r="BZ6" s="658"/>
      <c r="CA6" s="658"/>
      <c r="CB6" s="658"/>
      <c r="CC6" s="659" t="s">
        <v>362</v>
      </c>
      <c r="CD6" s="659"/>
      <c r="CE6" s="659"/>
      <c r="CF6" s="659"/>
      <c r="CG6" s="659"/>
      <c r="CH6" s="659"/>
      <c r="CI6" s="651" t="s">
        <v>363</v>
      </c>
      <c r="CJ6" s="651"/>
      <c r="CK6" s="651"/>
      <c r="CL6" s="660"/>
      <c r="CM6" s="660"/>
      <c r="CN6" s="660"/>
    </row>
    <row r="7" spans="1:92" ht="15" x14ac:dyDescent="0.25">
      <c r="A7" s="652"/>
      <c r="B7" s="652"/>
      <c r="C7" s="656">
        <v>1</v>
      </c>
      <c r="D7" s="656"/>
      <c r="E7" s="656"/>
      <c r="F7" s="656" t="s">
        <v>326</v>
      </c>
      <c r="G7" s="656"/>
      <c r="H7" s="656"/>
      <c r="I7" s="493">
        <v>1</v>
      </c>
      <c r="J7" s="657"/>
      <c r="K7" s="657"/>
      <c r="L7" s="657"/>
      <c r="M7" s="657"/>
      <c r="N7" s="657"/>
      <c r="O7" s="658">
        <v>1</v>
      </c>
      <c r="P7" s="658"/>
      <c r="Q7" s="658"/>
      <c r="R7" s="658" t="s">
        <v>326</v>
      </c>
      <c r="S7" s="658"/>
      <c r="T7" s="658"/>
      <c r="U7" s="659">
        <v>1</v>
      </c>
      <c r="V7" s="659"/>
      <c r="W7" s="659"/>
      <c r="X7" s="659" t="s">
        <v>326</v>
      </c>
      <c r="Y7" s="659"/>
      <c r="Z7" s="659"/>
      <c r="AA7" s="651">
        <v>1</v>
      </c>
      <c r="AB7" s="651"/>
      <c r="AC7" s="651"/>
      <c r="AD7" s="651" t="s">
        <v>326</v>
      </c>
      <c r="AE7" s="651"/>
      <c r="AF7" s="651"/>
      <c r="AG7" s="656">
        <v>1</v>
      </c>
      <c r="AH7" s="656"/>
      <c r="AI7" s="656"/>
      <c r="AJ7" s="656" t="s">
        <v>326</v>
      </c>
      <c r="AK7" s="656"/>
      <c r="AL7" s="656"/>
      <c r="AM7" s="493">
        <v>1</v>
      </c>
      <c r="AN7" s="657"/>
      <c r="AO7" s="657"/>
      <c r="AP7" s="657"/>
      <c r="AQ7" s="657"/>
      <c r="AR7" s="657"/>
      <c r="AS7" s="658">
        <v>1</v>
      </c>
      <c r="AT7" s="658"/>
      <c r="AU7" s="658"/>
      <c r="AV7" s="658" t="s">
        <v>326</v>
      </c>
      <c r="AW7" s="658"/>
      <c r="AX7" s="658"/>
      <c r="AY7" s="659">
        <v>1</v>
      </c>
      <c r="AZ7" s="659"/>
      <c r="BA7" s="659"/>
      <c r="BB7" s="659" t="s">
        <v>326</v>
      </c>
      <c r="BC7" s="659"/>
      <c r="BD7" s="659"/>
      <c r="BE7" s="651">
        <v>1</v>
      </c>
      <c r="BF7" s="651"/>
      <c r="BG7" s="651"/>
      <c r="BH7" s="651" t="s">
        <v>326</v>
      </c>
      <c r="BI7" s="651"/>
      <c r="BJ7" s="651"/>
      <c r="BK7" s="656">
        <v>1</v>
      </c>
      <c r="BL7" s="656"/>
      <c r="BM7" s="656"/>
      <c r="BN7" s="656" t="s">
        <v>326</v>
      </c>
      <c r="BO7" s="656"/>
      <c r="BP7" s="656"/>
      <c r="BQ7" s="493">
        <v>1</v>
      </c>
      <c r="BR7" s="657"/>
      <c r="BS7" s="657"/>
      <c r="BT7" s="657"/>
      <c r="BU7" s="657"/>
      <c r="BV7" s="657"/>
      <c r="BW7" s="658">
        <v>1</v>
      </c>
      <c r="BX7" s="658"/>
      <c r="BY7" s="658"/>
      <c r="BZ7" s="658" t="s">
        <v>326</v>
      </c>
      <c r="CA7" s="658"/>
      <c r="CB7" s="658"/>
      <c r="CC7" s="659">
        <v>1</v>
      </c>
      <c r="CD7" s="659"/>
      <c r="CE7" s="659"/>
      <c r="CF7" s="659" t="s">
        <v>326</v>
      </c>
      <c r="CG7" s="659"/>
      <c r="CH7" s="659"/>
      <c r="CI7" s="651">
        <v>1</v>
      </c>
      <c r="CJ7" s="651"/>
      <c r="CK7" s="651"/>
      <c r="CL7" s="651" t="s">
        <v>326</v>
      </c>
      <c r="CM7" s="651"/>
      <c r="CN7" s="651"/>
    </row>
    <row r="8" spans="1:92" ht="15" x14ac:dyDescent="0.25">
      <c r="A8" s="652"/>
      <c r="B8" s="652"/>
      <c r="C8" s="656" t="s">
        <v>352</v>
      </c>
      <c r="D8" s="656"/>
      <c r="E8" s="656"/>
      <c r="F8" s="656" t="s">
        <v>352</v>
      </c>
      <c r="G8" s="656"/>
      <c r="H8" s="656"/>
      <c r="I8" s="657" t="s">
        <v>352</v>
      </c>
      <c r="J8" s="657"/>
      <c r="K8" s="657"/>
      <c r="L8" s="657" t="s">
        <v>352</v>
      </c>
      <c r="M8" s="657"/>
      <c r="N8" s="657"/>
      <c r="O8" s="658" t="s">
        <v>352</v>
      </c>
      <c r="P8" s="658"/>
      <c r="Q8" s="658"/>
      <c r="R8" s="658" t="s">
        <v>352</v>
      </c>
      <c r="S8" s="658"/>
      <c r="T8" s="658"/>
      <c r="U8" s="659" t="s">
        <v>352</v>
      </c>
      <c r="V8" s="659"/>
      <c r="W8" s="659"/>
      <c r="X8" s="659" t="s">
        <v>352</v>
      </c>
      <c r="Y8" s="659"/>
      <c r="Z8" s="659"/>
      <c r="AA8" s="651" t="s">
        <v>352</v>
      </c>
      <c r="AB8" s="651"/>
      <c r="AC8" s="651"/>
      <c r="AD8" s="651" t="s">
        <v>352</v>
      </c>
      <c r="AE8" s="651"/>
      <c r="AF8" s="651"/>
      <c r="AG8" s="656" t="s">
        <v>352</v>
      </c>
      <c r="AH8" s="656"/>
      <c r="AI8" s="656"/>
      <c r="AJ8" s="656" t="s">
        <v>352</v>
      </c>
      <c r="AK8" s="656"/>
      <c r="AL8" s="656"/>
      <c r="AM8" s="657" t="s">
        <v>352</v>
      </c>
      <c r="AN8" s="657"/>
      <c r="AO8" s="657"/>
      <c r="AP8" s="657" t="s">
        <v>352</v>
      </c>
      <c r="AQ8" s="657"/>
      <c r="AR8" s="657"/>
      <c r="AS8" s="658" t="s">
        <v>352</v>
      </c>
      <c r="AT8" s="658"/>
      <c r="AU8" s="658"/>
      <c r="AV8" s="658" t="s">
        <v>352</v>
      </c>
      <c r="AW8" s="658"/>
      <c r="AX8" s="658"/>
      <c r="AY8" s="659" t="s">
        <v>352</v>
      </c>
      <c r="AZ8" s="659"/>
      <c r="BA8" s="659"/>
      <c r="BB8" s="659" t="s">
        <v>352</v>
      </c>
      <c r="BC8" s="659"/>
      <c r="BD8" s="659"/>
      <c r="BE8" s="651" t="s">
        <v>352</v>
      </c>
      <c r="BF8" s="651"/>
      <c r="BG8" s="651"/>
      <c r="BH8" s="651" t="s">
        <v>352</v>
      </c>
      <c r="BI8" s="651"/>
      <c r="BJ8" s="651"/>
      <c r="BK8" s="656" t="s">
        <v>352</v>
      </c>
      <c r="BL8" s="656"/>
      <c r="BM8" s="656"/>
      <c r="BN8" s="656" t="s">
        <v>352</v>
      </c>
      <c r="BO8" s="656"/>
      <c r="BP8" s="656"/>
      <c r="BQ8" s="657" t="s">
        <v>352</v>
      </c>
      <c r="BR8" s="657"/>
      <c r="BS8" s="657"/>
      <c r="BT8" s="657" t="s">
        <v>352</v>
      </c>
      <c r="BU8" s="657"/>
      <c r="BV8" s="657"/>
      <c r="BW8" s="658" t="s">
        <v>352</v>
      </c>
      <c r="BX8" s="658"/>
      <c r="BY8" s="658"/>
      <c r="BZ8" s="658" t="s">
        <v>352</v>
      </c>
      <c r="CA8" s="658"/>
      <c r="CB8" s="658"/>
      <c r="CC8" s="659" t="s">
        <v>352</v>
      </c>
      <c r="CD8" s="659"/>
      <c r="CE8" s="659"/>
      <c r="CF8" s="659" t="s">
        <v>352</v>
      </c>
      <c r="CG8" s="659"/>
      <c r="CH8" s="659"/>
      <c r="CI8" s="651" t="s">
        <v>352</v>
      </c>
      <c r="CJ8" s="651"/>
      <c r="CK8" s="651"/>
      <c r="CL8" s="651" t="s">
        <v>352</v>
      </c>
      <c r="CM8" s="651"/>
      <c r="CN8" s="651"/>
    </row>
    <row r="9" spans="1:92" ht="15" x14ac:dyDescent="0.25">
      <c r="A9" s="652"/>
      <c r="B9" s="652"/>
      <c r="C9" s="656" t="s">
        <v>353</v>
      </c>
      <c r="D9" s="656" t="s">
        <v>354</v>
      </c>
      <c r="E9" s="656" t="s">
        <v>326</v>
      </c>
      <c r="F9" s="656" t="s">
        <v>353</v>
      </c>
      <c r="G9" s="656" t="s">
        <v>354</v>
      </c>
      <c r="H9" s="656" t="s">
        <v>326</v>
      </c>
      <c r="I9" s="657" t="s">
        <v>353</v>
      </c>
      <c r="J9" s="657" t="s">
        <v>354</v>
      </c>
      <c r="K9" s="657" t="s">
        <v>326</v>
      </c>
      <c r="L9" s="657" t="s">
        <v>353</v>
      </c>
      <c r="M9" s="657" t="s">
        <v>354</v>
      </c>
      <c r="N9" s="657" t="s">
        <v>326</v>
      </c>
      <c r="O9" s="658" t="s">
        <v>353</v>
      </c>
      <c r="P9" s="658" t="s">
        <v>354</v>
      </c>
      <c r="Q9" s="658" t="s">
        <v>326</v>
      </c>
      <c r="R9" s="658" t="s">
        <v>353</v>
      </c>
      <c r="S9" s="658" t="s">
        <v>354</v>
      </c>
      <c r="T9" s="658" t="s">
        <v>326</v>
      </c>
      <c r="U9" s="659" t="s">
        <v>353</v>
      </c>
      <c r="V9" s="659" t="s">
        <v>354</v>
      </c>
      <c r="W9" s="659" t="s">
        <v>326</v>
      </c>
      <c r="X9" s="659" t="s">
        <v>353</v>
      </c>
      <c r="Y9" s="659" t="s">
        <v>354</v>
      </c>
      <c r="Z9" s="659" t="s">
        <v>326</v>
      </c>
      <c r="AA9" s="651" t="s">
        <v>353</v>
      </c>
      <c r="AB9" s="651" t="s">
        <v>354</v>
      </c>
      <c r="AC9" s="651" t="s">
        <v>326</v>
      </c>
      <c r="AD9" s="651" t="s">
        <v>353</v>
      </c>
      <c r="AE9" s="651" t="s">
        <v>354</v>
      </c>
      <c r="AF9" s="651" t="s">
        <v>326</v>
      </c>
      <c r="AG9" s="656" t="s">
        <v>353</v>
      </c>
      <c r="AH9" s="656" t="s">
        <v>354</v>
      </c>
      <c r="AI9" s="656" t="s">
        <v>326</v>
      </c>
      <c r="AJ9" s="656" t="s">
        <v>353</v>
      </c>
      <c r="AK9" s="656" t="s">
        <v>354</v>
      </c>
      <c r="AL9" s="656" t="s">
        <v>326</v>
      </c>
      <c r="AM9" s="657" t="s">
        <v>353</v>
      </c>
      <c r="AN9" s="657" t="s">
        <v>354</v>
      </c>
      <c r="AO9" s="657" t="s">
        <v>326</v>
      </c>
      <c r="AP9" s="657" t="s">
        <v>353</v>
      </c>
      <c r="AQ9" s="657" t="s">
        <v>354</v>
      </c>
      <c r="AR9" s="657" t="s">
        <v>326</v>
      </c>
      <c r="AS9" s="658" t="s">
        <v>353</v>
      </c>
      <c r="AT9" s="658" t="s">
        <v>354</v>
      </c>
      <c r="AU9" s="658" t="s">
        <v>326</v>
      </c>
      <c r="AV9" s="658" t="s">
        <v>353</v>
      </c>
      <c r="AW9" s="658" t="s">
        <v>354</v>
      </c>
      <c r="AX9" s="658" t="s">
        <v>326</v>
      </c>
      <c r="AY9" s="659" t="s">
        <v>353</v>
      </c>
      <c r="AZ9" s="659" t="s">
        <v>354</v>
      </c>
      <c r="BA9" s="659" t="s">
        <v>326</v>
      </c>
      <c r="BB9" s="659" t="s">
        <v>353</v>
      </c>
      <c r="BC9" s="659" t="s">
        <v>354</v>
      </c>
      <c r="BD9" s="659" t="s">
        <v>326</v>
      </c>
      <c r="BE9" s="651" t="s">
        <v>353</v>
      </c>
      <c r="BF9" s="651" t="s">
        <v>354</v>
      </c>
      <c r="BG9" s="651" t="s">
        <v>326</v>
      </c>
      <c r="BH9" s="651" t="s">
        <v>353</v>
      </c>
      <c r="BI9" s="651" t="s">
        <v>354</v>
      </c>
      <c r="BJ9" s="651" t="s">
        <v>326</v>
      </c>
      <c r="BK9" s="656" t="s">
        <v>353</v>
      </c>
      <c r="BL9" s="656" t="s">
        <v>354</v>
      </c>
      <c r="BM9" s="656" t="s">
        <v>326</v>
      </c>
      <c r="BN9" s="656" t="s">
        <v>353</v>
      </c>
      <c r="BO9" s="656" t="s">
        <v>354</v>
      </c>
      <c r="BP9" s="656" t="s">
        <v>326</v>
      </c>
      <c r="BQ9" s="657" t="s">
        <v>353</v>
      </c>
      <c r="BR9" s="657" t="s">
        <v>354</v>
      </c>
      <c r="BS9" s="657" t="s">
        <v>326</v>
      </c>
      <c r="BT9" s="657" t="s">
        <v>353</v>
      </c>
      <c r="BU9" s="657" t="s">
        <v>354</v>
      </c>
      <c r="BV9" s="657" t="s">
        <v>326</v>
      </c>
      <c r="BW9" s="658" t="s">
        <v>353</v>
      </c>
      <c r="BX9" s="658" t="s">
        <v>354</v>
      </c>
      <c r="BY9" s="658" t="s">
        <v>326</v>
      </c>
      <c r="BZ9" s="658" t="s">
        <v>353</v>
      </c>
      <c r="CA9" s="658" t="s">
        <v>354</v>
      </c>
      <c r="CB9" s="658" t="s">
        <v>326</v>
      </c>
      <c r="CC9" s="659" t="s">
        <v>353</v>
      </c>
      <c r="CD9" s="659" t="s">
        <v>354</v>
      </c>
      <c r="CE9" s="659" t="s">
        <v>326</v>
      </c>
      <c r="CF9" s="659" t="s">
        <v>353</v>
      </c>
      <c r="CG9" s="659" t="s">
        <v>354</v>
      </c>
      <c r="CH9" s="659" t="s">
        <v>326</v>
      </c>
      <c r="CI9" s="651" t="s">
        <v>353</v>
      </c>
      <c r="CJ9" s="651" t="s">
        <v>354</v>
      </c>
      <c r="CK9" s="651" t="s">
        <v>326</v>
      </c>
      <c r="CL9" s="651" t="s">
        <v>353</v>
      </c>
      <c r="CM9" s="651" t="s">
        <v>354</v>
      </c>
      <c r="CN9" s="651" t="s">
        <v>326</v>
      </c>
    </row>
    <row r="10" spans="1:92" ht="15" x14ac:dyDescent="0.25">
      <c r="A10" s="652"/>
      <c r="B10" s="652"/>
      <c r="C10" s="656" t="s">
        <v>372</v>
      </c>
      <c r="D10" s="656" t="s">
        <v>372</v>
      </c>
      <c r="E10" s="656" t="s">
        <v>372</v>
      </c>
      <c r="F10" s="656" t="s">
        <v>372</v>
      </c>
      <c r="G10" s="656" t="s">
        <v>372</v>
      </c>
      <c r="H10" s="656" t="s">
        <v>372</v>
      </c>
      <c r="I10" s="657" t="s">
        <v>372</v>
      </c>
      <c r="J10" s="657" t="s">
        <v>372</v>
      </c>
      <c r="K10" s="657" t="s">
        <v>372</v>
      </c>
      <c r="L10" s="657" t="s">
        <v>372</v>
      </c>
      <c r="M10" s="657" t="s">
        <v>372</v>
      </c>
      <c r="N10" s="657" t="s">
        <v>372</v>
      </c>
      <c r="O10" s="658" t="s">
        <v>372</v>
      </c>
      <c r="P10" s="658" t="s">
        <v>372</v>
      </c>
      <c r="Q10" s="658" t="s">
        <v>372</v>
      </c>
      <c r="R10" s="658" t="s">
        <v>372</v>
      </c>
      <c r="S10" s="658" t="s">
        <v>372</v>
      </c>
      <c r="T10" s="658" t="s">
        <v>372</v>
      </c>
      <c r="U10" s="659" t="s">
        <v>372</v>
      </c>
      <c r="V10" s="659" t="s">
        <v>372</v>
      </c>
      <c r="W10" s="659" t="s">
        <v>372</v>
      </c>
      <c r="X10" s="659" t="s">
        <v>372</v>
      </c>
      <c r="Y10" s="659" t="s">
        <v>372</v>
      </c>
      <c r="Z10" s="659" t="s">
        <v>372</v>
      </c>
      <c r="AA10" s="651" t="s">
        <v>372</v>
      </c>
      <c r="AB10" s="651" t="s">
        <v>372</v>
      </c>
      <c r="AC10" s="651" t="s">
        <v>372</v>
      </c>
      <c r="AD10" s="651" t="s">
        <v>372</v>
      </c>
      <c r="AE10" s="651" t="s">
        <v>372</v>
      </c>
      <c r="AF10" s="651" t="s">
        <v>372</v>
      </c>
      <c r="AG10" s="656" t="s">
        <v>372</v>
      </c>
      <c r="AH10" s="656" t="s">
        <v>372</v>
      </c>
      <c r="AI10" s="656" t="s">
        <v>372</v>
      </c>
      <c r="AJ10" s="656" t="s">
        <v>372</v>
      </c>
      <c r="AK10" s="656" t="s">
        <v>372</v>
      </c>
      <c r="AL10" s="656" t="s">
        <v>372</v>
      </c>
      <c r="AM10" s="657" t="s">
        <v>372</v>
      </c>
      <c r="AN10" s="657" t="s">
        <v>372</v>
      </c>
      <c r="AO10" s="657" t="s">
        <v>372</v>
      </c>
      <c r="AP10" s="657" t="s">
        <v>372</v>
      </c>
      <c r="AQ10" s="657" t="s">
        <v>372</v>
      </c>
      <c r="AR10" s="657" t="s">
        <v>372</v>
      </c>
      <c r="AS10" s="658" t="s">
        <v>372</v>
      </c>
      <c r="AT10" s="658" t="s">
        <v>372</v>
      </c>
      <c r="AU10" s="658" t="s">
        <v>372</v>
      </c>
      <c r="AV10" s="658" t="s">
        <v>372</v>
      </c>
      <c r="AW10" s="658" t="s">
        <v>372</v>
      </c>
      <c r="AX10" s="658" t="s">
        <v>372</v>
      </c>
      <c r="AY10" s="659" t="s">
        <v>372</v>
      </c>
      <c r="AZ10" s="659" t="s">
        <v>372</v>
      </c>
      <c r="BA10" s="659" t="s">
        <v>372</v>
      </c>
      <c r="BB10" s="659" t="s">
        <v>372</v>
      </c>
      <c r="BC10" s="659" t="s">
        <v>372</v>
      </c>
      <c r="BD10" s="659" t="s">
        <v>372</v>
      </c>
      <c r="BE10" s="651" t="s">
        <v>372</v>
      </c>
      <c r="BF10" s="651" t="s">
        <v>372</v>
      </c>
      <c r="BG10" s="651" t="s">
        <v>372</v>
      </c>
      <c r="BH10" s="651" t="s">
        <v>372</v>
      </c>
      <c r="BI10" s="651" t="s">
        <v>372</v>
      </c>
      <c r="BJ10" s="651" t="s">
        <v>372</v>
      </c>
      <c r="BK10" s="656" t="s">
        <v>372</v>
      </c>
      <c r="BL10" s="656" t="s">
        <v>372</v>
      </c>
      <c r="BM10" s="656" t="s">
        <v>372</v>
      </c>
      <c r="BN10" s="656" t="s">
        <v>372</v>
      </c>
      <c r="BO10" s="656" t="s">
        <v>372</v>
      </c>
      <c r="BP10" s="656" t="s">
        <v>372</v>
      </c>
      <c r="BQ10" s="657" t="s">
        <v>372</v>
      </c>
      <c r="BR10" s="657" t="s">
        <v>372</v>
      </c>
      <c r="BS10" s="657" t="s">
        <v>372</v>
      </c>
      <c r="BT10" s="657" t="s">
        <v>372</v>
      </c>
      <c r="BU10" s="657" t="s">
        <v>372</v>
      </c>
      <c r="BV10" s="657" t="s">
        <v>372</v>
      </c>
      <c r="BW10" s="658" t="s">
        <v>372</v>
      </c>
      <c r="BX10" s="658" t="s">
        <v>372</v>
      </c>
      <c r="BY10" s="658" t="s">
        <v>372</v>
      </c>
      <c r="BZ10" s="658" t="s">
        <v>372</v>
      </c>
      <c r="CA10" s="658" t="s">
        <v>372</v>
      </c>
      <c r="CB10" s="658" t="s">
        <v>372</v>
      </c>
      <c r="CC10" s="659" t="s">
        <v>372</v>
      </c>
      <c r="CD10" s="659" t="s">
        <v>372</v>
      </c>
      <c r="CE10" s="659" t="s">
        <v>372</v>
      </c>
      <c r="CF10" s="659" t="s">
        <v>372</v>
      </c>
      <c r="CG10" s="659" t="s">
        <v>372</v>
      </c>
      <c r="CH10" s="659" t="s">
        <v>372</v>
      </c>
      <c r="CI10" s="651" t="s">
        <v>372</v>
      </c>
      <c r="CJ10" s="651" t="s">
        <v>372</v>
      </c>
      <c r="CK10" s="651" t="s">
        <v>372</v>
      </c>
      <c r="CL10" s="651" t="s">
        <v>372</v>
      </c>
      <c r="CM10" s="651" t="s">
        <v>372</v>
      </c>
      <c r="CN10" s="651" t="s">
        <v>372</v>
      </c>
    </row>
    <row r="11" spans="1:92" ht="15" x14ac:dyDescent="0.25">
      <c r="A11" s="652" t="s">
        <v>398</v>
      </c>
      <c r="B11" t="s">
        <v>48</v>
      </c>
      <c r="C11">
        <v>90</v>
      </c>
      <c r="D11">
        <v>89</v>
      </c>
      <c r="E11">
        <v>90</v>
      </c>
      <c r="F11" s="652">
        <v>33827</v>
      </c>
      <c r="G11" s="652">
        <v>26653</v>
      </c>
      <c r="H11" s="652">
        <v>60480</v>
      </c>
      <c r="I11" s="652">
        <v>92</v>
      </c>
      <c r="J11" s="652">
        <v>87</v>
      </c>
      <c r="K11" s="652">
        <v>90</v>
      </c>
      <c r="L11" s="652">
        <v>33823</v>
      </c>
      <c r="M11" s="652">
        <v>26654</v>
      </c>
      <c r="N11" s="652">
        <v>60477</v>
      </c>
      <c r="O11" s="652">
        <v>86</v>
      </c>
      <c r="P11" s="652">
        <v>91</v>
      </c>
      <c r="Q11" s="652">
        <v>88</v>
      </c>
      <c r="R11" s="652">
        <v>33824</v>
      </c>
      <c r="S11" s="652">
        <v>26652</v>
      </c>
      <c r="T11" s="652">
        <v>60476</v>
      </c>
      <c r="U11" s="652">
        <v>80</v>
      </c>
      <c r="V11" s="652">
        <v>75</v>
      </c>
      <c r="W11" s="652">
        <v>78</v>
      </c>
      <c r="X11" s="652">
        <v>33825</v>
      </c>
      <c r="Y11" s="652">
        <v>26653</v>
      </c>
      <c r="Z11" s="652">
        <v>60478</v>
      </c>
      <c r="AA11" s="652">
        <v>80</v>
      </c>
      <c r="AB11" s="652">
        <v>79</v>
      </c>
      <c r="AC11" s="652">
        <v>79</v>
      </c>
      <c r="AD11" s="652">
        <v>33816</v>
      </c>
      <c r="AE11" s="652">
        <v>26650</v>
      </c>
      <c r="AF11" s="652">
        <v>60466</v>
      </c>
      <c r="AG11" s="652">
        <v>95</v>
      </c>
      <c r="AH11" s="652">
        <v>94</v>
      </c>
      <c r="AI11" s="652">
        <v>95</v>
      </c>
      <c r="AJ11" s="652">
        <v>183096</v>
      </c>
      <c r="AK11" s="652">
        <v>167217</v>
      </c>
      <c r="AL11" s="652">
        <v>350313</v>
      </c>
      <c r="AM11" s="652">
        <v>96</v>
      </c>
      <c r="AN11" s="652">
        <v>93</v>
      </c>
      <c r="AO11" s="652">
        <v>95</v>
      </c>
      <c r="AP11" s="652">
        <v>183089</v>
      </c>
      <c r="AQ11" s="652">
        <v>167209</v>
      </c>
      <c r="AR11" s="652">
        <v>350298</v>
      </c>
      <c r="AS11" s="652">
        <v>93</v>
      </c>
      <c r="AT11" s="652">
        <v>95</v>
      </c>
      <c r="AU11" s="652">
        <v>94</v>
      </c>
      <c r="AV11" s="652">
        <v>183094</v>
      </c>
      <c r="AW11" s="652">
        <v>167213</v>
      </c>
      <c r="AX11" s="652">
        <v>350307</v>
      </c>
      <c r="AY11" s="652">
        <v>89</v>
      </c>
      <c r="AZ11" s="652">
        <v>85</v>
      </c>
      <c r="BA11" s="652">
        <v>87</v>
      </c>
      <c r="BB11" s="652">
        <v>183080</v>
      </c>
      <c r="BC11" s="652">
        <v>167209</v>
      </c>
      <c r="BD11" s="652">
        <v>350289</v>
      </c>
      <c r="BE11" s="652">
        <v>90</v>
      </c>
      <c r="BF11" s="652">
        <v>88</v>
      </c>
      <c r="BG11" s="652">
        <v>89</v>
      </c>
      <c r="BH11" s="652">
        <v>183079</v>
      </c>
      <c r="BI11" s="652">
        <v>167199</v>
      </c>
      <c r="BJ11" s="652">
        <v>350278</v>
      </c>
      <c r="BK11" s="652">
        <v>95</v>
      </c>
      <c r="BL11" s="652">
        <v>94</v>
      </c>
      <c r="BM11" s="652">
        <v>94</v>
      </c>
      <c r="BN11" s="652">
        <v>216923</v>
      </c>
      <c r="BO11" s="652">
        <v>193870</v>
      </c>
      <c r="BP11" s="652">
        <v>410793</v>
      </c>
      <c r="BQ11" s="652">
        <v>96</v>
      </c>
      <c r="BR11" s="652">
        <v>92</v>
      </c>
      <c r="BS11" s="652">
        <v>94</v>
      </c>
      <c r="BT11" s="652">
        <v>216912</v>
      </c>
      <c r="BU11" s="652">
        <v>193863</v>
      </c>
      <c r="BV11" s="652">
        <v>410775</v>
      </c>
      <c r="BW11" s="652">
        <v>92</v>
      </c>
      <c r="BX11" s="652">
        <v>95</v>
      </c>
      <c r="BY11" s="652">
        <v>93</v>
      </c>
      <c r="BZ11" s="652">
        <v>216918</v>
      </c>
      <c r="CA11" s="652">
        <v>193865</v>
      </c>
      <c r="CB11" s="652">
        <v>410783</v>
      </c>
      <c r="CC11" s="488">
        <v>88</v>
      </c>
      <c r="CD11" s="488">
        <v>83</v>
      </c>
      <c r="CE11" s="488">
        <v>86</v>
      </c>
      <c r="CF11" s="488">
        <v>216905</v>
      </c>
      <c r="CG11" s="488">
        <v>193862</v>
      </c>
      <c r="CH11" s="488">
        <v>410767</v>
      </c>
      <c r="CI11" s="488">
        <v>88</v>
      </c>
      <c r="CJ11" s="488">
        <v>87</v>
      </c>
      <c r="CK11" s="488">
        <v>88</v>
      </c>
      <c r="CL11" s="488">
        <v>216895</v>
      </c>
      <c r="CM11" s="488">
        <v>193849</v>
      </c>
      <c r="CN11" s="488">
        <v>410744</v>
      </c>
    </row>
    <row r="12" spans="1:92" ht="15" x14ac:dyDescent="0.25">
      <c r="A12" s="652"/>
      <c r="B12" t="s">
        <v>49</v>
      </c>
      <c r="C12">
        <v>52</v>
      </c>
      <c r="D12">
        <v>52</v>
      </c>
      <c r="E12">
        <v>52</v>
      </c>
      <c r="F12" s="652">
        <v>14015</v>
      </c>
      <c r="G12" s="652">
        <v>23532</v>
      </c>
      <c r="H12" s="652">
        <v>37547</v>
      </c>
      <c r="I12" s="652">
        <v>44</v>
      </c>
      <c r="J12" s="652">
        <v>37</v>
      </c>
      <c r="K12" s="652">
        <v>39</v>
      </c>
      <c r="L12" s="652">
        <v>14009</v>
      </c>
      <c r="M12" s="652">
        <v>23503</v>
      </c>
      <c r="N12" s="652">
        <v>37512</v>
      </c>
      <c r="O12" s="652">
        <v>44</v>
      </c>
      <c r="P12" s="652">
        <v>54</v>
      </c>
      <c r="Q12" s="652">
        <v>50</v>
      </c>
      <c r="R12" s="652">
        <v>14013</v>
      </c>
      <c r="S12" s="652">
        <v>23531</v>
      </c>
      <c r="T12" s="652">
        <v>37544</v>
      </c>
      <c r="U12" s="652">
        <v>28</v>
      </c>
      <c r="V12" s="652">
        <v>27</v>
      </c>
      <c r="W12" s="652">
        <v>28</v>
      </c>
      <c r="X12" s="652">
        <v>14014</v>
      </c>
      <c r="Y12" s="652">
        <v>23532</v>
      </c>
      <c r="Z12" s="652">
        <v>37546</v>
      </c>
      <c r="AA12" s="652">
        <v>28</v>
      </c>
      <c r="AB12" s="652">
        <v>29</v>
      </c>
      <c r="AC12" s="652">
        <v>29</v>
      </c>
      <c r="AD12" s="652">
        <v>14006</v>
      </c>
      <c r="AE12" s="652">
        <v>23501</v>
      </c>
      <c r="AF12" s="652">
        <v>37507</v>
      </c>
      <c r="AG12" s="652">
        <v>60</v>
      </c>
      <c r="AH12" s="652">
        <v>61</v>
      </c>
      <c r="AI12" s="652">
        <v>61</v>
      </c>
      <c r="AJ12" s="652">
        <v>29065</v>
      </c>
      <c r="AK12" s="652">
        <v>55121</v>
      </c>
      <c r="AL12" s="652">
        <v>84186</v>
      </c>
      <c r="AM12" s="652">
        <v>55</v>
      </c>
      <c r="AN12" s="652">
        <v>47</v>
      </c>
      <c r="AO12" s="652">
        <v>50</v>
      </c>
      <c r="AP12" s="652">
        <v>29047</v>
      </c>
      <c r="AQ12" s="652">
        <v>55083</v>
      </c>
      <c r="AR12" s="652">
        <v>84130</v>
      </c>
      <c r="AS12" s="652">
        <v>51</v>
      </c>
      <c r="AT12" s="652">
        <v>63</v>
      </c>
      <c r="AU12" s="652">
        <v>59</v>
      </c>
      <c r="AV12" s="652">
        <v>29065</v>
      </c>
      <c r="AW12" s="652">
        <v>55120</v>
      </c>
      <c r="AX12" s="652">
        <v>84185</v>
      </c>
      <c r="AY12" s="652">
        <v>36</v>
      </c>
      <c r="AZ12" s="652">
        <v>35</v>
      </c>
      <c r="BA12" s="652">
        <v>35</v>
      </c>
      <c r="BB12" s="652">
        <v>29062</v>
      </c>
      <c r="BC12" s="652">
        <v>55117</v>
      </c>
      <c r="BD12" s="652">
        <v>84179</v>
      </c>
      <c r="BE12" s="652">
        <v>36</v>
      </c>
      <c r="BF12" s="652">
        <v>37</v>
      </c>
      <c r="BG12" s="652">
        <v>37</v>
      </c>
      <c r="BH12" s="652">
        <v>29044</v>
      </c>
      <c r="BI12" s="652">
        <v>55081</v>
      </c>
      <c r="BJ12" s="652">
        <v>84125</v>
      </c>
      <c r="BK12" s="652">
        <v>57</v>
      </c>
      <c r="BL12" s="652">
        <v>58</v>
      </c>
      <c r="BM12" s="652">
        <v>58</v>
      </c>
      <c r="BN12" s="652">
        <v>43080</v>
      </c>
      <c r="BO12" s="652">
        <v>78653</v>
      </c>
      <c r="BP12" s="652">
        <v>121733</v>
      </c>
      <c r="BQ12" s="652">
        <v>52</v>
      </c>
      <c r="BR12" s="652">
        <v>44</v>
      </c>
      <c r="BS12" s="652">
        <v>47</v>
      </c>
      <c r="BT12" s="652">
        <v>43056</v>
      </c>
      <c r="BU12" s="652">
        <v>78586</v>
      </c>
      <c r="BV12" s="652">
        <v>121642</v>
      </c>
      <c r="BW12" s="652">
        <v>49</v>
      </c>
      <c r="BX12" s="652">
        <v>60</v>
      </c>
      <c r="BY12" s="652">
        <v>56</v>
      </c>
      <c r="BZ12" s="652">
        <v>43078</v>
      </c>
      <c r="CA12" s="652">
        <v>78651</v>
      </c>
      <c r="CB12" s="652">
        <v>121729</v>
      </c>
      <c r="CC12" s="488">
        <v>33</v>
      </c>
      <c r="CD12" s="488">
        <v>32</v>
      </c>
      <c r="CE12" s="488">
        <v>33</v>
      </c>
      <c r="CF12" s="488">
        <v>43076</v>
      </c>
      <c r="CG12" s="488">
        <v>78649</v>
      </c>
      <c r="CH12" s="488">
        <v>121725</v>
      </c>
      <c r="CI12" s="488">
        <v>34</v>
      </c>
      <c r="CJ12" s="488">
        <v>35</v>
      </c>
      <c r="CK12" s="488">
        <v>34</v>
      </c>
      <c r="CL12" s="488">
        <v>43050</v>
      </c>
      <c r="CM12" s="488">
        <v>78582</v>
      </c>
      <c r="CN12" s="488">
        <v>121632</v>
      </c>
    </row>
    <row r="13" spans="1:92" ht="15" x14ac:dyDescent="0.25">
      <c r="A13" s="515"/>
      <c r="B13" t="s">
        <v>50</v>
      </c>
      <c r="C13">
        <v>56</v>
      </c>
      <c r="D13">
        <v>58</v>
      </c>
      <c r="E13">
        <v>57</v>
      </c>
      <c r="F13" s="652">
        <v>12527</v>
      </c>
      <c r="G13" s="652">
        <v>19186</v>
      </c>
      <c r="H13" s="652">
        <v>31713</v>
      </c>
      <c r="I13" s="652">
        <v>48</v>
      </c>
      <c r="J13" s="652">
        <v>42</v>
      </c>
      <c r="K13" s="652">
        <v>44</v>
      </c>
      <c r="L13" s="652">
        <v>12525</v>
      </c>
      <c r="M13" s="652">
        <v>19179</v>
      </c>
      <c r="N13" s="652">
        <v>31704</v>
      </c>
      <c r="O13" s="652">
        <v>48</v>
      </c>
      <c r="P13" s="652">
        <v>61</v>
      </c>
      <c r="Q13" s="652">
        <v>56</v>
      </c>
      <c r="R13" s="652">
        <v>12525</v>
      </c>
      <c r="S13" s="652">
        <v>19185</v>
      </c>
      <c r="T13" s="652">
        <v>31710</v>
      </c>
      <c r="U13" s="652">
        <v>31</v>
      </c>
      <c r="V13" s="652">
        <v>31</v>
      </c>
      <c r="W13" s="652">
        <v>31</v>
      </c>
      <c r="X13" s="652">
        <v>12526</v>
      </c>
      <c r="Y13" s="652">
        <v>19186</v>
      </c>
      <c r="Z13" s="652">
        <v>31712</v>
      </c>
      <c r="AA13" s="652">
        <v>31</v>
      </c>
      <c r="AB13" s="652">
        <v>33</v>
      </c>
      <c r="AC13" s="652">
        <v>32</v>
      </c>
      <c r="AD13" s="652">
        <v>12522</v>
      </c>
      <c r="AE13" s="652">
        <v>19177</v>
      </c>
      <c r="AF13" s="652">
        <v>31699</v>
      </c>
      <c r="AG13" s="652">
        <v>64</v>
      </c>
      <c r="AH13" s="652">
        <v>66</v>
      </c>
      <c r="AI13" s="652">
        <v>66</v>
      </c>
      <c r="AJ13" s="652">
        <v>26162</v>
      </c>
      <c r="AK13" s="652">
        <v>47012</v>
      </c>
      <c r="AL13" s="652">
        <v>73174</v>
      </c>
      <c r="AM13" s="652">
        <v>59</v>
      </c>
      <c r="AN13" s="652">
        <v>52</v>
      </c>
      <c r="AO13" s="652">
        <v>54</v>
      </c>
      <c r="AP13" s="652">
        <v>26163</v>
      </c>
      <c r="AQ13" s="652">
        <v>47003</v>
      </c>
      <c r="AR13" s="652">
        <v>73166</v>
      </c>
      <c r="AS13" s="652">
        <v>55</v>
      </c>
      <c r="AT13" s="652">
        <v>68</v>
      </c>
      <c r="AU13" s="652">
        <v>63</v>
      </c>
      <c r="AV13" s="652">
        <v>26162</v>
      </c>
      <c r="AW13" s="652">
        <v>47011</v>
      </c>
      <c r="AX13" s="652">
        <v>73173</v>
      </c>
      <c r="AY13" s="652">
        <v>38</v>
      </c>
      <c r="AZ13" s="652">
        <v>37</v>
      </c>
      <c r="BA13" s="652">
        <v>37</v>
      </c>
      <c r="BB13" s="652">
        <v>26159</v>
      </c>
      <c r="BC13" s="652">
        <v>47008</v>
      </c>
      <c r="BD13" s="652">
        <v>73167</v>
      </c>
      <c r="BE13" s="652">
        <v>39</v>
      </c>
      <c r="BF13" s="652">
        <v>41</v>
      </c>
      <c r="BG13" s="652">
        <v>40</v>
      </c>
      <c r="BH13" s="652">
        <v>26160</v>
      </c>
      <c r="BI13" s="652">
        <v>47001</v>
      </c>
      <c r="BJ13" s="652">
        <v>73161</v>
      </c>
      <c r="BK13" s="652">
        <v>62</v>
      </c>
      <c r="BL13" s="652">
        <v>64</v>
      </c>
      <c r="BM13" s="652">
        <v>63</v>
      </c>
      <c r="BN13" s="652">
        <v>38689</v>
      </c>
      <c r="BO13" s="652">
        <v>66198</v>
      </c>
      <c r="BP13" s="652">
        <v>104887</v>
      </c>
      <c r="BQ13" s="652">
        <v>56</v>
      </c>
      <c r="BR13" s="652">
        <v>49</v>
      </c>
      <c r="BS13" s="652">
        <v>51</v>
      </c>
      <c r="BT13" s="652">
        <v>38688</v>
      </c>
      <c r="BU13" s="652">
        <v>66182</v>
      </c>
      <c r="BV13" s="652">
        <v>104870</v>
      </c>
      <c r="BW13" s="652">
        <v>52</v>
      </c>
      <c r="BX13" s="652">
        <v>66</v>
      </c>
      <c r="BY13" s="652">
        <v>61</v>
      </c>
      <c r="BZ13" s="652">
        <v>38687</v>
      </c>
      <c r="CA13" s="652">
        <v>66196</v>
      </c>
      <c r="CB13" s="652">
        <v>104883</v>
      </c>
      <c r="CC13" s="488">
        <v>36</v>
      </c>
      <c r="CD13" s="488">
        <v>35</v>
      </c>
      <c r="CE13" s="488">
        <v>35</v>
      </c>
      <c r="CF13" s="488">
        <v>38685</v>
      </c>
      <c r="CG13" s="488">
        <v>66194</v>
      </c>
      <c r="CH13" s="488">
        <v>104879</v>
      </c>
      <c r="CI13" s="488">
        <v>36</v>
      </c>
      <c r="CJ13" s="488">
        <v>39</v>
      </c>
      <c r="CK13" s="488">
        <v>38</v>
      </c>
      <c r="CL13" s="488">
        <v>38682</v>
      </c>
      <c r="CM13" s="488">
        <v>66178</v>
      </c>
      <c r="CN13" s="488">
        <v>104860</v>
      </c>
    </row>
    <row r="14" spans="1:92" ht="15" x14ac:dyDescent="0.25">
      <c r="A14" s="515"/>
      <c r="B14" t="s">
        <v>51</v>
      </c>
      <c r="C14">
        <v>61</v>
      </c>
      <c r="D14">
        <v>64</v>
      </c>
      <c r="E14">
        <v>63</v>
      </c>
      <c r="F14" s="652">
        <v>8096</v>
      </c>
      <c r="G14" s="652">
        <v>10406</v>
      </c>
      <c r="H14" s="652">
        <v>18502</v>
      </c>
      <c r="I14" s="652">
        <v>55</v>
      </c>
      <c r="J14" s="652">
        <v>49</v>
      </c>
      <c r="K14" s="652">
        <v>52</v>
      </c>
      <c r="L14" s="652">
        <v>8094</v>
      </c>
      <c r="M14" s="652">
        <v>10403</v>
      </c>
      <c r="N14" s="652">
        <v>18497</v>
      </c>
      <c r="O14" s="652">
        <v>53</v>
      </c>
      <c r="P14" s="652">
        <v>68</v>
      </c>
      <c r="Q14" s="652">
        <v>61</v>
      </c>
      <c r="R14" s="652">
        <v>8094</v>
      </c>
      <c r="S14" s="652">
        <v>10405</v>
      </c>
      <c r="T14" s="652">
        <v>18499</v>
      </c>
      <c r="U14" s="652">
        <v>35</v>
      </c>
      <c r="V14" s="652">
        <v>34</v>
      </c>
      <c r="W14" s="652">
        <v>35</v>
      </c>
      <c r="X14" s="652">
        <v>8095</v>
      </c>
      <c r="Y14" s="652">
        <v>10406</v>
      </c>
      <c r="Z14" s="652">
        <v>18501</v>
      </c>
      <c r="AA14" s="652">
        <v>35</v>
      </c>
      <c r="AB14" s="652">
        <v>38</v>
      </c>
      <c r="AC14" s="652">
        <v>37</v>
      </c>
      <c r="AD14" s="652">
        <v>8091</v>
      </c>
      <c r="AE14" s="652">
        <v>10401</v>
      </c>
      <c r="AF14" s="652">
        <v>18492</v>
      </c>
      <c r="AG14" s="652">
        <v>68</v>
      </c>
      <c r="AH14" s="652">
        <v>71</v>
      </c>
      <c r="AI14" s="652">
        <v>70</v>
      </c>
      <c r="AJ14" s="652">
        <v>17825</v>
      </c>
      <c r="AK14" s="652">
        <v>28141</v>
      </c>
      <c r="AL14" s="652">
        <v>45966</v>
      </c>
      <c r="AM14" s="652">
        <v>65</v>
      </c>
      <c r="AN14" s="652">
        <v>57</v>
      </c>
      <c r="AO14" s="652">
        <v>60</v>
      </c>
      <c r="AP14" s="652">
        <v>17826</v>
      </c>
      <c r="AQ14" s="652">
        <v>28139</v>
      </c>
      <c r="AR14" s="652">
        <v>45965</v>
      </c>
      <c r="AS14" s="652">
        <v>58</v>
      </c>
      <c r="AT14" s="652">
        <v>73</v>
      </c>
      <c r="AU14" s="652">
        <v>67</v>
      </c>
      <c r="AV14" s="652">
        <v>17825</v>
      </c>
      <c r="AW14" s="652">
        <v>28141</v>
      </c>
      <c r="AX14" s="652">
        <v>45966</v>
      </c>
      <c r="AY14" s="652">
        <v>41</v>
      </c>
      <c r="AZ14" s="652">
        <v>40</v>
      </c>
      <c r="BA14" s="652">
        <v>40</v>
      </c>
      <c r="BB14" s="652">
        <v>17822</v>
      </c>
      <c r="BC14" s="652">
        <v>28137</v>
      </c>
      <c r="BD14" s="652">
        <v>45959</v>
      </c>
      <c r="BE14" s="652">
        <v>42</v>
      </c>
      <c r="BF14" s="652">
        <v>45</v>
      </c>
      <c r="BG14" s="652">
        <v>44</v>
      </c>
      <c r="BH14" s="652">
        <v>17823</v>
      </c>
      <c r="BI14" s="652">
        <v>28138</v>
      </c>
      <c r="BJ14" s="652">
        <v>45961</v>
      </c>
      <c r="BK14" s="652">
        <v>66</v>
      </c>
      <c r="BL14" s="652">
        <v>69</v>
      </c>
      <c r="BM14" s="652">
        <v>68</v>
      </c>
      <c r="BN14" s="652">
        <v>25921</v>
      </c>
      <c r="BO14" s="652">
        <v>38547</v>
      </c>
      <c r="BP14" s="652">
        <v>64468</v>
      </c>
      <c r="BQ14" s="652">
        <v>62</v>
      </c>
      <c r="BR14" s="652">
        <v>55</v>
      </c>
      <c r="BS14" s="652">
        <v>58</v>
      </c>
      <c r="BT14" s="652">
        <v>25920</v>
      </c>
      <c r="BU14" s="652">
        <v>38542</v>
      </c>
      <c r="BV14" s="652">
        <v>64462</v>
      </c>
      <c r="BW14" s="652">
        <v>56</v>
      </c>
      <c r="BX14" s="652">
        <v>72</v>
      </c>
      <c r="BY14" s="652">
        <v>65</v>
      </c>
      <c r="BZ14" s="652">
        <v>25919</v>
      </c>
      <c r="CA14" s="652">
        <v>38546</v>
      </c>
      <c r="CB14" s="652">
        <v>64465</v>
      </c>
      <c r="CC14" s="488">
        <v>39</v>
      </c>
      <c r="CD14" s="488">
        <v>38</v>
      </c>
      <c r="CE14" s="488">
        <v>39</v>
      </c>
      <c r="CF14" s="488">
        <v>25917</v>
      </c>
      <c r="CG14" s="488">
        <v>38543</v>
      </c>
      <c r="CH14" s="488">
        <v>64460</v>
      </c>
      <c r="CI14" s="488">
        <v>40</v>
      </c>
      <c r="CJ14" s="488">
        <v>43</v>
      </c>
      <c r="CK14" s="488">
        <v>42</v>
      </c>
      <c r="CL14" s="488">
        <v>25914</v>
      </c>
      <c r="CM14" s="488">
        <v>38539</v>
      </c>
      <c r="CN14" s="488">
        <v>64453</v>
      </c>
    </row>
    <row r="15" spans="1:92" ht="15" x14ac:dyDescent="0.25">
      <c r="A15" s="515"/>
      <c r="B15" t="s">
        <v>52</v>
      </c>
      <c r="C15">
        <v>46</v>
      </c>
      <c r="D15">
        <v>51</v>
      </c>
      <c r="E15">
        <v>49</v>
      </c>
      <c r="F15" s="652">
        <v>4431</v>
      </c>
      <c r="G15" s="652">
        <v>8780</v>
      </c>
      <c r="H15" s="652">
        <v>13211</v>
      </c>
      <c r="I15" s="652">
        <v>36</v>
      </c>
      <c r="J15" s="652">
        <v>33</v>
      </c>
      <c r="K15" s="652">
        <v>34</v>
      </c>
      <c r="L15" s="652">
        <v>4431</v>
      </c>
      <c r="M15" s="652">
        <v>8776</v>
      </c>
      <c r="N15" s="652">
        <v>13207</v>
      </c>
      <c r="O15" s="652">
        <v>40</v>
      </c>
      <c r="P15" s="652">
        <v>54</v>
      </c>
      <c r="Q15" s="652">
        <v>49</v>
      </c>
      <c r="R15" s="652">
        <v>4431</v>
      </c>
      <c r="S15" s="652">
        <v>8780</v>
      </c>
      <c r="T15" s="652">
        <v>13211</v>
      </c>
      <c r="U15" s="652">
        <v>23</v>
      </c>
      <c r="V15" s="652">
        <v>26</v>
      </c>
      <c r="W15" s="652">
        <v>25</v>
      </c>
      <c r="X15" s="652">
        <v>4431</v>
      </c>
      <c r="Y15" s="652">
        <v>8780</v>
      </c>
      <c r="Z15" s="652">
        <v>13211</v>
      </c>
      <c r="AA15" s="652">
        <v>24</v>
      </c>
      <c r="AB15" s="652">
        <v>27</v>
      </c>
      <c r="AC15" s="652">
        <v>26</v>
      </c>
      <c r="AD15" s="652">
        <v>4431</v>
      </c>
      <c r="AE15" s="652">
        <v>8776</v>
      </c>
      <c r="AF15" s="652">
        <v>13207</v>
      </c>
      <c r="AG15" s="652">
        <v>56</v>
      </c>
      <c r="AH15" s="652">
        <v>60</v>
      </c>
      <c r="AI15" s="652">
        <v>58</v>
      </c>
      <c r="AJ15" s="652">
        <v>8337</v>
      </c>
      <c r="AK15" s="652">
        <v>18871</v>
      </c>
      <c r="AL15" s="652">
        <v>27208</v>
      </c>
      <c r="AM15" s="652">
        <v>47</v>
      </c>
      <c r="AN15" s="652">
        <v>43</v>
      </c>
      <c r="AO15" s="652">
        <v>44</v>
      </c>
      <c r="AP15" s="652">
        <v>8337</v>
      </c>
      <c r="AQ15" s="652">
        <v>18864</v>
      </c>
      <c r="AR15" s="652">
        <v>27201</v>
      </c>
      <c r="AS15" s="652">
        <v>47</v>
      </c>
      <c r="AT15" s="652">
        <v>61</v>
      </c>
      <c r="AU15" s="652">
        <v>56</v>
      </c>
      <c r="AV15" s="652">
        <v>8337</v>
      </c>
      <c r="AW15" s="652">
        <v>18870</v>
      </c>
      <c r="AX15" s="652">
        <v>27207</v>
      </c>
      <c r="AY15" s="652">
        <v>31</v>
      </c>
      <c r="AZ15" s="652">
        <v>33</v>
      </c>
      <c r="BA15" s="652">
        <v>32</v>
      </c>
      <c r="BB15" s="652">
        <v>8337</v>
      </c>
      <c r="BC15" s="652">
        <v>18871</v>
      </c>
      <c r="BD15" s="652">
        <v>27208</v>
      </c>
      <c r="BE15" s="652">
        <v>32</v>
      </c>
      <c r="BF15" s="652">
        <v>35</v>
      </c>
      <c r="BG15" s="652">
        <v>34</v>
      </c>
      <c r="BH15" s="652">
        <v>8337</v>
      </c>
      <c r="BI15" s="652">
        <v>18863</v>
      </c>
      <c r="BJ15" s="652">
        <v>27200</v>
      </c>
      <c r="BK15" s="652">
        <v>52</v>
      </c>
      <c r="BL15" s="652">
        <v>57</v>
      </c>
      <c r="BM15" s="652">
        <v>55</v>
      </c>
      <c r="BN15" s="652">
        <v>12768</v>
      </c>
      <c r="BO15" s="652">
        <v>27651</v>
      </c>
      <c r="BP15" s="652">
        <v>40419</v>
      </c>
      <c r="BQ15" s="652">
        <v>43</v>
      </c>
      <c r="BR15" s="652">
        <v>40</v>
      </c>
      <c r="BS15" s="652">
        <v>41</v>
      </c>
      <c r="BT15" s="652">
        <v>12768</v>
      </c>
      <c r="BU15" s="652">
        <v>27640</v>
      </c>
      <c r="BV15" s="652">
        <v>40408</v>
      </c>
      <c r="BW15" s="652">
        <v>44</v>
      </c>
      <c r="BX15" s="652">
        <v>58</v>
      </c>
      <c r="BY15" s="652">
        <v>54</v>
      </c>
      <c r="BZ15" s="652">
        <v>12768</v>
      </c>
      <c r="CA15" s="652">
        <v>27650</v>
      </c>
      <c r="CB15" s="652">
        <v>40418</v>
      </c>
      <c r="CC15" s="488">
        <v>29</v>
      </c>
      <c r="CD15" s="488">
        <v>31</v>
      </c>
      <c r="CE15" s="488">
        <v>30</v>
      </c>
      <c r="CF15" s="488">
        <v>12768</v>
      </c>
      <c r="CG15" s="488">
        <v>27651</v>
      </c>
      <c r="CH15" s="488">
        <v>40419</v>
      </c>
      <c r="CI15" s="488">
        <v>29</v>
      </c>
      <c r="CJ15" s="488">
        <v>32</v>
      </c>
      <c r="CK15" s="488">
        <v>31</v>
      </c>
      <c r="CL15" s="488">
        <v>12768</v>
      </c>
      <c r="CM15" s="488">
        <v>27639</v>
      </c>
      <c r="CN15" s="488">
        <v>40407</v>
      </c>
    </row>
    <row r="16" spans="1:92" ht="15" x14ac:dyDescent="0.25">
      <c r="A16" s="515"/>
      <c r="B16" t="s">
        <v>53</v>
      </c>
      <c r="C16">
        <v>16</v>
      </c>
      <c r="D16">
        <v>23</v>
      </c>
      <c r="E16">
        <v>21</v>
      </c>
      <c r="F16" s="652">
        <v>1488</v>
      </c>
      <c r="G16" s="652">
        <v>4346</v>
      </c>
      <c r="H16" s="652">
        <v>5834</v>
      </c>
      <c r="I16" s="652">
        <v>11</v>
      </c>
      <c r="J16" s="652">
        <v>13</v>
      </c>
      <c r="K16" s="652">
        <v>13</v>
      </c>
      <c r="L16" s="652">
        <v>1484</v>
      </c>
      <c r="M16" s="652">
        <v>4324</v>
      </c>
      <c r="N16" s="652">
        <v>5808</v>
      </c>
      <c r="O16" s="652">
        <v>11</v>
      </c>
      <c r="P16" s="652">
        <v>23</v>
      </c>
      <c r="Q16" s="652">
        <v>19</v>
      </c>
      <c r="R16" s="652">
        <v>1488</v>
      </c>
      <c r="S16" s="652">
        <v>4346</v>
      </c>
      <c r="T16" s="652">
        <v>5834</v>
      </c>
      <c r="U16" s="652">
        <v>10</v>
      </c>
      <c r="V16" s="652">
        <v>12</v>
      </c>
      <c r="W16" s="652">
        <v>12</v>
      </c>
      <c r="X16" s="652">
        <v>1488</v>
      </c>
      <c r="Y16" s="652">
        <v>4346</v>
      </c>
      <c r="Z16" s="652">
        <v>5834</v>
      </c>
      <c r="AA16" s="652">
        <v>6</v>
      </c>
      <c r="AB16" s="652">
        <v>10</v>
      </c>
      <c r="AC16" s="652">
        <v>9</v>
      </c>
      <c r="AD16" s="652">
        <v>1484</v>
      </c>
      <c r="AE16" s="652">
        <v>4324</v>
      </c>
      <c r="AF16" s="652">
        <v>5808</v>
      </c>
      <c r="AG16" s="652">
        <v>24</v>
      </c>
      <c r="AH16" s="652">
        <v>32</v>
      </c>
      <c r="AI16" s="652">
        <v>30</v>
      </c>
      <c r="AJ16" s="652">
        <v>2903</v>
      </c>
      <c r="AK16" s="652">
        <v>8109</v>
      </c>
      <c r="AL16" s="652">
        <v>11012</v>
      </c>
      <c r="AM16" s="652">
        <v>19</v>
      </c>
      <c r="AN16" s="652">
        <v>22</v>
      </c>
      <c r="AO16" s="652">
        <v>21</v>
      </c>
      <c r="AP16" s="652">
        <v>2884</v>
      </c>
      <c r="AQ16" s="652">
        <v>8080</v>
      </c>
      <c r="AR16" s="652">
        <v>10964</v>
      </c>
      <c r="AS16" s="652">
        <v>19</v>
      </c>
      <c r="AT16" s="652">
        <v>31</v>
      </c>
      <c r="AU16" s="652">
        <v>28</v>
      </c>
      <c r="AV16" s="652">
        <v>2903</v>
      </c>
      <c r="AW16" s="652">
        <v>8109</v>
      </c>
      <c r="AX16" s="652">
        <v>11012</v>
      </c>
      <c r="AY16" s="652">
        <v>16</v>
      </c>
      <c r="AZ16" s="652">
        <v>21</v>
      </c>
      <c r="BA16" s="652">
        <v>19</v>
      </c>
      <c r="BB16" s="652">
        <v>2903</v>
      </c>
      <c r="BC16" s="652">
        <v>8109</v>
      </c>
      <c r="BD16" s="652">
        <v>11012</v>
      </c>
      <c r="BE16" s="652">
        <v>14</v>
      </c>
      <c r="BF16" s="652">
        <v>18</v>
      </c>
      <c r="BG16" s="652">
        <v>16</v>
      </c>
      <c r="BH16" s="652">
        <v>2884</v>
      </c>
      <c r="BI16" s="652">
        <v>8080</v>
      </c>
      <c r="BJ16" s="652">
        <v>10964</v>
      </c>
      <c r="BK16" s="652">
        <v>21</v>
      </c>
      <c r="BL16" s="652">
        <v>29</v>
      </c>
      <c r="BM16" s="652">
        <v>27</v>
      </c>
      <c r="BN16" s="652">
        <v>4391</v>
      </c>
      <c r="BO16" s="652">
        <v>12455</v>
      </c>
      <c r="BP16" s="652">
        <v>16846</v>
      </c>
      <c r="BQ16" s="652">
        <v>17</v>
      </c>
      <c r="BR16" s="652">
        <v>19</v>
      </c>
      <c r="BS16" s="652">
        <v>18</v>
      </c>
      <c r="BT16" s="652">
        <v>4368</v>
      </c>
      <c r="BU16" s="652">
        <v>12404</v>
      </c>
      <c r="BV16" s="652">
        <v>16772</v>
      </c>
      <c r="BW16" s="652">
        <v>16</v>
      </c>
      <c r="BX16" s="652">
        <v>28</v>
      </c>
      <c r="BY16" s="652">
        <v>25</v>
      </c>
      <c r="BZ16" s="652">
        <v>4391</v>
      </c>
      <c r="CA16" s="652">
        <v>12455</v>
      </c>
      <c r="CB16" s="652">
        <v>16846</v>
      </c>
      <c r="CC16" s="488">
        <v>14</v>
      </c>
      <c r="CD16" s="488">
        <v>18</v>
      </c>
      <c r="CE16" s="488">
        <v>17</v>
      </c>
      <c r="CF16" s="488">
        <v>4391</v>
      </c>
      <c r="CG16" s="488">
        <v>12455</v>
      </c>
      <c r="CH16" s="488">
        <v>16846</v>
      </c>
      <c r="CI16" s="488">
        <v>11</v>
      </c>
      <c r="CJ16" s="488">
        <v>15</v>
      </c>
      <c r="CK16" s="488">
        <v>14</v>
      </c>
      <c r="CL16" s="488">
        <v>4368</v>
      </c>
      <c r="CM16" s="488">
        <v>12404</v>
      </c>
      <c r="CN16" s="488">
        <v>16772</v>
      </c>
    </row>
    <row r="17" spans="1:92" ht="15" x14ac:dyDescent="0.25">
      <c r="A17" s="515"/>
      <c r="F17" s="652"/>
      <c r="G17" s="652"/>
      <c r="H17" s="652"/>
      <c r="I17" s="652"/>
      <c r="J17" s="652"/>
      <c r="K17" s="652"/>
      <c r="L17" s="652"/>
      <c r="M17" s="652"/>
      <c r="N17" s="652"/>
      <c r="O17" s="652"/>
      <c r="P17" s="652"/>
      <c r="Q17" s="652"/>
      <c r="R17" s="652"/>
      <c r="S17" s="652"/>
      <c r="T17" s="652"/>
      <c r="U17" s="652"/>
      <c r="V17" s="652"/>
      <c r="W17" s="652"/>
      <c r="X17" s="652"/>
      <c r="Y17" s="652"/>
      <c r="Z17" s="652"/>
      <c r="AA17" s="652"/>
      <c r="AB17" s="652"/>
      <c r="AC17" s="652"/>
      <c r="AD17" s="652"/>
      <c r="AE17" s="652"/>
      <c r="AF17" s="652"/>
      <c r="AG17" s="652"/>
      <c r="AH17" s="652"/>
      <c r="AI17" s="652"/>
      <c r="AJ17" s="652"/>
      <c r="AK17" s="652"/>
      <c r="AL17" s="652"/>
      <c r="AM17" s="652"/>
      <c r="AN17" s="652"/>
      <c r="AO17" s="652"/>
      <c r="AP17" s="652"/>
      <c r="AQ17" s="652"/>
      <c r="AR17" s="652"/>
      <c r="AS17" s="652"/>
      <c r="AT17" s="652"/>
      <c r="AU17" s="652"/>
      <c r="AV17" s="652"/>
      <c r="AW17" s="652"/>
      <c r="AX17" s="652"/>
      <c r="AY17" s="652"/>
      <c r="AZ17" s="652"/>
      <c r="BA17" s="652"/>
      <c r="BB17" s="652"/>
      <c r="BC17" s="652"/>
      <c r="BD17" s="652"/>
      <c r="BE17" s="652"/>
      <c r="BF17" s="652"/>
      <c r="BG17" s="652"/>
      <c r="BH17" s="652"/>
      <c r="BI17" s="652"/>
      <c r="BJ17" s="652"/>
      <c r="BK17" s="652"/>
      <c r="BL17" s="652"/>
      <c r="BM17" s="652"/>
      <c r="BN17" s="652"/>
      <c r="BO17" s="652"/>
      <c r="BP17" s="652"/>
      <c r="BQ17" s="652"/>
      <c r="BR17" s="652"/>
      <c r="BS17" s="652"/>
      <c r="BT17" s="652"/>
      <c r="BU17" s="652"/>
      <c r="BV17" s="652"/>
      <c r="BW17" s="652"/>
      <c r="BX17" s="652"/>
      <c r="BY17" s="652"/>
      <c r="BZ17" s="652"/>
      <c r="CA17" s="652"/>
      <c r="CB17" s="652"/>
      <c r="CC17" s="488"/>
      <c r="CD17" s="488"/>
      <c r="CE17" s="488"/>
      <c r="CF17" s="488"/>
      <c r="CG17" s="488"/>
      <c r="CH17" s="488"/>
      <c r="CI17" s="488"/>
      <c r="CJ17" s="488"/>
      <c r="CK17" s="488"/>
      <c r="CL17" s="488"/>
      <c r="CM17" s="488"/>
      <c r="CN17" s="488"/>
    </row>
    <row r="18" spans="1:92" ht="15" x14ac:dyDescent="0.25">
      <c r="A18" s="515"/>
      <c r="B18" s="661" t="s">
        <v>437</v>
      </c>
      <c r="C18">
        <v>79</v>
      </c>
      <c r="D18">
        <v>71</v>
      </c>
      <c r="E18">
        <v>75</v>
      </c>
      <c r="F18" s="652">
        <v>47842</v>
      </c>
      <c r="G18" s="652">
        <v>50185</v>
      </c>
      <c r="H18" s="652">
        <v>98027</v>
      </c>
      <c r="I18" s="652">
        <v>78</v>
      </c>
      <c r="J18" s="652">
        <v>63</v>
      </c>
      <c r="K18" s="652">
        <v>70</v>
      </c>
      <c r="L18" s="652">
        <v>47832</v>
      </c>
      <c r="M18" s="652">
        <v>50157</v>
      </c>
      <c r="N18" s="652">
        <v>97989</v>
      </c>
      <c r="O18" s="652">
        <v>74</v>
      </c>
      <c r="P18" s="652">
        <v>74</v>
      </c>
      <c r="Q18" s="652">
        <v>74</v>
      </c>
      <c r="R18" s="652">
        <v>47837</v>
      </c>
      <c r="S18" s="652">
        <v>50183</v>
      </c>
      <c r="T18" s="652">
        <v>98020</v>
      </c>
      <c r="U18" s="652">
        <v>65</v>
      </c>
      <c r="V18" s="652">
        <v>53</v>
      </c>
      <c r="W18" s="652">
        <v>59</v>
      </c>
      <c r="X18" s="652">
        <v>47839</v>
      </c>
      <c r="Y18" s="652">
        <v>50185</v>
      </c>
      <c r="Z18" s="652">
        <v>98024</v>
      </c>
      <c r="AA18" s="652">
        <v>65</v>
      </c>
      <c r="AB18" s="652">
        <v>56</v>
      </c>
      <c r="AC18" s="652">
        <v>60</v>
      </c>
      <c r="AD18" s="652">
        <v>47822</v>
      </c>
      <c r="AE18" s="652">
        <v>50151</v>
      </c>
      <c r="AF18" s="652">
        <v>97973</v>
      </c>
      <c r="AG18" s="652">
        <v>90</v>
      </c>
      <c r="AH18" s="652">
        <v>86</v>
      </c>
      <c r="AI18" s="652">
        <v>88</v>
      </c>
      <c r="AJ18" s="652">
        <v>212857</v>
      </c>
      <c r="AK18" s="652">
        <v>223081</v>
      </c>
      <c r="AL18" s="652">
        <v>435938</v>
      </c>
      <c r="AM18" s="652">
        <v>91</v>
      </c>
      <c r="AN18" s="652">
        <v>82</v>
      </c>
      <c r="AO18" s="652">
        <v>86</v>
      </c>
      <c r="AP18" s="652">
        <v>212826</v>
      </c>
      <c r="AQ18" s="652">
        <v>223029</v>
      </c>
      <c r="AR18" s="652">
        <v>435855</v>
      </c>
      <c r="AS18" s="652">
        <v>87</v>
      </c>
      <c r="AT18" s="652">
        <v>87</v>
      </c>
      <c r="AU18" s="652">
        <v>87</v>
      </c>
      <c r="AV18" s="652">
        <v>212855</v>
      </c>
      <c r="AW18" s="652">
        <v>223076</v>
      </c>
      <c r="AX18" s="652">
        <v>435931</v>
      </c>
      <c r="AY18" s="652">
        <v>82</v>
      </c>
      <c r="AZ18" s="652">
        <v>72</v>
      </c>
      <c r="BA18" s="652">
        <v>77</v>
      </c>
      <c r="BB18" s="652">
        <v>212838</v>
      </c>
      <c r="BC18" s="652">
        <v>223069</v>
      </c>
      <c r="BD18" s="652">
        <v>435907</v>
      </c>
      <c r="BE18" s="652">
        <v>82</v>
      </c>
      <c r="BF18" s="652">
        <v>75</v>
      </c>
      <c r="BG18" s="652">
        <v>79</v>
      </c>
      <c r="BH18" s="652">
        <v>212813</v>
      </c>
      <c r="BI18" s="652">
        <v>223017</v>
      </c>
      <c r="BJ18" s="652">
        <v>435830</v>
      </c>
      <c r="BK18" s="652">
        <v>88</v>
      </c>
      <c r="BL18" s="652">
        <v>83</v>
      </c>
      <c r="BM18" s="652">
        <v>86</v>
      </c>
      <c r="BN18" s="652">
        <v>260699</v>
      </c>
      <c r="BO18" s="652">
        <v>273266</v>
      </c>
      <c r="BP18" s="652">
        <v>533965</v>
      </c>
      <c r="BQ18" s="652">
        <v>88</v>
      </c>
      <c r="BR18" s="652">
        <v>78</v>
      </c>
      <c r="BS18" s="652">
        <v>83</v>
      </c>
      <c r="BT18" s="652">
        <v>260658</v>
      </c>
      <c r="BU18" s="652">
        <v>273186</v>
      </c>
      <c r="BV18" s="652">
        <v>533844</v>
      </c>
      <c r="BW18" s="652">
        <v>85</v>
      </c>
      <c r="BX18" s="652">
        <v>84</v>
      </c>
      <c r="BY18" s="652">
        <v>85</v>
      </c>
      <c r="BZ18" s="652">
        <v>260692</v>
      </c>
      <c r="CA18" s="652">
        <v>273259</v>
      </c>
      <c r="CB18" s="652">
        <v>533951</v>
      </c>
      <c r="CC18" s="488">
        <v>79</v>
      </c>
      <c r="CD18" s="488">
        <v>69</v>
      </c>
      <c r="CE18" s="488">
        <v>74</v>
      </c>
      <c r="CF18" s="488">
        <v>260677</v>
      </c>
      <c r="CG18" s="488">
        <v>273254</v>
      </c>
      <c r="CH18" s="488">
        <v>533931</v>
      </c>
      <c r="CI18" s="488">
        <v>79</v>
      </c>
      <c r="CJ18" s="488">
        <v>72</v>
      </c>
      <c r="CK18" s="488">
        <v>75</v>
      </c>
      <c r="CL18" s="488">
        <v>260635</v>
      </c>
      <c r="CM18" s="488">
        <v>273168</v>
      </c>
      <c r="CN18" s="488">
        <v>533803</v>
      </c>
    </row>
    <row r="19" spans="1:92" ht="15" x14ac:dyDescent="0.25">
      <c r="F19" s="652"/>
      <c r="G19" s="652"/>
      <c r="H19" s="652"/>
      <c r="I19" s="652"/>
      <c r="J19" s="652"/>
      <c r="K19" s="652"/>
      <c r="L19" s="652"/>
      <c r="M19" s="652"/>
      <c r="N19" s="652"/>
      <c r="O19" s="652"/>
      <c r="P19" s="652"/>
      <c r="Q19" s="652"/>
      <c r="R19" s="652"/>
      <c r="S19" s="652"/>
      <c r="T19" s="652"/>
      <c r="U19" s="652"/>
      <c r="V19" s="652"/>
      <c r="W19" s="652"/>
      <c r="X19" s="652"/>
      <c r="Y19" s="652"/>
      <c r="Z19" s="652"/>
      <c r="AA19" s="652"/>
      <c r="AB19" s="652"/>
      <c r="AC19" s="652"/>
      <c r="AD19" s="652"/>
      <c r="AE19" s="652"/>
      <c r="AF19" s="652"/>
      <c r="AG19" s="652"/>
      <c r="AH19" s="652"/>
      <c r="AI19" s="652"/>
      <c r="AJ19" s="652"/>
      <c r="AK19" s="652"/>
      <c r="AL19" s="652"/>
      <c r="AM19" s="652"/>
      <c r="AN19" s="652"/>
      <c r="AO19" s="652"/>
      <c r="AP19" s="652"/>
      <c r="AQ19" s="652"/>
      <c r="AR19" s="652"/>
      <c r="AS19" s="652"/>
      <c r="AT19" s="652"/>
      <c r="AU19" s="652"/>
      <c r="AV19" s="652"/>
      <c r="AW19" s="652"/>
      <c r="AX19" s="652"/>
      <c r="AY19" s="652"/>
      <c r="AZ19" s="652"/>
      <c r="BA19" s="652"/>
      <c r="BB19" s="652"/>
      <c r="BC19" s="652"/>
      <c r="BD19" s="652"/>
      <c r="BE19" s="652"/>
      <c r="BF19" s="652"/>
      <c r="BG19" s="652"/>
      <c r="BH19" s="652"/>
      <c r="BI19" s="652"/>
      <c r="BJ19" s="652"/>
      <c r="BK19" s="652"/>
      <c r="BL19" s="652"/>
      <c r="BM19" s="652"/>
      <c r="BN19" s="652"/>
      <c r="BO19" s="652"/>
      <c r="BP19" s="652"/>
      <c r="BQ19" s="652"/>
      <c r="BR19" s="652"/>
      <c r="BS19" s="652"/>
      <c r="BT19" s="652"/>
      <c r="BU19" s="652"/>
      <c r="BV19" s="652"/>
      <c r="BW19" s="652"/>
      <c r="BX19" s="652"/>
      <c r="BY19" s="652"/>
      <c r="BZ19" s="652"/>
      <c r="CA19" s="652"/>
      <c r="CB19" s="652"/>
      <c r="CC19" s="488"/>
      <c r="CD19" s="488"/>
      <c r="CE19" s="488"/>
      <c r="CF19" s="488"/>
      <c r="CG19" s="488"/>
      <c r="CH19" s="488"/>
      <c r="CI19" s="488"/>
      <c r="CJ19" s="488"/>
      <c r="CK19" s="488"/>
      <c r="CL19" s="488"/>
      <c r="CM19" s="488"/>
      <c r="CN19" s="488"/>
    </row>
    <row r="20" spans="1:92" ht="15" x14ac:dyDescent="0.25">
      <c r="A20" s="515"/>
      <c r="B20" s="652"/>
      <c r="C20" s="652"/>
      <c r="D20" s="652"/>
      <c r="E20" s="652"/>
      <c r="F20" s="652"/>
      <c r="G20" s="652"/>
      <c r="H20" s="652"/>
      <c r="I20" s="652"/>
      <c r="J20" s="652"/>
      <c r="K20" s="652"/>
      <c r="L20" s="652"/>
      <c r="M20" s="652"/>
      <c r="N20" s="652"/>
      <c r="O20" s="652"/>
      <c r="P20" s="652"/>
      <c r="Q20" s="652"/>
      <c r="R20" s="652"/>
      <c r="S20" s="652"/>
      <c r="T20" s="652"/>
      <c r="U20" s="652"/>
      <c r="V20" s="652"/>
      <c r="W20" s="652"/>
      <c r="X20" s="652"/>
      <c r="Y20" s="652"/>
      <c r="Z20" s="652"/>
      <c r="AA20" s="652"/>
      <c r="AB20" s="652"/>
      <c r="AC20" s="652"/>
      <c r="AD20" s="652"/>
      <c r="AE20" s="652"/>
      <c r="AF20" s="652"/>
      <c r="AG20" s="652"/>
      <c r="AH20" s="652"/>
      <c r="AI20" s="652"/>
      <c r="AJ20" s="652"/>
      <c r="AK20" s="652"/>
      <c r="AL20" s="652"/>
      <c r="AM20" s="652"/>
      <c r="AN20" s="652"/>
      <c r="AO20" s="652"/>
      <c r="AP20" s="652"/>
      <c r="AQ20" s="652"/>
      <c r="AR20" s="652"/>
      <c r="AS20" s="652"/>
      <c r="AT20" s="652"/>
      <c r="AU20" s="652"/>
      <c r="AV20" s="652"/>
      <c r="AW20" s="652"/>
      <c r="AX20" s="652"/>
      <c r="AY20" s="652"/>
      <c r="AZ20" s="652"/>
      <c r="BA20" s="652"/>
      <c r="BB20" s="652"/>
      <c r="BC20" s="652"/>
      <c r="BD20" s="652"/>
      <c r="BE20" s="652"/>
      <c r="BF20" s="652"/>
      <c r="BG20" s="652"/>
      <c r="BH20" s="652"/>
      <c r="BI20" s="652"/>
      <c r="BJ20" s="652"/>
      <c r="BK20" s="652"/>
      <c r="BL20" s="652"/>
      <c r="BM20" s="652"/>
      <c r="BN20" s="652"/>
      <c r="BO20" s="652"/>
      <c r="BP20" s="652"/>
      <c r="BQ20" s="652"/>
      <c r="BR20" s="652"/>
      <c r="BS20" s="652"/>
      <c r="BT20" s="652"/>
      <c r="BU20" s="652"/>
      <c r="BV20" s="652"/>
      <c r="BW20" s="652"/>
      <c r="BX20" s="652"/>
      <c r="BY20" s="652"/>
      <c r="BZ20" s="652"/>
      <c r="CA20" s="652"/>
      <c r="CB20" s="652"/>
      <c r="CC20" s="515"/>
      <c r="CD20" s="515"/>
      <c r="CE20" s="515"/>
      <c r="CF20" s="515"/>
      <c r="CG20" s="515"/>
      <c r="CH20" s="515"/>
      <c r="CI20" s="515"/>
      <c r="CJ20" s="515"/>
      <c r="CK20" s="515"/>
      <c r="CL20" s="515"/>
      <c r="CM20" s="515"/>
      <c r="CN20" s="515"/>
    </row>
    <row r="27" spans="1:92" ht="15" x14ac:dyDescent="0.25">
      <c r="A27" s="515"/>
      <c r="B27" s="652"/>
      <c r="C27" s="500" t="s">
        <v>432</v>
      </c>
      <c r="D27" s="500"/>
      <c r="E27" s="500"/>
      <c r="F27" s="500"/>
      <c r="G27" s="500"/>
      <c r="H27" s="500"/>
      <c r="I27" s="493"/>
      <c r="J27" s="493"/>
      <c r="K27" s="493"/>
      <c r="L27" s="493"/>
      <c r="M27" s="493"/>
      <c r="N27" s="493"/>
      <c r="O27" s="501"/>
      <c r="P27" s="501"/>
      <c r="Q27" s="501"/>
      <c r="R27" s="501"/>
      <c r="S27" s="501"/>
      <c r="T27" s="501"/>
      <c r="U27" s="502"/>
      <c r="V27" s="502"/>
      <c r="W27" s="502"/>
      <c r="X27" s="502"/>
      <c r="Y27" s="502"/>
      <c r="Z27" s="502"/>
      <c r="AA27" s="502"/>
      <c r="AB27" s="502"/>
      <c r="AC27" s="502"/>
      <c r="AD27" s="502"/>
      <c r="AE27" s="502"/>
      <c r="AF27" s="502"/>
      <c r="AG27" s="500" t="s">
        <v>433</v>
      </c>
      <c r="AH27" s="500"/>
      <c r="AI27" s="500"/>
      <c r="AJ27" s="500"/>
      <c r="AK27" s="500"/>
      <c r="AL27" s="500"/>
      <c r="AM27" s="493"/>
      <c r="AN27" s="493"/>
      <c r="AO27" s="493"/>
      <c r="AP27" s="493"/>
      <c r="AQ27" s="493"/>
      <c r="AR27" s="493"/>
      <c r="AS27" s="501"/>
      <c r="AT27" s="501"/>
      <c r="AU27" s="501"/>
      <c r="AV27" s="501"/>
      <c r="AW27" s="501"/>
      <c r="AX27" s="501"/>
      <c r="AY27" s="502"/>
      <c r="AZ27" s="502"/>
      <c r="BA27" s="502"/>
      <c r="BB27" s="502"/>
      <c r="BC27" s="502"/>
      <c r="BD27" s="502"/>
      <c r="BE27" s="502"/>
      <c r="BF27" s="502"/>
      <c r="BG27" s="502"/>
      <c r="BH27" s="502"/>
      <c r="BI27" s="502"/>
      <c r="BJ27" s="502"/>
      <c r="BK27" s="500" t="s">
        <v>326</v>
      </c>
      <c r="BL27" s="500"/>
      <c r="BM27" s="500"/>
      <c r="BN27" s="500"/>
      <c r="BO27" s="500"/>
      <c r="BP27" s="500"/>
      <c r="BQ27" s="493"/>
      <c r="BR27" s="493"/>
      <c r="BS27" s="493"/>
      <c r="BT27" s="493"/>
      <c r="BU27" s="493"/>
      <c r="BV27" s="493"/>
      <c r="BW27" s="501"/>
      <c r="BX27" s="501"/>
      <c r="BY27" s="501"/>
      <c r="BZ27" s="501"/>
      <c r="CA27" s="501"/>
      <c r="CB27" s="501"/>
      <c r="CC27" s="515"/>
      <c r="CD27" s="515"/>
      <c r="CE27" s="515"/>
      <c r="CF27" s="515"/>
      <c r="CG27" s="515"/>
      <c r="CH27" s="515"/>
      <c r="CI27" s="515"/>
      <c r="CJ27" s="515"/>
      <c r="CK27" s="515"/>
      <c r="CL27" s="515"/>
      <c r="CM27" s="515"/>
      <c r="CN27" s="515"/>
    </row>
    <row r="28" spans="1:92" ht="15" x14ac:dyDescent="0.25">
      <c r="A28" s="652"/>
      <c r="B28" s="652"/>
      <c r="C28" s="500" t="s">
        <v>351</v>
      </c>
      <c r="D28" s="500"/>
      <c r="E28" s="500"/>
      <c r="F28" s="500"/>
      <c r="G28" s="500"/>
      <c r="H28" s="500"/>
      <c r="I28" s="493" t="s">
        <v>351</v>
      </c>
      <c r="J28" s="493"/>
      <c r="K28" s="493"/>
      <c r="L28" s="493"/>
      <c r="M28" s="493"/>
      <c r="N28" s="493"/>
      <c r="O28" s="501" t="s">
        <v>351</v>
      </c>
      <c r="P28" s="501"/>
      <c r="Q28" s="501"/>
      <c r="R28" s="501"/>
      <c r="S28" s="501"/>
      <c r="T28" s="501"/>
      <c r="U28" s="502"/>
      <c r="V28" s="502"/>
      <c r="W28" s="502"/>
      <c r="X28" s="502"/>
      <c r="Y28" s="502"/>
      <c r="Z28" s="502"/>
      <c r="AA28" s="502"/>
      <c r="AB28" s="502"/>
      <c r="AC28" s="502"/>
      <c r="AD28" s="502"/>
      <c r="AE28" s="502"/>
      <c r="AF28" s="502"/>
      <c r="AG28" s="500" t="s">
        <v>351</v>
      </c>
      <c r="AH28" s="500"/>
      <c r="AI28" s="500"/>
      <c r="AJ28" s="500"/>
      <c r="AK28" s="500"/>
      <c r="AL28" s="500"/>
      <c r="AM28" s="493" t="s">
        <v>351</v>
      </c>
      <c r="AN28" s="493"/>
      <c r="AO28" s="493"/>
      <c r="AP28" s="493"/>
      <c r="AQ28" s="493"/>
      <c r="AR28" s="493"/>
      <c r="AS28" s="501" t="s">
        <v>351</v>
      </c>
      <c r="AT28" s="501"/>
      <c r="AU28" s="501"/>
      <c r="AV28" s="501"/>
      <c r="AW28" s="501"/>
      <c r="AX28" s="501"/>
      <c r="AY28" s="502"/>
      <c r="AZ28" s="502"/>
      <c r="BA28" s="502"/>
      <c r="BB28" s="502"/>
      <c r="BC28" s="502"/>
      <c r="BD28" s="502"/>
      <c r="BE28" s="502"/>
      <c r="BF28" s="502"/>
      <c r="BG28" s="502"/>
      <c r="BH28" s="502"/>
      <c r="BI28" s="502"/>
      <c r="BJ28" s="502"/>
      <c r="BK28" s="500" t="s">
        <v>351</v>
      </c>
      <c r="BL28" s="500"/>
      <c r="BM28" s="500"/>
      <c r="BN28" s="500"/>
      <c r="BO28" s="500"/>
      <c r="BP28" s="500"/>
      <c r="BQ28" s="493" t="s">
        <v>351</v>
      </c>
      <c r="BR28" s="493"/>
      <c r="BS28" s="493"/>
      <c r="BT28" s="493"/>
      <c r="BU28" s="493"/>
      <c r="BV28" s="493"/>
      <c r="BW28" s="501" t="s">
        <v>351</v>
      </c>
      <c r="BX28" s="501"/>
      <c r="BY28" s="501"/>
      <c r="BZ28" s="501"/>
      <c r="CA28" s="501"/>
      <c r="CB28" s="501"/>
      <c r="CC28" s="515"/>
      <c r="CD28" s="515"/>
      <c r="CE28" s="515"/>
      <c r="CF28" s="515"/>
      <c r="CG28" s="515"/>
      <c r="CH28" s="515"/>
      <c r="CI28" s="515"/>
      <c r="CJ28" s="515"/>
      <c r="CK28" s="515"/>
      <c r="CL28" s="515"/>
      <c r="CM28" s="515"/>
      <c r="CN28" s="515"/>
    </row>
    <row r="29" spans="1:92" ht="15" x14ac:dyDescent="0.25">
      <c r="A29" s="652"/>
      <c r="B29" s="662"/>
      <c r="C29" s="500">
        <v>1</v>
      </c>
      <c r="D29" s="500"/>
      <c r="E29" s="500"/>
      <c r="F29" s="500"/>
      <c r="G29" s="500"/>
      <c r="H29" s="500"/>
      <c r="I29" s="493">
        <v>1</v>
      </c>
      <c r="J29" s="493"/>
      <c r="K29" s="493"/>
      <c r="L29" s="493"/>
      <c r="M29" s="493"/>
      <c r="N29" s="493"/>
      <c r="O29" s="501">
        <v>1</v>
      </c>
      <c r="P29" s="501"/>
      <c r="Q29" s="501"/>
      <c r="R29" s="501"/>
      <c r="S29" s="501"/>
      <c r="T29" s="501"/>
      <c r="U29" s="502"/>
      <c r="V29" s="502"/>
      <c r="W29" s="502"/>
      <c r="X29" s="502"/>
      <c r="Y29" s="502"/>
      <c r="Z29" s="502"/>
      <c r="AA29" s="502"/>
      <c r="AB29" s="502"/>
      <c r="AC29" s="502"/>
      <c r="AD29" s="502"/>
      <c r="AE29" s="502"/>
      <c r="AF29" s="502"/>
      <c r="AG29" s="500">
        <v>1</v>
      </c>
      <c r="AH29" s="500"/>
      <c r="AI29" s="500"/>
      <c r="AJ29" s="500"/>
      <c r="AK29" s="500"/>
      <c r="AL29" s="500"/>
      <c r="AM29" s="493">
        <v>1</v>
      </c>
      <c r="AN29" s="493"/>
      <c r="AO29" s="493"/>
      <c r="AP29" s="493"/>
      <c r="AQ29" s="493"/>
      <c r="AR29" s="493"/>
      <c r="AS29" s="501">
        <v>1</v>
      </c>
      <c r="AT29" s="501"/>
      <c r="AU29" s="501"/>
      <c r="AV29" s="501"/>
      <c r="AW29" s="501"/>
      <c r="AX29" s="501"/>
      <c r="AY29" s="502"/>
      <c r="AZ29" s="502"/>
      <c r="BA29" s="502"/>
      <c r="BB29" s="502"/>
      <c r="BC29" s="502"/>
      <c r="BD29" s="502"/>
      <c r="BE29" s="502"/>
      <c r="BF29" s="502"/>
      <c r="BG29" s="502"/>
      <c r="BH29" s="502"/>
      <c r="BI29" s="502"/>
      <c r="BJ29" s="502"/>
      <c r="BK29" s="500">
        <v>1</v>
      </c>
      <c r="BL29" s="500"/>
      <c r="BM29" s="500"/>
      <c r="BN29" s="500"/>
      <c r="BO29" s="500"/>
      <c r="BP29" s="500"/>
      <c r="BQ29" s="493">
        <v>1</v>
      </c>
      <c r="BR29" s="493"/>
      <c r="BS29" s="493"/>
      <c r="BT29" s="493"/>
      <c r="BU29" s="493"/>
      <c r="BV29" s="493"/>
      <c r="BW29" s="501">
        <v>1</v>
      </c>
      <c r="BX29" s="501"/>
      <c r="BY29" s="501"/>
      <c r="BZ29" s="501"/>
      <c r="CA29" s="501"/>
      <c r="CB29" s="501"/>
    </row>
    <row r="30" spans="1:92" ht="15" x14ac:dyDescent="0.25">
      <c r="A30" s="652"/>
      <c r="B30" s="662"/>
      <c r="C30" s="500" t="s">
        <v>364</v>
      </c>
      <c r="D30" s="500"/>
      <c r="E30" s="500"/>
      <c r="F30" s="500"/>
      <c r="G30" s="500"/>
      <c r="H30" s="500"/>
      <c r="I30" s="493" t="s">
        <v>365</v>
      </c>
      <c r="J30" s="493"/>
      <c r="K30" s="493"/>
      <c r="L30" s="493"/>
      <c r="M30" s="493"/>
      <c r="N30" s="493"/>
      <c r="O30" s="501" t="s">
        <v>366</v>
      </c>
      <c r="P30" s="501"/>
      <c r="Q30" s="501"/>
      <c r="R30" s="501"/>
      <c r="S30" s="501"/>
      <c r="T30" s="501"/>
      <c r="U30" s="502"/>
      <c r="V30" s="502"/>
      <c r="W30" s="502"/>
      <c r="X30" s="502"/>
      <c r="Y30" s="502"/>
      <c r="Z30" s="502"/>
      <c r="AA30" s="502"/>
      <c r="AB30" s="502"/>
      <c r="AC30" s="502"/>
      <c r="AD30" s="502"/>
      <c r="AE30" s="502"/>
      <c r="AF30" s="502"/>
      <c r="AG30" s="500" t="s">
        <v>364</v>
      </c>
      <c r="AH30" s="500"/>
      <c r="AI30" s="500"/>
      <c r="AJ30" s="500"/>
      <c r="AK30" s="500"/>
      <c r="AL30" s="500"/>
      <c r="AM30" s="493" t="s">
        <v>365</v>
      </c>
      <c r="AN30" s="493"/>
      <c r="AO30" s="493"/>
      <c r="AP30" s="493"/>
      <c r="AQ30" s="493"/>
      <c r="AR30" s="493"/>
      <c r="AS30" s="501" t="s">
        <v>366</v>
      </c>
      <c r="AT30" s="501"/>
      <c r="AU30" s="501"/>
      <c r="AV30" s="501"/>
      <c r="AW30" s="501"/>
      <c r="AX30" s="501"/>
      <c r="AY30" s="502"/>
      <c r="AZ30" s="502"/>
      <c r="BA30" s="502"/>
      <c r="BB30" s="502"/>
      <c r="BC30" s="502"/>
      <c r="BD30" s="502"/>
      <c r="BE30" s="502"/>
      <c r="BF30" s="502"/>
      <c r="BG30" s="502"/>
      <c r="BH30" s="502"/>
      <c r="BI30" s="502"/>
      <c r="BJ30" s="502"/>
      <c r="BK30" s="500" t="s">
        <v>364</v>
      </c>
      <c r="BL30" s="500"/>
      <c r="BM30" s="500"/>
      <c r="BN30" s="500"/>
      <c r="BO30" s="500"/>
      <c r="BP30" s="500"/>
      <c r="BQ30" s="493" t="s">
        <v>365</v>
      </c>
      <c r="BR30" s="493"/>
      <c r="BS30" s="493"/>
      <c r="BT30" s="493"/>
      <c r="BU30" s="493"/>
      <c r="BV30" s="493"/>
      <c r="BW30" s="501" t="s">
        <v>366</v>
      </c>
      <c r="BX30" s="501"/>
      <c r="BY30" s="501"/>
      <c r="BZ30" s="501"/>
      <c r="CA30" s="501"/>
      <c r="CB30" s="501"/>
    </row>
    <row r="31" spans="1:92" ht="15" x14ac:dyDescent="0.25">
      <c r="A31" s="652"/>
      <c r="B31" s="662"/>
      <c r="C31" s="500">
        <v>1</v>
      </c>
      <c r="D31" s="500"/>
      <c r="E31" s="500"/>
      <c r="F31" s="500" t="s">
        <v>326</v>
      </c>
      <c r="G31" s="500"/>
      <c r="H31" s="500"/>
      <c r="I31" s="493">
        <v>1</v>
      </c>
      <c r="J31" s="493"/>
      <c r="K31" s="493"/>
      <c r="L31" s="493" t="s">
        <v>326</v>
      </c>
      <c r="M31" s="493"/>
      <c r="N31" s="493"/>
      <c r="O31" s="501">
        <v>1</v>
      </c>
      <c r="P31" s="501"/>
      <c r="Q31" s="501"/>
      <c r="R31" s="501" t="s">
        <v>326</v>
      </c>
      <c r="S31" s="501"/>
      <c r="T31" s="501"/>
      <c r="U31" s="502"/>
      <c r="V31" s="502"/>
      <c r="W31" s="502"/>
      <c r="X31" s="502"/>
      <c r="Y31" s="502"/>
      <c r="Z31" s="502"/>
      <c r="AA31" s="502"/>
      <c r="AB31" s="502"/>
      <c r="AC31" s="502"/>
      <c r="AD31" s="502"/>
      <c r="AE31" s="502"/>
      <c r="AF31" s="502"/>
      <c r="AG31" s="500">
        <v>1</v>
      </c>
      <c r="AH31" s="500"/>
      <c r="AI31" s="500"/>
      <c r="AJ31" s="500" t="s">
        <v>326</v>
      </c>
      <c r="AK31" s="500"/>
      <c r="AL31" s="500"/>
      <c r="AM31" s="493">
        <v>1</v>
      </c>
      <c r="AN31" s="493"/>
      <c r="AO31" s="493"/>
      <c r="AP31" s="493" t="s">
        <v>326</v>
      </c>
      <c r="AQ31" s="493"/>
      <c r="AR31" s="493"/>
      <c r="AS31" s="501">
        <v>1</v>
      </c>
      <c r="AT31" s="501"/>
      <c r="AU31" s="501"/>
      <c r="AV31" s="501" t="s">
        <v>326</v>
      </c>
      <c r="AW31" s="501"/>
      <c r="AX31" s="501"/>
      <c r="AY31" s="502"/>
      <c r="AZ31" s="502"/>
      <c r="BA31" s="502"/>
      <c r="BB31" s="502"/>
      <c r="BC31" s="502"/>
      <c r="BD31" s="502"/>
      <c r="BE31" s="502"/>
      <c r="BF31" s="502"/>
      <c r="BG31" s="502"/>
      <c r="BH31" s="502"/>
      <c r="BI31" s="502"/>
      <c r="BJ31" s="502"/>
      <c r="BK31" s="500">
        <v>1</v>
      </c>
      <c r="BL31" s="500"/>
      <c r="BM31" s="500"/>
      <c r="BN31" s="500" t="s">
        <v>326</v>
      </c>
      <c r="BO31" s="500"/>
      <c r="BP31" s="500"/>
      <c r="BQ31" s="493">
        <v>1</v>
      </c>
      <c r="BR31" s="493"/>
      <c r="BS31" s="493"/>
      <c r="BT31" s="493" t="s">
        <v>326</v>
      </c>
      <c r="BU31" s="493"/>
      <c r="BV31" s="493"/>
      <c r="BW31" s="501">
        <v>1</v>
      </c>
      <c r="BX31" s="501"/>
      <c r="BY31" s="501"/>
      <c r="BZ31" s="501" t="s">
        <v>326</v>
      </c>
      <c r="CA31" s="501"/>
      <c r="CB31" s="501"/>
    </row>
    <row r="32" spans="1:92" ht="15" x14ac:dyDescent="0.25">
      <c r="A32" s="652"/>
      <c r="B32" s="662"/>
      <c r="C32" s="500" t="s">
        <v>352</v>
      </c>
      <c r="D32" s="500"/>
      <c r="E32" s="500"/>
      <c r="F32" s="500" t="s">
        <v>352</v>
      </c>
      <c r="G32" s="500"/>
      <c r="H32" s="500"/>
      <c r="I32" s="493" t="s">
        <v>352</v>
      </c>
      <c r="J32" s="493"/>
      <c r="K32" s="493"/>
      <c r="L32" s="493" t="s">
        <v>352</v>
      </c>
      <c r="M32" s="493"/>
      <c r="N32" s="493"/>
      <c r="O32" s="501" t="s">
        <v>352</v>
      </c>
      <c r="P32" s="501"/>
      <c r="Q32" s="501"/>
      <c r="R32" s="501" t="s">
        <v>352</v>
      </c>
      <c r="S32" s="501"/>
      <c r="T32" s="501"/>
      <c r="U32" s="502"/>
      <c r="V32" s="502"/>
      <c r="W32" s="502"/>
      <c r="X32" s="502"/>
      <c r="Y32" s="502"/>
      <c r="Z32" s="502"/>
      <c r="AA32" s="502"/>
      <c r="AB32" s="502"/>
      <c r="AC32" s="502"/>
      <c r="AD32" s="502"/>
      <c r="AE32" s="502"/>
      <c r="AF32" s="502"/>
      <c r="AG32" s="500" t="s">
        <v>352</v>
      </c>
      <c r="AH32" s="500"/>
      <c r="AI32" s="500"/>
      <c r="AJ32" s="500" t="s">
        <v>352</v>
      </c>
      <c r="AK32" s="500"/>
      <c r="AL32" s="500"/>
      <c r="AM32" s="493" t="s">
        <v>352</v>
      </c>
      <c r="AN32" s="493"/>
      <c r="AO32" s="493"/>
      <c r="AP32" s="493" t="s">
        <v>352</v>
      </c>
      <c r="AQ32" s="493"/>
      <c r="AR32" s="493"/>
      <c r="AS32" s="501" t="s">
        <v>352</v>
      </c>
      <c r="AT32" s="501"/>
      <c r="AU32" s="501"/>
      <c r="AV32" s="501" t="s">
        <v>352</v>
      </c>
      <c r="AW32" s="501"/>
      <c r="AX32" s="501"/>
      <c r="AY32" s="502"/>
      <c r="AZ32" s="502"/>
      <c r="BA32" s="502"/>
      <c r="BB32" s="502"/>
      <c r="BC32" s="502"/>
      <c r="BD32" s="502"/>
      <c r="BE32" s="502"/>
      <c r="BF32" s="502"/>
      <c r="BG32" s="502"/>
      <c r="BH32" s="502"/>
      <c r="BI32" s="502"/>
      <c r="BJ32" s="502"/>
      <c r="BK32" s="500" t="s">
        <v>352</v>
      </c>
      <c r="BL32" s="500"/>
      <c r="BM32" s="500"/>
      <c r="BN32" s="500" t="s">
        <v>352</v>
      </c>
      <c r="BO32" s="500"/>
      <c r="BP32" s="500"/>
      <c r="BQ32" s="493" t="s">
        <v>352</v>
      </c>
      <c r="BR32" s="493"/>
      <c r="BS32" s="493"/>
      <c r="BT32" s="493" t="s">
        <v>352</v>
      </c>
      <c r="BU32" s="493"/>
      <c r="BV32" s="493"/>
      <c r="BW32" s="501" t="s">
        <v>352</v>
      </c>
      <c r="BX32" s="501"/>
      <c r="BY32" s="501"/>
      <c r="BZ32" s="501" t="s">
        <v>352</v>
      </c>
      <c r="CA32" s="501"/>
      <c r="CB32" s="501"/>
    </row>
    <row r="33" spans="1:80" ht="15" x14ac:dyDescent="0.25">
      <c r="A33" s="652"/>
      <c r="B33" s="662"/>
      <c r="C33" s="663" t="s">
        <v>353</v>
      </c>
      <c r="D33" s="663" t="s">
        <v>354</v>
      </c>
      <c r="E33" s="663" t="s">
        <v>326</v>
      </c>
      <c r="F33" s="663" t="s">
        <v>353</v>
      </c>
      <c r="G33" s="663" t="s">
        <v>354</v>
      </c>
      <c r="H33" s="663" t="s">
        <v>326</v>
      </c>
      <c r="I33" s="664" t="s">
        <v>353</v>
      </c>
      <c r="J33" s="664" t="s">
        <v>354</v>
      </c>
      <c r="K33" s="664" t="s">
        <v>326</v>
      </c>
      <c r="L33" s="664" t="s">
        <v>353</v>
      </c>
      <c r="M33" s="664" t="s">
        <v>354</v>
      </c>
      <c r="N33" s="664" t="s">
        <v>326</v>
      </c>
      <c r="O33" s="665" t="s">
        <v>353</v>
      </c>
      <c r="P33" s="665" t="s">
        <v>354</v>
      </c>
      <c r="Q33" s="665" t="s">
        <v>326</v>
      </c>
      <c r="R33" s="665" t="s">
        <v>353</v>
      </c>
      <c r="S33" s="665" t="s">
        <v>354</v>
      </c>
      <c r="T33" s="665" t="s">
        <v>326</v>
      </c>
      <c r="U33" s="666"/>
      <c r="V33" s="666"/>
      <c r="W33" s="666"/>
      <c r="X33" s="666"/>
      <c r="Y33" s="666"/>
      <c r="Z33" s="666"/>
      <c r="AA33" s="666"/>
      <c r="AB33" s="666"/>
      <c r="AC33" s="666"/>
      <c r="AD33" s="666"/>
      <c r="AE33" s="666"/>
      <c r="AF33" s="666"/>
      <c r="AG33" s="663" t="s">
        <v>353</v>
      </c>
      <c r="AH33" s="663" t="s">
        <v>354</v>
      </c>
      <c r="AI33" s="663" t="s">
        <v>326</v>
      </c>
      <c r="AJ33" s="663" t="s">
        <v>353</v>
      </c>
      <c r="AK33" s="663" t="s">
        <v>354</v>
      </c>
      <c r="AL33" s="663" t="s">
        <v>326</v>
      </c>
      <c r="AM33" s="664" t="s">
        <v>353</v>
      </c>
      <c r="AN33" s="664" t="s">
        <v>354</v>
      </c>
      <c r="AO33" s="664" t="s">
        <v>326</v>
      </c>
      <c r="AP33" s="664" t="s">
        <v>353</v>
      </c>
      <c r="AQ33" s="664" t="s">
        <v>354</v>
      </c>
      <c r="AR33" s="664" t="s">
        <v>326</v>
      </c>
      <c r="AS33" s="665" t="s">
        <v>353</v>
      </c>
      <c r="AT33" s="665" t="s">
        <v>354</v>
      </c>
      <c r="AU33" s="665" t="s">
        <v>326</v>
      </c>
      <c r="AV33" s="665" t="s">
        <v>353</v>
      </c>
      <c r="AW33" s="665" t="s">
        <v>354</v>
      </c>
      <c r="AX33" s="665" t="s">
        <v>326</v>
      </c>
      <c r="AY33" s="666"/>
      <c r="AZ33" s="666"/>
      <c r="BA33" s="666"/>
      <c r="BB33" s="666"/>
      <c r="BC33" s="666"/>
      <c r="BD33" s="666"/>
      <c r="BE33" s="666"/>
      <c r="BF33" s="666"/>
      <c r="BG33" s="666"/>
      <c r="BH33" s="666"/>
      <c r="BI33" s="666"/>
      <c r="BJ33" s="666"/>
      <c r="BK33" s="663" t="s">
        <v>353</v>
      </c>
      <c r="BL33" s="663" t="s">
        <v>354</v>
      </c>
      <c r="BM33" s="663" t="s">
        <v>326</v>
      </c>
      <c r="BN33" s="663" t="s">
        <v>353</v>
      </c>
      <c r="BO33" s="663" t="s">
        <v>354</v>
      </c>
      <c r="BP33" s="663" t="s">
        <v>326</v>
      </c>
      <c r="BQ33" s="664" t="s">
        <v>353</v>
      </c>
      <c r="BR33" s="664" t="s">
        <v>354</v>
      </c>
      <c r="BS33" s="664" t="s">
        <v>326</v>
      </c>
      <c r="BT33" s="664" t="s">
        <v>353</v>
      </c>
      <c r="BU33" s="664" t="s">
        <v>354</v>
      </c>
      <c r="BV33" s="664" t="s">
        <v>326</v>
      </c>
      <c r="BW33" s="665" t="s">
        <v>353</v>
      </c>
      <c r="BX33" s="665" t="s">
        <v>354</v>
      </c>
      <c r="BY33" s="665" t="s">
        <v>326</v>
      </c>
      <c r="BZ33" s="665" t="s">
        <v>353</v>
      </c>
      <c r="CA33" s="665" t="s">
        <v>354</v>
      </c>
      <c r="CB33" s="665" t="s">
        <v>326</v>
      </c>
    </row>
    <row r="34" spans="1:80" ht="15" x14ac:dyDescent="0.25">
      <c r="A34" s="652"/>
      <c r="B34" s="662"/>
      <c r="C34" s="500" t="s">
        <v>372</v>
      </c>
      <c r="D34" s="500" t="s">
        <v>372</v>
      </c>
      <c r="E34" s="500" t="s">
        <v>372</v>
      </c>
      <c r="F34" s="500" t="s">
        <v>372</v>
      </c>
      <c r="G34" s="500" t="s">
        <v>372</v>
      </c>
      <c r="H34" s="500" t="s">
        <v>372</v>
      </c>
      <c r="I34" s="493" t="s">
        <v>372</v>
      </c>
      <c r="J34" s="493" t="s">
        <v>372</v>
      </c>
      <c r="K34" s="493" t="s">
        <v>372</v>
      </c>
      <c r="L34" s="493" t="s">
        <v>372</v>
      </c>
      <c r="M34" s="493" t="s">
        <v>372</v>
      </c>
      <c r="N34" s="493" t="s">
        <v>372</v>
      </c>
      <c r="O34" s="501" t="s">
        <v>372</v>
      </c>
      <c r="P34" s="501" t="s">
        <v>372</v>
      </c>
      <c r="Q34" s="501" t="s">
        <v>372</v>
      </c>
      <c r="R34" s="501" t="s">
        <v>372</v>
      </c>
      <c r="S34" s="501" t="s">
        <v>372</v>
      </c>
      <c r="T34" s="501" t="s">
        <v>372</v>
      </c>
      <c r="U34" s="502"/>
      <c r="V34" s="502"/>
      <c r="W34" s="502"/>
      <c r="X34" s="502"/>
      <c r="Y34" s="502"/>
      <c r="Z34" s="502"/>
      <c r="AA34" s="502"/>
      <c r="AB34" s="502"/>
      <c r="AC34" s="502"/>
      <c r="AD34" s="502"/>
      <c r="AE34" s="502"/>
      <c r="AF34" s="502"/>
      <c r="AG34" s="500" t="s">
        <v>372</v>
      </c>
      <c r="AH34" s="500" t="s">
        <v>372</v>
      </c>
      <c r="AI34" s="500" t="s">
        <v>372</v>
      </c>
      <c r="AJ34" s="500" t="s">
        <v>372</v>
      </c>
      <c r="AK34" s="500" t="s">
        <v>372</v>
      </c>
      <c r="AL34" s="500" t="s">
        <v>372</v>
      </c>
      <c r="AM34" s="493" t="s">
        <v>372</v>
      </c>
      <c r="AN34" s="493" t="s">
        <v>372</v>
      </c>
      <c r="AO34" s="493" t="s">
        <v>372</v>
      </c>
      <c r="AP34" s="493" t="s">
        <v>372</v>
      </c>
      <c r="AQ34" s="493" t="s">
        <v>372</v>
      </c>
      <c r="AR34" s="493" t="s">
        <v>372</v>
      </c>
      <c r="AS34" s="501" t="s">
        <v>372</v>
      </c>
      <c r="AT34" s="501" t="s">
        <v>372</v>
      </c>
      <c r="AU34" s="501" t="s">
        <v>372</v>
      </c>
      <c r="AV34" s="501" t="s">
        <v>372</v>
      </c>
      <c r="AW34" s="501" t="s">
        <v>372</v>
      </c>
      <c r="AX34" s="501" t="s">
        <v>372</v>
      </c>
      <c r="AY34" s="502"/>
      <c r="AZ34" s="502"/>
      <c r="BA34" s="502"/>
      <c r="BB34" s="502"/>
      <c r="BC34" s="502"/>
      <c r="BD34" s="502"/>
      <c r="BE34" s="502"/>
      <c r="BF34" s="502"/>
      <c r="BG34" s="502"/>
      <c r="BH34" s="502"/>
      <c r="BI34" s="502"/>
      <c r="BJ34" s="502"/>
      <c r="BK34" s="500" t="s">
        <v>372</v>
      </c>
      <c r="BL34" s="500" t="s">
        <v>372</v>
      </c>
      <c r="BM34" s="500" t="s">
        <v>372</v>
      </c>
      <c r="BN34" s="500" t="s">
        <v>372</v>
      </c>
      <c r="BO34" s="500" t="s">
        <v>372</v>
      </c>
      <c r="BP34" s="500" t="s">
        <v>372</v>
      </c>
      <c r="BQ34" s="493" t="s">
        <v>372</v>
      </c>
      <c r="BR34" s="493" t="s">
        <v>372</v>
      </c>
      <c r="BS34" s="493" t="s">
        <v>372</v>
      </c>
      <c r="BT34" s="493" t="s">
        <v>372</v>
      </c>
      <c r="BU34" s="493" t="s">
        <v>372</v>
      </c>
      <c r="BV34" s="493" t="s">
        <v>372</v>
      </c>
      <c r="BW34" s="501" t="s">
        <v>372</v>
      </c>
      <c r="BX34" s="501" t="s">
        <v>372</v>
      </c>
      <c r="BY34" s="501" t="s">
        <v>372</v>
      </c>
      <c r="BZ34" s="501" t="s">
        <v>372</v>
      </c>
      <c r="CA34" s="501" t="s">
        <v>372</v>
      </c>
      <c r="CB34" s="501" t="s">
        <v>372</v>
      </c>
    </row>
    <row r="35" spans="1:80" ht="15" x14ac:dyDescent="0.25">
      <c r="A35" s="652" t="s">
        <v>398</v>
      </c>
      <c r="B35" t="s">
        <v>48</v>
      </c>
      <c r="C35" s="488">
        <v>90</v>
      </c>
      <c r="D35" s="488">
        <v>91</v>
      </c>
      <c r="E35" s="488">
        <v>90</v>
      </c>
      <c r="F35" s="488">
        <v>32313</v>
      </c>
      <c r="G35" s="488">
        <v>25350</v>
      </c>
      <c r="H35" s="488">
        <v>57663</v>
      </c>
      <c r="I35" s="488">
        <v>95</v>
      </c>
      <c r="J35" s="488">
        <v>93</v>
      </c>
      <c r="K35" s="488">
        <v>94</v>
      </c>
      <c r="L35" s="488">
        <v>32319</v>
      </c>
      <c r="M35" s="488">
        <v>25362</v>
      </c>
      <c r="N35" s="488">
        <v>57681</v>
      </c>
      <c r="O35" s="488">
        <v>89</v>
      </c>
      <c r="P35" s="488">
        <v>92</v>
      </c>
      <c r="Q35" s="488">
        <v>90</v>
      </c>
      <c r="R35" s="488">
        <v>32296</v>
      </c>
      <c r="S35" s="488">
        <v>25316</v>
      </c>
      <c r="T35" s="488">
        <v>57612</v>
      </c>
      <c r="U35" s="515"/>
      <c r="V35" s="515"/>
      <c r="W35" s="515"/>
      <c r="X35" s="515"/>
      <c r="Y35" s="515"/>
      <c r="Z35" s="515"/>
      <c r="AA35" s="515"/>
      <c r="AB35" s="515"/>
      <c r="AC35" s="515"/>
      <c r="AD35" s="515"/>
      <c r="AE35" s="515"/>
      <c r="AF35" s="515"/>
      <c r="AG35" s="488">
        <v>92</v>
      </c>
      <c r="AH35" s="488">
        <v>93</v>
      </c>
      <c r="AI35" s="488">
        <v>92</v>
      </c>
      <c r="AJ35" s="488">
        <v>175693</v>
      </c>
      <c r="AK35" s="488">
        <v>160201</v>
      </c>
      <c r="AL35" s="488">
        <v>335894</v>
      </c>
      <c r="AM35" s="488">
        <v>96</v>
      </c>
      <c r="AN35" s="488">
        <v>95</v>
      </c>
      <c r="AO35" s="488">
        <v>96</v>
      </c>
      <c r="AP35" s="488">
        <v>175813</v>
      </c>
      <c r="AQ35" s="488">
        <v>160274</v>
      </c>
      <c r="AR35" s="488">
        <v>336087</v>
      </c>
      <c r="AS35" s="488">
        <v>92</v>
      </c>
      <c r="AT35" s="488">
        <v>94</v>
      </c>
      <c r="AU35" s="488">
        <v>93</v>
      </c>
      <c r="AV35" s="488">
        <v>175915</v>
      </c>
      <c r="AW35" s="488">
        <v>160580</v>
      </c>
      <c r="AX35" s="488">
        <v>336495</v>
      </c>
      <c r="AY35" s="515"/>
      <c r="AZ35" s="515"/>
      <c r="BA35" s="515"/>
      <c r="BB35" s="515"/>
      <c r="BC35" s="515"/>
      <c r="BD35" s="515"/>
      <c r="BE35" s="515"/>
      <c r="BF35" s="515"/>
      <c r="BG35" s="515"/>
      <c r="BH35" s="515"/>
      <c r="BI35" s="515"/>
      <c r="BJ35" s="515"/>
      <c r="BK35" s="488">
        <v>92</v>
      </c>
      <c r="BL35" s="488">
        <v>92</v>
      </c>
      <c r="BM35" s="488">
        <v>92</v>
      </c>
      <c r="BN35" s="488">
        <v>208006</v>
      </c>
      <c r="BO35" s="488">
        <v>185551</v>
      </c>
      <c r="BP35" s="488">
        <v>393557</v>
      </c>
      <c r="BQ35" s="488">
        <v>96</v>
      </c>
      <c r="BR35" s="488">
        <v>95</v>
      </c>
      <c r="BS35" s="488">
        <v>95</v>
      </c>
      <c r="BT35" s="488">
        <v>208132</v>
      </c>
      <c r="BU35" s="488">
        <v>185636</v>
      </c>
      <c r="BV35" s="488">
        <v>393768</v>
      </c>
      <c r="BW35" s="488">
        <v>92</v>
      </c>
      <c r="BX35" s="488">
        <v>94</v>
      </c>
      <c r="BY35" s="488">
        <v>93</v>
      </c>
      <c r="BZ35" s="488">
        <v>208211</v>
      </c>
      <c r="CA35" s="488">
        <v>185896</v>
      </c>
      <c r="CB35" s="488">
        <v>394107</v>
      </c>
    </row>
    <row r="36" spans="1:80" ht="15" x14ac:dyDescent="0.25">
      <c r="A36" s="652"/>
      <c r="B36" t="s">
        <v>49</v>
      </c>
      <c r="C36" s="488">
        <v>72</v>
      </c>
      <c r="D36" s="488">
        <v>73</v>
      </c>
      <c r="E36" s="488">
        <v>73</v>
      </c>
      <c r="F36" s="488">
        <v>13543</v>
      </c>
      <c r="G36" s="488">
        <v>22739</v>
      </c>
      <c r="H36" s="488">
        <v>36282</v>
      </c>
      <c r="I36" s="488">
        <v>80</v>
      </c>
      <c r="J36" s="488">
        <v>76</v>
      </c>
      <c r="K36" s="488">
        <v>78</v>
      </c>
      <c r="L36" s="488">
        <v>13547</v>
      </c>
      <c r="M36" s="488">
        <v>22735</v>
      </c>
      <c r="N36" s="488">
        <v>36282</v>
      </c>
      <c r="O36" s="488">
        <v>68</v>
      </c>
      <c r="P36" s="488">
        <v>73</v>
      </c>
      <c r="Q36" s="488">
        <v>71</v>
      </c>
      <c r="R36" s="488">
        <v>13530</v>
      </c>
      <c r="S36" s="488">
        <v>22691</v>
      </c>
      <c r="T36" s="488">
        <v>36221</v>
      </c>
      <c r="U36" s="515"/>
      <c r="V36" s="515"/>
      <c r="W36" s="515"/>
      <c r="X36" s="515"/>
      <c r="Y36" s="515"/>
      <c r="Z36" s="515"/>
      <c r="AA36" s="515"/>
      <c r="AB36" s="515"/>
      <c r="AC36" s="515"/>
      <c r="AD36" s="515"/>
      <c r="AE36" s="515"/>
      <c r="AF36" s="515"/>
      <c r="AG36" s="488">
        <v>75</v>
      </c>
      <c r="AH36" s="488">
        <v>77</v>
      </c>
      <c r="AI36" s="488">
        <v>76</v>
      </c>
      <c r="AJ36" s="488">
        <v>27962</v>
      </c>
      <c r="AK36" s="488">
        <v>53297</v>
      </c>
      <c r="AL36" s="488">
        <v>81259</v>
      </c>
      <c r="AM36" s="488">
        <v>81</v>
      </c>
      <c r="AN36" s="488">
        <v>79</v>
      </c>
      <c r="AO36" s="488">
        <v>80</v>
      </c>
      <c r="AP36" s="488">
        <v>27956</v>
      </c>
      <c r="AQ36" s="488">
        <v>53319</v>
      </c>
      <c r="AR36" s="488">
        <v>81275</v>
      </c>
      <c r="AS36" s="488">
        <v>68</v>
      </c>
      <c r="AT36" s="488">
        <v>76</v>
      </c>
      <c r="AU36" s="488">
        <v>73</v>
      </c>
      <c r="AV36" s="488">
        <v>27953</v>
      </c>
      <c r="AW36" s="488">
        <v>53280</v>
      </c>
      <c r="AX36" s="488">
        <v>81233</v>
      </c>
      <c r="AY36" s="515"/>
      <c r="AZ36" s="515"/>
      <c r="BA36" s="515"/>
      <c r="BB36" s="515"/>
      <c r="BC36" s="515"/>
      <c r="BD36" s="515"/>
      <c r="BE36" s="515"/>
      <c r="BF36" s="515"/>
      <c r="BG36" s="515"/>
      <c r="BH36" s="515"/>
      <c r="BI36" s="515"/>
      <c r="BJ36" s="515"/>
      <c r="BK36" s="488">
        <v>74</v>
      </c>
      <c r="BL36" s="488">
        <v>75</v>
      </c>
      <c r="BM36" s="488">
        <v>75</v>
      </c>
      <c r="BN36" s="488">
        <v>41505</v>
      </c>
      <c r="BO36" s="488">
        <v>76036</v>
      </c>
      <c r="BP36" s="488">
        <v>117541</v>
      </c>
      <c r="BQ36" s="488">
        <v>81</v>
      </c>
      <c r="BR36" s="488">
        <v>78</v>
      </c>
      <c r="BS36" s="488">
        <v>79</v>
      </c>
      <c r="BT36" s="488">
        <v>41503</v>
      </c>
      <c r="BU36" s="488">
        <v>76054</v>
      </c>
      <c r="BV36" s="488">
        <v>117557</v>
      </c>
      <c r="BW36" s="488">
        <v>68</v>
      </c>
      <c r="BX36" s="488">
        <v>75</v>
      </c>
      <c r="BY36" s="488">
        <v>73</v>
      </c>
      <c r="BZ36" s="488">
        <v>41483</v>
      </c>
      <c r="CA36" s="488">
        <v>75971</v>
      </c>
      <c r="CB36" s="488">
        <v>117454</v>
      </c>
    </row>
    <row r="37" spans="1:80" ht="15" x14ac:dyDescent="0.25">
      <c r="A37" s="652"/>
      <c r="B37" t="s">
        <v>50</v>
      </c>
      <c r="C37" s="488">
        <v>76</v>
      </c>
      <c r="D37" s="488">
        <v>79</v>
      </c>
      <c r="E37" s="488">
        <v>78</v>
      </c>
      <c r="F37" s="488">
        <v>12086</v>
      </c>
      <c r="G37" s="488">
        <v>18516</v>
      </c>
      <c r="H37" s="488">
        <v>30602</v>
      </c>
      <c r="I37" s="488">
        <v>84</v>
      </c>
      <c r="J37" s="488">
        <v>83</v>
      </c>
      <c r="K37" s="488">
        <v>83</v>
      </c>
      <c r="L37" s="488">
        <v>12092</v>
      </c>
      <c r="M37" s="488">
        <v>18515</v>
      </c>
      <c r="N37" s="488">
        <v>30607</v>
      </c>
      <c r="O37" s="488">
        <v>71</v>
      </c>
      <c r="P37" s="488">
        <v>79</v>
      </c>
      <c r="Q37" s="488">
        <v>76</v>
      </c>
      <c r="R37" s="488">
        <v>12077</v>
      </c>
      <c r="S37" s="488">
        <v>18479</v>
      </c>
      <c r="T37" s="488">
        <v>30556</v>
      </c>
      <c r="U37" s="515"/>
      <c r="V37" s="515"/>
      <c r="W37" s="515"/>
      <c r="X37" s="515"/>
      <c r="Y37" s="515"/>
      <c r="Z37" s="515"/>
      <c r="AA37" s="515"/>
      <c r="AB37" s="515"/>
      <c r="AC37" s="515"/>
      <c r="AD37" s="515"/>
      <c r="AE37" s="515"/>
      <c r="AF37" s="515"/>
      <c r="AG37" s="488">
        <v>78</v>
      </c>
      <c r="AH37" s="488">
        <v>81</v>
      </c>
      <c r="AI37" s="488">
        <v>80</v>
      </c>
      <c r="AJ37" s="488">
        <v>25124</v>
      </c>
      <c r="AK37" s="488">
        <v>45392</v>
      </c>
      <c r="AL37" s="488">
        <v>70516</v>
      </c>
      <c r="AM37" s="488">
        <v>85</v>
      </c>
      <c r="AN37" s="488">
        <v>84</v>
      </c>
      <c r="AO37" s="488">
        <v>84</v>
      </c>
      <c r="AP37" s="488">
        <v>25124</v>
      </c>
      <c r="AQ37" s="488">
        <v>45398</v>
      </c>
      <c r="AR37" s="488">
        <v>70522</v>
      </c>
      <c r="AS37" s="488">
        <v>71</v>
      </c>
      <c r="AT37" s="488">
        <v>80</v>
      </c>
      <c r="AU37" s="488">
        <v>77</v>
      </c>
      <c r="AV37" s="488">
        <v>25110</v>
      </c>
      <c r="AW37" s="488">
        <v>45373</v>
      </c>
      <c r="AX37" s="488">
        <v>70483</v>
      </c>
      <c r="AY37" s="515"/>
      <c r="AZ37" s="515"/>
      <c r="BA37" s="515"/>
      <c r="BB37" s="515"/>
      <c r="BC37" s="515"/>
      <c r="BD37" s="515"/>
      <c r="BE37" s="515"/>
      <c r="BF37" s="515"/>
      <c r="BG37" s="515"/>
      <c r="BH37" s="515"/>
      <c r="BI37" s="515"/>
      <c r="BJ37" s="515"/>
      <c r="BK37" s="488">
        <v>78</v>
      </c>
      <c r="BL37" s="488">
        <v>80</v>
      </c>
      <c r="BM37" s="488">
        <v>79</v>
      </c>
      <c r="BN37" s="488">
        <v>37210</v>
      </c>
      <c r="BO37" s="488">
        <v>63908</v>
      </c>
      <c r="BP37" s="488">
        <v>101118</v>
      </c>
      <c r="BQ37" s="488">
        <v>85</v>
      </c>
      <c r="BR37" s="488">
        <v>83</v>
      </c>
      <c r="BS37" s="488">
        <v>84</v>
      </c>
      <c r="BT37" s="488">
        <v>37216</v>
      </c>
      <c r="BU37" s="488">
        <v>63913</v>
      </c>
      <c r="BV37" s="488">
        <v>101129</v>
      </c>
      <c r="BW37" s="488">
        <v>71</v>
      </c>
      <c r="BX37" s="488">
        <v>80</v>
      </c>
      <c r="BY37" s="488">
        <v>77</v>
      </c>
      <c r="BZ37" s="488">
        <v>37187</v>
      </c>
      <c r="CA37" s="488">
        <v>63852</v>
      </c>
      <c r="CB37" s="488">
        <v>101039</v>
      </c>
    </row>
    <row r="38" spans="1:80" ht="15" x14ac:dyDescent="0.25">
      <c r="A38" s="652"/>
      <c r="B38" t="s">
        <v>51</v>
      </c>
      <c r="C38" s="488">
        <v>79</v>
      </c>
      <c r="D38" s="488">
        <v>82</v>
      </c>
      <c r="E38" s="488">
        <v>81</v>
      </c>
      <c r="F38" s="488">
        <v>7785</v>
      </c>
      <c r="G38" s="488">
        <v>9997</v>
      </c>
      <c r="H38" s="488">
        <v>17782</v>
      </c>
      <c r="I38" s="488">
        <v>86</v>
      </c>
      <c r="J38" s="488">
        <v>85</v>
      </c>
      <c r="K38" s="488">
        <v>85</v>
      </c>
      <c r="L38" s="488">
        <v>7787</v>
      </c>
      <c r="M38" s="488">
        <v>9996</v>
      </c>
      <c r="N38" s="488">
        <v>17783</v>
      </c>
      <c r="O38" s="488">
        <v>73</v>
      </c>
      <c r="P38" s="488">
        <v>82</v>
      </c>
      <c r="Q38" s="488">
        <v>78</v>
      </c>
      <c r="R38" s="488">
        <v>7777</v>
      </c>
      <c r="S38" s="488">
        <v>9981</v>
      </c>
      <c r="T38" s="488">
        <v>17758</v>
      </c>
      <c r="U38" s="515"/>
      <c r="V38" s="515"/>
      <c r="W38" s="515"/>
      <c r="X38" s="515"/>
      <c r="Y38" s="515"/>
      <c r="Z38" s="515"/>
      <c r="AA38" s="515"/>
      <c r="AB38" s="515"/>
      <c r="AC38" s="515"/>
      <c r="AD38" s="515"/>
      <c r="AE38" s="515"/>
      <c r="AF38" s="515"/>
      <c r="AG38" s="488">
        <v>80</v>
      </c>
      <c r="AH38" s="488">
        <v>83</v>
      </c>
      <c r="AI38" s="488">
        <v>82</v>
      </c>
      <c r="AJ38" s="488">
        <v>17071</v>
      </c>
      <c r="AK38" s="488">
        <v>27102</v>
      </c>
      <c r="AL38" s="488">
        <v>44173</v>
      </c>
      <c r="AM38" s="488">
        <v>86</v>
      </c>
      <c r="AN38" s="488">
        <v>85</v>
      </c>
      <c r="AO38" s="488">
        <v>85</v>
      </c>
      <c r="AP38" s="488">
        <v>17070</v>
      </c>
      <c r="AQ38" s="488">
        <v>27111</v>
      </c>
      <c r="AR38" s="488">
        <v>44181</v>
      </c>
      <c r="AS38" s="488">
        <v>73</v>
      </c>
      <c r="AT38" s="488">
        <v>82</v>
      </c>
      <c r="AU38" s="488">
        <v>79</v>
      </c>
      <c r="AV38" s="488">
        <v>17067</v>
      </c>
      <c r="AW38" s="488">
        <v>27087</v>
      </c>
      <c r="AX38" s="488">
        <v>44154</v>
      </c>
      <c r="AY38" s="515"/>
      <c r="AZ38" s="515"/>
      <c r="BA38" s="515"/>
      <c r="BB38" s="515"/>
      <c r="BC38" s="515"/>
      <c r="BD38" s="515"/>
      <c r="BE38" s="515"/>
      <c r="BF38" s="515"/>
      <c r="BG38" s="515"/>
      <c r="BH38" s="515"/>
      <c r="BI38" s="515"/>
      <c r="BJ38" s="515"/>
      <c r="BK38" s="488">
        <v>80</v>
      </c>
      <c r="BL38" s="488">
        <v>83</v>
      </c>
      <c r="BM38" s="488">
        <v>82</v>
      </c>
      <c r="BN38" s="488">
        <v>24856</v>
      </c>
      <c r="BO38" s="488">
        <v>37099</v>
      </c>
      <c r="BP38" s="488">
        <v>61955</v>
      </c>
      <c r="BQ38" s="488">
        <v>86</v>
      </c>
      <c r="BR38" s="488">
        <v>85</v>
      </c>
      <c r="BS38" s="488">
        <v>85</v>
      </c>
      <c r="BT38" s="488">
        <v>24857</v>
      </c>
      <c r="BU38" s="488">
        <v>37107</v>
      </c>
      <c r="BV38" s="488">
        <v>61964</v>
      </c>
      <c r="BW38" s="488">
        <v>73</v>
      </c>
      <c r="BX38" s="488">
        <v>82</v>
      </c>
      <c r="BY38" s="488">
        <v>78</v>
      </c>
      <c r="BZ38" s="488">
        <v>24844</v>
      </c>
      <c r="CA38" s="488">
        <v>37068</v>
      </c>
      <c r="CB38" s="488">
        <v>61912</v>
      </c>
    </row>
    <row r="39" spans="1:80" ht="15" x14ac:dyDescent="0.25">
      <c r="A39" s="652"/>
      <c r="B39" t="s">
        <v>52</v>
      </c>
      <c r="C39" s="488">
        <v>71</v>
      </c>
      <c r="D39" s="488">
        <v>75</v>
      </c>
      <c r="E39" s="488">
        <v>74</v>
      </c>
      <c r="F39" s="488">
        <v>4301</v>
      </c>
      <c r="G39" s="488">
        <v>8519</v>
      </c>
      <c r="H39" s="488">
        <v>12820</v>
      </c>
      <c r="I39" s="488">
        <v>81</v>
      </c>
      <c r="J39" s="488">
        <v>80</v>
      </c>
      <c r="K39" s="488">
        <v>81</v>
      </c>
      <c r="L39" s="488">
        <v>4305</v>
      </c>
      <c r="M39" s="488">
        <v>8519</v>
      </c>
      <c r="N39" s="488">
        <v>12824</v>
      </c>
      <c r="O39" s="488">
        <v>68</v>
      </c>
      <c r="P39" s="488">
        <v>75</v>
      </c>
      <c r="Q39" s="488">
        <v>73</v>
      </c>
      <c r="R39" s="488">
        <v>4300</v>
      </c>
      <c r="S39" s="488">
        <v>8498</v>
      </c>
      <c r="T39" s="488">
        <v>12798</v>
      </c>
      <c r="U39" s="515"/>
      <c r="V39" s="515"/>
      <c r="W39" s="515"/>
      <c r="X39" s="515"/>
      <c r="Y39" s="515"/>
      <c r="Z39" s="515"/>
      <c r="AA39" s="515"/>
      <c r="AB39" s="515"/>
      <c r="AC39" s="515"/>
      <c r="AD39" s="515"/>
      <c r="AE39" s="515"/>
      <c r="AF39" s="515"/>
      <c r="AG39" s="488">
        <v>74</v>
      </c>
      <c r="AH39" s="488">
        <v>77</v>
      </c>
      <c r="AI39" s="488">
        <v>76</v>
      </c>
      <c r="AJ39" s="488">
        <v>8053</v>
      </c>
      <c r="AK39" s="488">
        <v>18290</v>
      </c>
      <c r="AL39" s="488">
        <v>26343</v>
      </c>
      <c r="AM39" s="488">
        <v>82</v>
      </c>
      <c r="AN39" s="488">
        <v>82</v>
      </c>
      <c r="AO39" s="488">
        <v>82</v>
      </c>
      <c r="AP39" s="488">
        <v>8054</v>
      </c>
      <c r="AQ39" s="488">
        <v>18287</v>
      </c>
      <c r="AR39" s="488">
        <v>26341</v>
      </c>
      <c r="AS39" s="488">
        <v>69</v>
      </c>
      <c r="AT39" s="488">
        <v>77</v>
      </c>
      <c r="AU39" s="488">
        <v>75</v>
      </c>
      <c r="AV39" s="488">
        <v>8043</v>
      </c>
      <c r="AW39" s="488">
        <v>18286</v>
      </c>
      <c r="AX39" s="488">
        <v>26329</v>
      </c>
      <c r="AY39" s="515"/>
      <c r="AZ39" s="515"/>
      <c r="BA39" s="515"/>
      <c r="BB39" s="515"/>
      <c r="BC39" s="515"/>
      <c r="BD39" s="515"/>
      <c r="BE39" s="515"/>
      <c r="BF39" s="515"/>
      <c r="BG39" s="515"/>
      <c r="BH39" s="515"/>
      <c r="BI39" s="515"/>
      <c r="BJ39" s="515"/>
      <c r="BK39" s="488">
        <v>73</v>
      </c>
      <c r="BL39" s="488">
        <v>77</v>
      </c>
      <c r="BM39" s="488">
        <v>75</v>
      </c>
      <c r="BN39" s="488">
        <v>12354</v>
      </c>
      <c r="BO39" s="488">
        <v>26809</v>
      </c>
      <c r="BP39" s="488">
        <v>39163</v>
      </c>
      <c r="BQ39" s="488">
        <v>82</v>
      </c>
      <c r="BR39" s="488">
        <v>81</v>
      </c>
      <c r="BS39" s="488">
        <v>81</v>
      </c>
      <c r="BT39" s="488">
        <v>12359</v>
      </c>
      <c r="BU39" s="488">
        <v>26806</v>
      </c>
      <c r="BV39" s="488">
        <v>39165</v>
      </c>
      <c r="BW39" s="488">
        <v>68</v>
      </c>
      <c r="BX39" s="488">
        <v>77</v>
      </c>
      <c r="BY39" s="488">
        <v>74</v>
      </c>
      <c r="BZ39" s="488">
        <v>12343</v>
      </c>
      <c r="CA39" s="488">
        <v>26784</v>
      </c>
      <c r="CB39" s="488">
        <v>39127</v>
      </c>
    </row>
    <row r="40" spans="1:80" ht="15" x14ac:dyDescent="0.25">
      <c r="A40" s="652"/>
      <c r="B40" t="s">
        <v>53</v>
      </c>
      <c r="C40" s="488">
        <v>40</v>
      </c>
      <c r="D40" s="488">
        <v>47</v>
      </c>
      <c r="E40" s="488">
        <v>45</v>
      </c>
      <c r="F40" s="488">
        <v>1457</v>
      </c>
      <c r="G40" s="488">
        <v>4223</v>
      </c>
      <c r="H40" s="488">
        <v>5680</v>
      </c>
      <c r="I40" s="488">
        <v>44</v>
      </c>
      <c r="J40" s="488">
        <v>49</v>
      </c>
      <c r="K40" s="488">
        <v>47</v>
      </c>
      <c r="L40" s="488">
        <v>1455</v>
      </c>
      <c r="M40" s="488">
        <v>4220</v>
      </c>
      <c r="N40" s="488">
        <v>5675</v>
      </c>
      <c r="O40" s="488">
        <v>36</v>
      </c>
      <c r="P40" s="488">
        <v>47</v>
      </c>
      <c r="Q40" s="488">
        <v>44</v>
      </c>
      <c r="R40" s="488">
        <v>1453</v>
      </c>
      <c r="S40" s="488">
        <v>4212</v>
      </c>
      <c r="T40" s="488">
        <v>5665</v>
      </c>
      <c r="U40" s="515"/>
      <c r="V40" s="515"/>
      <c r="W40" s="515"/>
      <c r="X40" s="515"/>
      <c r="Y40" s="515"/>
      <c r="Z40" s="515"/>
      <c r="AA40" s="515"/>
      <c r="AB40" s="515"/>
      <c r="AC40" s="515"/>
      <c r="AD40" s="515"/>
      <c r="AE40" s="515"/>
      <c r="AF40" s="515"/>
      <c r="AG40" s="488">
        <v>42</v>
      </c>
      <c r="AH40" s="488">
        <v>51</v>
      </c>
      <c r="AI40" s="488">
        <v>48</v>
      </c>
      <c r="AJ40" s="488">
        <v>2838</v>
      </c>
      <c r="AK40" s="488">
        <v>7905</v>
      </c>
      <c r="AL40" s="488">
        <v>10743</v>
      </c>
      <c r="AM40" s="488">
        <v>48</v>
      </c>
      <c r="AN40" s="488">
        <v>55</v>
      </c>
      <c r="AO40" s="488">
        <v>53</v>
      </c>
      <c r="AP40" s="488">
        <v>2832</v>
      </c>
      <c r="AQ40" s="488">
        <v>7921</v>
      </c>
      <c r="AR40" s="488">
        <v>10753</v>
      </c>
      <c r="AS40" s="488">
        <v>40</v>
      </c>
      <c r="AT40" s="488">
        <v>52</v>
      </c>
      <c r="AU40" s="488">
        <v>49</v>
      </c>
      <c r="AV40" s="488">
        <v>2843</v>
      </c>
      <c r="AW40" s="488">
        <v>7907</v>
      </c>
      <c r="AX40" s="488">
        <v>10750</v>
      </c>
      <c r="AY40" s="515"/>
      <c r="AZ40" s="515"/>
      <c r="BA40" s="515"/>
      <c r="BB40" s="515"/>
      <c r="BC40" s="515"/>
      <c r="BD40" s="515"/>
      <c r="BE40" s="515"/>
      <c r="BF40" s="515"/>
      <c r="BG40" s="515"/>
      <c r="BH40" s="515"/>
      <c r="BI40" s="515"/>
      <c r="BJ40" s="515"/>
      <c r="BK40" s="488">
        <v>41</v>
      </c>
      <c r="BL40" s="488">
        <v>50</v>
      </c>
      <c r="BM40" s="488">
        <v>47</v>
      </c>
      <c r="BN40" s="488">
        <v>4295</v>
      </c>
      <c r="BO40" s="488">
        <v>12128</v>
      </c>
      <c r="BP40" s="488">
        <v>16423</v>
      </c>
      <c r="BQ40" s="488">
        <v>47</v>
      </c>
      <c r="BR40" s="488">
        <v>53</v>
      </c>
      <c r="BS40" s="488">
        <v>51</v>
      </c>
      <c r="BT40" s="488">
        <v>4287</v>
      </c>
      <c r="BU40" s="488">
        <v>12141</v>
      </c>
      <c r="BV40" s="488">
        <v>16428</v>
      </c>
      <c r="BW40" s="488">
        <v>39</v>
      </c>
      <c r="BX40" s="488">
        <v>50</v>
      </c>
      <c r="BY40" s="488">
        <v>47</v>
      </c>
      <c r="BZ40" s="488">
        <v>4296</v>
      </c>
      <c r="CA40" s="488">
        <v>12119</v>
      </c>
      <c r="CB40" s="488">
        <v>16415</v>
      </c>
    </row>
    <row r="41" spans="1:80" ht="15" x14ac:dyDescent="0.25">
      <c r="C41" s="488"/>
      <c r="D41" s="488"/>
      <c r="E41" s="488"/>
      <c r="F41" s="488"/>
      <c r="G41" s="488"/>
      <c r="H41" s="488"/>
      <c r="I41" s="488"/>
      <c r="J41" s="488"/>
      <c r="K41" s="488"/>
      <c r="L41" s="488"/>
      <c r="M41" s="488"/>
      <c r="N41" s="488"/>
      <c r="O41" s="488"/>
      <c r="P41" s="488"/>
      <c r="Q41" s="488"/>
      <c r="R41" s="488"/>
      <c r="S41" s="488"/>
      <c r="T41" s="488"/>
      <c r="AG41" s="488"/>
      <c r="AH41" s="488"/>
      <c r="AI41" s="488"/>
      <c r="AJ41" s="488"/>
      <c r="AK41" s="488"/>
      <c r="AL41" s="488"/>
      <c r="AM41" s="488"/>
      <c r="AN41" s="488"/>
      <c r="AO41" s="488"/>
      <c r="AP41" s="488"/>
      <c r="AQ41" s="488"/>
      <c r="AR41" s="488"/>
      <c r="AS41" s="488"/>
      <c r="AT41" s="488"/>
      <c r="AU41" s="488"/>
      <c r="AV41" s="488"/>
      <c r="AW41" s="488"/>
      <c r="AX41" s="488"/>
      <c r="BK41" s="488"/>
      <c r="BL41" s="488"/>
      <c r="BM41" s="488"/>
      <c r="BN41" s="488"/>
      <c r="BO41" s="488"/>
      <c r="BP41" s="488"/>
      <c r="BQ41" s="488"/>
      <c r="BR41" s="488"/>
      <c r="BS41" s="488"/>
      <c r="BT41" s="488"/>
      <c r="BU41" s="488"/>
      <c r="BV41" s="488"/>
      <c r="BW41" s="488"/>
      <c r="BX41" s="488"/>
      <c r="BY41" s="488"/>
      <c r="BZ41" s="488"/>
      <c r="CA41" s="488"/>
      <c r="CB41" s="488"/>
    </row>
    <row r="42" spans="1:80" ht="15" x14ac:dyDescent="0.25">
      <c r="A42" s="652"/>
      <c r="B42" s="661" t="s">
        <v>437</v>
      </c>
      <c r="C42" s="488">
        <v>84</v>
      </c>
      <c r="D42" s="488">
        <v>82</v>
      </c>
      <c r="E42" s="488">
        <v>83</v>
      </c>
      <c r="F42" s="488">
        <v>45856</v>
      </c>
      <c r="G42" s="488">
        <v>48089</v>
      </c>
      <c r="H42" s="488">
        <v>93945</v>
      </c>
      <c r="I42" s="488">
        <v>90</v>
      </c>
      <c r="J42" s="488">
        <v>85</v>
      </c>
      <c r="K42" s="488">
        <v>88</v>
      </c>
      <c r="L42" s="488">
        <v>45866</v>
      </c>
      <c r="M42" s="488">
        <v>48097</v>
      </c>
      <c r="N42" s="488">
        <v>93963</v>
      </c>
      <c r="O42" s="488">
        <v>82</v>
      </c>
      <c r="P42" s="488">
        <v>83</v>
      </c>
      <c r="Q42" s="488">
        <v>83</v>
      </c>
      <c r="R42" s="488">
        <v>45826</v>
      </c>
      <c r="S42" s="488">
        <v>48007</v>
      </c>
      <c r="T42" s="488">
        <v>93833</v>
      </c>
      <c r="U42" s="515"/>
      <c r="V42" s="515"/>
      <c r="W42" s="515"/>
      <c r="X42" s="515"/>
      <c r="Y42" s="515"/>
      <c r="Z42" s="515"/>
      <c r="AA42" s="515"/>
      <c r="AB42" s="515"/>
      <c r="AC42" s="515"/>
      <c r="AD42" s="515"/>
      <c r="AE42" s="515"/>
      <c r="AF42" s="515"/>
      <c r="AG42" s="488">
        <v>90</v>
      </c>
      <c r="AH42" s="488">
        <v>89</v>
      </c>
      <c r="AI42" s="488">
        <v>89</v>
      </c>
      <c r="AJ42" s="488">
        <v>204017</v>
      </c>
      <c r="AK42" s="488">
        <v>213913</v>
      </c>
      <c r="AL42" s="488">
        <v>417930</v>
      </c>
      <c r="AM42" s="488">
        <v>94</v>
      </c>
      <c r="AN42" s="488">
        <v>91</v>
      </c>
      <c r="AO42" s="488">
        <v>92</v>
      </c>
      <c r="AP42" s="488">
        <v>204138</v>
      </c>
      <c r="AQ42" s="488">
        <v>214017</v>
      </c>
      <c r="AR42" s="488">
        <v>418155</v>
      </c>
      <c r="AS42" s="488">
        <v>89</v>
      </c>
      <c r="AT42" s="488">
        <v>89</v>
      </c>
      <c r="AU42" s="488">
        <v>89</v>
      </c>
      <c r="AV42" s="488">
        <v>204177</v>
      </c>
      <c r="AW42" s="488">
        <v>214227</v>
      </c>
      <c r="AX42" s="488">
        <v>418404</v>
      </c>
      <c r="AY42" s="515"/>
      <c r="AZ42" s="515"/>
      <c r="BA42" s="515"/>
      <c r="BB42" s="515"/>
      <c r="BC42" s="515"/>
      <c r="BD42" s="515"/>
      <c r="BE42" s="515"/>
      <c r="BF42" s="515"/>
      <c r="BG42" s="515"/>
      <c r="BH42" s="515"/>
      <c r="BI42" s="515"/>
      <c r="BJ42" s="515"/>
      <c r="BK42" s="488">
        <v>89</v>
      </c>
      <c r="BL42" s="488">
        <v>87</v>
      </c>
      <c r="BM42" s="488">
        <v>88</v>
      </c>
      <c r="BN42" s="488">
        <v>249873</v>
      </c>
      <c r="BO42" s="488">
        <v>262002</v>
      </c>
      <c r="BP42" s="488">
        <v>511875</v>
      </c>
      <c r="BQ42" s="488">
        <v>93</v>
      </c>
      <c r="BR42" s="488">
        <v>90</v>
      </c>
      <c r="BS42" s="488">
        <v>92</v>
      </c>
      <c r="BT42" s="488">
        <v>250004</v>
      </c>
      <c r="BU42" s="488">
        <v>262114</v>
      </c>
      <c r="BV42" s="488">
        <v>512118</v>
      </c>
      <c r="BW42" s="488">
        <v>88</v>
      </c>
      <c r="BX42" s="488">
        <v>88</v>
      </c>
      <c r="BY42" s="488">
        <v>88</v>
      </c>
      <c r="BZ42" s="488">
        <v>250003</v>
      </c>
      <c r="CA42" s="488">
        <v>262234</v>
      </c>
      <c r="CB42" s="488">
        <v>512237</v>
      </c>
    </row>
  </sheetData>
  <mergeCells count="1">
    <mergeCell ref="A1:T1"/>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D22"/>
  <sheetViews>
    <sheetView showGridLines="0" zoomScaleNormal="100" workbookViewId="0"/>
  </sheetViews>
  <sheetFormatPr defaultColWidth="9.140625" defaultRowHeight="15" x14ac:dyDescent="0.25"/>
  <cols>
    <col min="1" max="1" width="24.85546875" style="891" customWidth="1"/>
    <col min="2" max="2" width="18" style="891" customWidth="1"/>
    <col min="3" max="5" width="12.7109375" style="875" customWidth="1"/>
    <col min="6" max="6" width="12.7109375" style="891" customWidth="1"/>
    <col min="7" max="7" width="12.7109375" style="875" customWidth="1"/>
    <col min="8" max="8" width="11.5703125" style="875" customWidth="1"/>
    <col min="9" max="9" width="1.5703125" style="875" customWidth="1"/>
    <col min="10" max="10" width="12.85546875" style="875" customWidth="1"/>
    <col min="11" max="11" width="11.5703125" style="875" customWidth="1"/>
    <col min="12" max="13" width="14.28515625" style="875" customWidth="1"/>
    <col min="14" max="16384" width="9.140625" style="875"/>
  </cols>
  <sheetData>
    <row r="1" spans="1:7" s="863" customFormat="1" ht="12.75" customHeight="1" x14ac:dyDescent="0.2">
      <c r="A1" s="914" t="s">
        <v>579</v>
      </c>
      <c r="B1" s="914"/>
      <c r="C1" s="916"/>
      <c r="D1" s="916"/>
      <c r="E1" s="861"/>
      <c r="F1" s="862"/>
    </row>
    <row r="2" spans="1:7" s="863" customFormat="1" ht="12.75" customHeight="1" x14ac:dyDescent="0.2">
      <c r="A2" s="1173" t="s">
        <v>629</v>
      </c>
      <c r="B2" s="1173"/>
      <c r="C2" s="915"/>
      <c r="D2" s="915"/>
      <c r="F2" s="864"/>
    </row>
    <row r="3" spans="1:7" s="863" customFormat="1" ht="12.75" customHeight="1" x14ac:dyDescent="0.2">
      <c r="A3" s="914" t="s">
        <v>539</v>
      </c>
      <c r="B3" s="917"/>
      <c r="C3" s="915"/>
      <c r="D3" s="915"/>
      <c r="F3" s="864"/>
    </row>
    <row r="4" spans="1:7" s="866" customFormat="1" ht="11.25" customHeight="1" x14ac:dyDescent="0.2">
      <c r="A4" s="865"/>
      <c r="B4" s="865"/>
      <c r="F4" s="867"/>
    </row>
    <row r="6" spans="1:7" s="870" customFormat="1" x14ac:dyDescent="0.25">
      <c r="A6" s="868"/>
      <c r="B6" s="868"/>
      <c r="C6" s="869">
        <v>2011</v>
      </c>
      <c r="D6" s="869">
        <v>2012</v>
      </c>
      <c r="E6" s="869">
        <v>2013</v>
      </c>
      <c r="F6" s="869">
        <v>2014</v>
      </c>
      <c r="G6" s="869">
        <v>2015</v>
      </c>
    </row>
    <row r="7" spans="1:7" ht="23.25" x14ac:dyDescent="0.25">
      <c r="A7" s="871" t="s">
        <v>540</v>
      </c>
      <c r="B7" s="872" t="s">
        <v>541</v>
      </c>
      <c r="C7" s="873">
        <v>151880</v>
      </c>
      <c r="D7" s="874">
        <v>157158</v>
      </c>
      <c r="E7" s="874">
        <v>164026</v>
      </c>
      <c r="F7" s="873">
        <v>171308</v>
      </c>
      <c r="G7" s="873">
        <v>180998</v>
      </c>
    </row>
    <row r="8" spans="1:7" x14ac:dyDescent="0.25">
      <c r="A8" s="876"/>
      <c r="B8" s="877" t="s">
        <v>47</v>
      </c>
      <c r="C8" s="878">
        <v>394224</v>
      </c>
      <c r="D8" s="879">
        <v>379757</v>
      </c>
      <c r="E8" s="879">
        <v>369349</v>
      </c>
      <c r="F8" s="878">
        <v>382487</v>
      </c>
      <c r="G8" s="878">
        <v>390836</v>
      </c>
    </row>
    <row r="9" spans="1:7" x14ac:dyDescent="0.25">
      <c r="A9" s="880"/>
      <c r="B9" s="868" t="s">
        <v>27</v>
      </c>
      <c r="C9" s="881">
        <v>546104</v>
      </c>
      <c r="D9" s="882">
        <v>536915</v>
      </c>
      <c r="E9" s="882">
        <v>533375</v>
      </c>
      <c r="F9" s="881">
        <v>553795</v>
      </c>
      <c r="G9" s="881">
        <v>571834</v>
      </c>
    </row>
    <row r="10" spans="1:7" x14ac:dyDescent="0.25">
      <c r="A10" s="883"/>
      <c r="B10" s="877"/>
      <c r="C10" s="884"/>
      <c r="D10" s="885"/>
      <c r="E10" s="885"/>
      <c r="F10" s="884"/>
      <c r="G10" s="884"/>
    </row>
    <row r="11" spans="1:7" ht="14.25" customHeight="1" x14ac:dyDescent="0.25">
      <c r="A11" s="1174" t="s">
        <v>542</v>
      </c>
      <c r="B11" s="1174"/>
      <c r="C11" s="886">
        <v>3.3408000000000002</v>
      </c>
      <c r="D11" s="887">
        <v>3.2339000000000002</v>
      </c>
      <c r="E11" s="887">
        <v>3.1587999999999998</v>
      </c>
      <c r="F11" s="886">
        <v>3.1534</v>
      </c>
      <c r="G11" s="886">
        <v>3.1042999999999998</v>
      </c>
    </row>
    <row r="12" spans="1:7" ht="13.5" customHeight="1" x14ac:dyDescent="0.25">
      <c r="A12" s="883"/>
      <c r="B12" s="877"/>
      <c r="C12" s="884"/>
      <c r="D12" s="885"/>
      <c r="E12" s="885"/>
      <c r="F12" s="884"/>
      <c r="G12" s="884"/>
    </row>
    <row r="13" spans="1:7" x14ac:dyDescent="0.25">
      <c r="A13" s="1175" t="s">
        <v>543</v>
      </c>
      <c r="B13" s="1175"/>
      <c r="C13" s="888" t="s">
        <v>416</v>
      </c>
      <c r="D13" s="888">
        <v>-3.2000000000000001E-2</v>
      </c>
      <c r="E13" s="889">
        <v>-2.3210000000000001E-2</v>
      </c>
      <c r="F13" s="888">
        <v>-1.7099999999999999E-3</v>
      </c>
      <c r="G13" s="888">
        <v>-1.5559999999999999E-2</v>
      </c>
    </row>
    <row r="14" spans="1:7" x14ac:dyDescent="0.25">
      <c r="A14" s="1176" t="s">
        <v>544</v>
      </c>
      <c r="B14" s="1176"/>
      <c r="C14" s="890" t="s">
        <v>416</v>
      </c>
      <c r="D14" s="890">
        <v>-3.2000000000000001E-2</v>
      </c>
      <c r="E14" s="890">
        <v>-5.4469999999999998E-2</v>
      </c>
      <c r="F14" s="890">
        <v>-5.6090000000000001E-2</v>
      </c>
      <c r="G14" s="890">
        <v>-7.0779999999999996E-2</v>
      </c>
    </row>
    <row r="15" spans="1:7" x14ac:dyDescent="0.25">
      <c r="E15" s="892"/>
      <c r="F15" s="892"/>
      <c r="G15" s="301" t="s">
        <v>55</v>
      </c>
    </row>
    <row r="16" spans="1:7" x14ac:dyDescent="0.25">
      <c r="E16" s="892"/>
    </row>
    <row r="17" spans="1:30" s="894" customFormat="1" ht="36" customHeight="1" x14ac:dyDescent="0.2">
      <c r="A17" s="1125" t="s">
        <v>545</v>
      </c>
      <c r="B17" s="1125"/>
      <c r="C17" s="1125"/>
      <c r="D17" s="1125"/>
      <c r="E17" s="1125"/>
      <c r="F17" s="1125"/>
      <c r="G17" s="1125"/>
      <c r="H17" s="893"/>
      <c r="L17" s="895"/>
    </row>
    <row r="18" spans="1:30" s="894" customFormat="1" ht="14.25" customHeight="1" x14ac:dyDescent="0.2">
      <c r="A18" s="1125" t="s">
        <v>623</v>
      </c>
      <c r="B18" s="1125"/>
      <c r="C18" s="1125"/>
      <c r="D18" s="1125"/>
      <c r="E18" s="1125"/>
      <c r="F18" s="1125"/>
      <c r="G18" s="1125"/>
      <c r="H18" s="893"/>
      <c r="I18" s="896"/>
    </row>
    <row r="19" spans="1:30" s="894" customFormat="1" ht="36" customHeight="1" x14ac:dyDescent="0.2">
      <c r="A19" s="1125" t="s">
        <v>546</v>
      </c>
      <c r="B19" s="1125"/>
      <c r="C19" s="1125"/>
      <c r="D19" s="1125"/>
      <c r="E19" s="1125"/>
      <c r="F19" s="1125"/>
      <c r="G19" s="1125"/>
      <c r="H19" s="893"/>
    </row>
    <row r="20" spans="1:30" s="225" customFormat="1" ht="56.1" customHeight="1" x14ac:dyDescent="0.2">
      <c r="A20" s="1091" t="s">
        <v>613</v>
      </c>
      <c r="B20" s="1091"/>
      <c r="C20" s="1091"/>
      <c r="D20" s="1091"/>
      <c r="E20" s="1091"/>
      <c r="F20" s="1091"/>
      <c r="G20" s="1091"/>
      <c r="H20" s="1003"/>
      <c r="I20" s="1003"/>
      <c r="J20" s="1003"/>
      <c r="K20" s="1003"/>
      <c r="L20" s="1003"/>
      <c r="M20" s="1003"/>
      <c r="N20" s="1003"/>
      <c r="O20" s="1003"/>
      <c r="P20" s="1003"/>
      <c r="Q20" s="1003"/>
      <c r="R20" s="257"/>
      <c r="S20" s="257"/>
      <c r="T20" s="257"/>
      <c r="U20" s="257"/>
      <c r="V20" s="252"/>
      <c r="W20" s="252"/>
      <c r="X20" s="252"/>
      <c r="Y20" s="252"/>
      <c r="Z20" s="252"/>
      <c r="AA20" s="252"/>
      <c r="AB20" s="294"/>
      <c r="AC20" s="226"/>
      <c r="AD20" s="226"/>
    </row>
    <row r="21" spans="1:30" ht="14.25" customHeight="1" x14ac:dyDescent="0.25"/>
    <row r="22" spans="1:30" s="225" customFormat="1" ht="14.25" customHeight="1" x14ac:dyDescent="0.2">
      <c r="A22" s="702" t="s">
        <v>62</v>
      </c>
      <c r="B22" s="703"/>
      <c r="I22" s="945"/>
      <c r="J22" s="945"/>
      <c r="K22" s="945"/>
      <c r="L22" s="945"/>
      <c r="AB22" s="226"/>
      <c r="AC22" s="226"/>
      <c r="AD22" s="226"/>
    </row>
  </sheetData>
  <sheetProtection sheet="1" objects="1" scenarios="1"/>
  <mergeCells count="8">
    <mergeCell ref="A19:G19"/>
    <mergeCell ref="A20:G20"/>
    <mergeCell ref="A2:B2"/>
    <mergeCell ref="A11:B11"/>
    <mergeCell ref="A13:B13"/>
    <mergeCell ref="A14:B14"/>
    <mergeCell ref="A17:G17"/>
    <mergeCell ref="A18:G18"/>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G92"/>
  <sheetViews>
    <sheetView showGridLines="0" zoomScaleNormal="100" workbookViewId="0">
      <pane ySplit="11" topLeftCell="A12" activePane="bottomLeft" state="frozen"/>
      <selection sqref="A1:N1"/>
      <selection pane="bottomLeft"/>
    </sheetView>
  </sheetViews>
  <sheetFormatPr defaultRowHeight="15" x14ac:dyDescent="0.25"/>
  <cols>
    <col min="1" max="1" width="11.7109375" style="897" customWidth="1"/>
    <col min="2" max="2" width="3.7109375" style="875" customWidth="1"/>
    <col min="3" max="5" width="9.140625" style="925"/>
    <col min="6" max="6" width="3.7109375" style="925" customWidth="1"/>
    <col min="7" max="9" width="9.140625" style="925"/>
    <col min="10" max="10" width="3.7109375" style="925" customWidth="1"/>
    <col min="11" max="13" width="9.140625" style="925"/>
    <col min="14" max="14" width="3.7109375" style="925" customWidth="1"/>
    <col min="15" max="17" width="9.140625" style="925"/>
    <col min="18" max="18" width="3.7109375" style="925" customWidth="1"/>
    <col min="19" max="21" width="9.140625" style="925"/>
    <col min="22" max="23" width="9.140625" style="875"/>
    <col min="24" max="24" width="11.5703125" style="875" hidden="1" customWidth="1"/>
    <col min="25" max="25" width="9.140625" style="875" hidden="1" customWidth="1"/>
    <col min="26" max="26" width="0" style="875" hidden="1" customWidth="1"/>
    <col min="27" max="16384" width="9.140625" style="875"/>
  </cols>
  <sheetData>
    <row r="1" spans="1:25" s="863" customFormat="1" ht="12.75" customHeight="1" x14ac:dyDescent="0.2">
      <c r="A1" s="975" t="s">
        <v>620</v>
      </c>
      <c r="B1" s="915"/>
      <c r="C1" s="922"/>
      <c r="D1" s="922"/>
      <c r="E1" s="922"/>
      <c r="F1" s="922"/>
      <c r="G1" s="922"/>
      <c r="H1" s="922"/>
      <c r="I1" s="922"/>
      <c r="J1" s="922"/>
      <c r="K1" s="922"/>
      <c r="L1" s="922"/>
      <c r="M1" s="922"/>
      <c r="N1" s="922"/>
      <c r="O1" s="922"/>
      <c r="P1" s="923"/>
      <c r="Q1" s="923"/>
      <c r="R1" s="923"/>
      <c r="S1" s="923"/>
      <c r="T1" s="923"/>
      <c r="U1" s="923"/>
    </row>
    <row r="2" spans="1:25" s="863" customFormat="1" ht="12.75" customHeight="1" x14ac:dyDescent="0.2">
      <c r="A2" s="916" t="s">
        <v>551</v>
      </c>
      <c r="B2" s="915"/>
      <c r="C2" s="922"/>
      <c r="D2" s="922"/>
      <c r="E2" s="922"/>
      <c r="F2" s="922"/>
      <c r="G2" s="922"/>
      <c r="H2" s="922"/>
      <c r="I2" s="922"/>
      <c r="J2" s="922"/>
      <c r="K2" s="922"/>
      <c r="L2" s="922"/>
      <c r="M2" s="922"/>
      <c r="N2" s="922"/>
      <c r="O2" s="922"/>
      <c r="P2" s="923"/>
      <c r="Q2" s="923"/>
      <c r="R2" s="923"/>
      <c r="S2" s="923"/>
      <c r="T2" s="923"/>
      <c r="U2" s="923"/>
    </row>
    <row r="3" spans="1:25" s="863" customFormat="1" ht="12.75" customHeight="1" x14ac:dyDescent="0.2">
      <c r="A3" s="975" t="s">
        <v>539</v>
      </c>
      <c r="B3" s="915"/>
      <c r="C3" s="922"/>
      <c r="D3" s="922"/>
      <c r="E3" s="922"/>
      <c r="F3" s="922"/>
      <c r="G3" s="922"/>
      <c r="H3" s="922"/>
      <c r="I3" s="922"/>
      <c r="J3" s="922"/>
      <c r="K3" s="922"/>
      <c r="L3" s="922"/>
      <c r="M3" s="922"/>
      <c r="N3" s="922"/>
      <c r="O3" s="922"/>
      <c r="P3" s="923"/>
      <c r="Q3" s="923"/>
      <c r="R3" s="923"/>
      <c r="S3" s="923"/>
      <c r="T3" s="923"/>
      <c r="U3" s="923"/>
    </row>
    <row r="4" spans="1:25" s="863" customFormat="1" ht="12.75" customHeight="1" x14ac:dyDescent="0.2">
      <c r="A4" s="975"/>
      <c r="B4" s="915"/>
      <c r="C4" s="922"/>
      <c r="D4" s="922"/>
      <c r="E4" s="922"/>
      <c r="F4" s="922"/>
      <c r="G4" s="922"/>
      <c r="H4" s="922"/>
      <c r="I4" s="922"/>
      <c r="J4" s="922"/>
      <c r="K4" s="922"/>
      <c r="L4" s="922"/>
      <c r="M4" s="922"/>
      <c r="N4" s="922"/>
      <c r="O4" s="922"/>
      <c r="P4" s="923"/>
      <c r="Q4" s="923"/>
      <c r="R4" s="923"/>
      <c r="S4" s="923"/>
      <c r="T4" s="923"/>
      <c r="U4" s="923"/>
    </row>
    <row r="5" spans="1:25" s="863" customFormat="1" ht="12.75" customHeight="1" thickBot="1" x14ac:dyDescent="0.25">
      <c r="A5" s="975"/>
      <c r="B5" s="915"/>
      <c r="C5" s="922"/>
      <c r="D5" s="922"/>
      <c r="E5" s="922"/>
      <c r="F5" s="922"/>
      <c r="G5" s="922"/>
      <c r="H5" s="922"/>
      <c r="I5" s="922"/>
      <c r="J5" s="922"/>
      <c r="K5" s="922"/>
      <c r="L5" s="922"/>
      <c r="M5" s="922"/>
      <c r="N5" s="922"/>
      <c r="O5" s="922"/>
      <c r="P5" s="923"/>
      <c r="Q5" s="923"/>
      <c r="R5" s="923"/>
      <c r="S5" s="923"/>
      <c r="T5" s="923"/>
      <c r="U5" s="923"/>
    </row>
    <row r="6" spans="1:25" s="863" customFormat="1" ht="12.75" customHeight="1" thickBot="1" x14ac:dyDescent="0.25">
      <c r="A6" s="975"/>
      <c r="B6" s="915"/>
      <c r="C6" s="922"/>
      <c r="D6" s="922"/>
      <c r="E6" s="922"/>
      <c r="F6" s="922"/>
      <c r="G6" s="922"/>
      <c r="H6" s="922"/>
      <c r="I6" s="922"/>
      <c r="J6" s="922"/>
      <c r="K6" s="922"/>
      <c r="L6" s="922"/>
      <c r="M6" s="922"/>
      <c r="N6" s="1179" t="s">
        <v>138</v>
      </c>
      <c r="O6" s="1180"/>
      <c r="P6" s="1180"/>
      <c r="Q6" s="1180"/>
      <c r="R6" s="1180"/>
      <c r="S6" s="1180"/>
      <c r="T6" s="1180"/>
      <c r="U6" s="1181"/>
      <c r="X6" s="863" t="s">
        <v>141</v>
      </c>
      <c r="Y6" s="863" t="str">
        <f>IF(R7=X6,"Table_11c_Percentages",IF(R7=X7,"Table_11c_Numbers"))</f>
        <v>Table_11c_Percentages</v>
      </c>
    </row>
    <row r="7" spans="1:25" s="863" customFormat="1" ht="12.75" customHeight="1" thickBot="1" x14ac:dyDescent="0.25">
      <c r="A7" s="975"/>
      <c r="B7" s="915"/>
      <c r="C7" s="922"/>
      <c r="D7" s="922"/>
      <c r="E7" s="922"/>
      <c r="F7" s="922"/>
      <c r="G7" s="922"/>
      <c r="H7" s="922"/>
      <c r="I7" s="922"/>
      <c r="J7" s="922"/>
      <c r="K7" s="922"/>
      <c r="L7" s="922"/>
      <c r="M7" s="922"/>
      <c r="N7" s="1182" t="s">
        <v>140</v>
      </c>
      <c r="O7" s="1183"/>
      <c r="P7" s="1183"/>
      <c r="Q7" s="1184"/>
      <c r="R7" s="1185" t="s">
        <v>141</v>
      </c>
      <c r="S7" s="1183"/>
      <c r="T7" s="1183"/>
      <c r="U7" s="1184"/>
      <c r="X7" s="863" t="s">
        <v>142</v>
      </c>
    </row>
    <row r="8" spans="1:25" s="863" customFormat="1" ht="12.75" customHeight="1" x14ac:dyDescent="0.2">
      <c r="A8" s="975"/>
      <c r="B8" s="915"/>
      <c r="C8" s="922"/>
      <c r="D8" s="922"/>
      <c r="E8" s="922"/>
      <c r="F8" s="922"/>
      <c r="G8" s="922"/>
      <c r="H8" s="922"/>
      <c r="I8" s="922"/>
      <c r="J8" s="922"/>
      <c r="K8" s="922"/>
      <c r="L8" s="922"/>
      <c r="M8" s="922"/>
      <c r="N8" s="991"/>
      <c r="O8" s="992"/>
      <c r="P8" s="992"/>
      <c r="Q8" s="992"/>
      <c r="R8" s="993"/>
      <c r="S8" s="994"/>
      <c r="T8" s="994"/>
      <c r="U8" s="994"/>
    </row>
    <row r="9" spans="1:25" s="866" customFormat="1" ht="4.5" hidden="1" customHeight="1" x14ac:dyDescent="0.2">
      <c r="A9" s="913">
        <v>1</v>
      </c>
      <c r="B9" s="866">
        <v>2</v>
      </c>
      <c r="C9" s="924">
        <v>3</v>
      </c>
      <c r="D9" s="913">
        <v>4</v>
      </c>
      <c r="E9" s="866">
        <v>5</v>
      </c>
      <c r="F9" s="924"/>
      <c r="G9" s="913">
        <v>7</v>
      </c>
      <c r="H9" s="866">
        <v>8</v>
      </c>
      <c r="I9" s="924">
        <v>9</v>
      </c>
      <c r="J9" s="913"/>
      <c r="K9" s="866">
        <v>11</v>
      </c>
      <c r="L9" s="924">
        <v>12</v>
      </c>
      <c r="M9" s="913">
        <v>13</v>
      </c>
      <c r="O9" s="924">
        <v>15</v>
      </c>
      <c r="P9" s="913">
        <v>16</v>
      </c>
      <c r="Q9" s="866">
        <v>17</v>
      </c>
      <c r="R9" s="924"/>
      <c r="S9" s="913">
        <v>19</v>
      </c>
      <c r="T9" s="866">
        <v>20</v>
      </c>
      <c r="U9" s="924">
        <v>21</v>
      </c>
      <c r="X9" s="863"/>
    </row>
    <row r="10" spans="1:25" x14ac:dyDescent="0.25">
      <c r="A10" s="910"/>
      <c r="B10" s="995" t="s">
        <v>604</v>
      </c>
      <c r="C10" s="1177">
        <f ca="1">VLOOKUP($B10,INDIRECT($Y$6),C$9,FALSE)</f>
        <v>2011</v>
      </c>
      <c r="D10" s="1177">
        <f ca="1">VLOOKUP($A10,INDIRECT($Y$6),D$9,FALSE)</f>
        <v>100</v>
      </c>
      <c r="E10" s="1177">
        <f ca="1">VLOOKUP($A10,INDIRECT($Y$6),E$9,FALSE)</f>
        <v>100</v>
      </c>
      <c r="F10" s="1001"/>
      <c r="G10" s="1177">
        <f ca="1">VLOOKUP($B10,INDIRECT($Y$6),G$9,FALSE)</f>
        <v>2012</v>
      </c>
      <c r="H10" s="1177">
        <f ca="1">VLOOKUP($A10,INDIRECT($Y$6),H$9,FALSE)</f>
        <v>100</v>
      </c>
      <c r="I10" s="1177">
        <f ca="1">VLOOKUP($A10,INDIRECT($Y$6),I$9,FALSE)</f>
        <v>100</v>
      </c>
      <c r="J10" s="1001"/>
      <c r="K10" s="1177">
        <f ca="1">VLOOKUP($B10,INDIRECT($Y$6),K$9,FALSE)</f>
        <v>2013</v>
      </c>
      <c r="L10" s="1177">
        <f ca="1">VLOOKUP($A10,INDIRECT($Y$6),L$9,FALSE)</f>
        <v>100</v>
      </c>
      <c r="M10" s="1177">
        <f ca="1">VLOOKUP($A10,INDIRECT($Y$6),M$9,FALSE)</f>
        <v>100</v>
      </c>
      <c r="N10" s="1002"/>
      <c r="O10" s="1177">
        <f ca="1">VLOOKUP($B10,INDIRECT($Y$6),O$9,FALSE)</f>
        <v>2014</v>
      </c>
      <c r="P10" s="1177">
        <f ca="1">VLOOKUP($A10,INDIRECT($Y$6),P$9,FALSE)</f>
        <v>100</v>
      </c>
      <c r="Q10" s="1177">
        <f ca="1">VLOOKUP($A10,INDIRECT($Y$6),Q$9,FALSE)</f>
        <v>100</v>
      </c>
      <c r="R10" s="1002"/>
      <c r="S10" s="1177">
        <f ca="1">VLOOKUP($B10,INDIRECT($Y$6),S$9,FALSE)</f>
        <v>2015</v>
      </c>
      <c r="T10" s="1177">
        <f ca="1">VLOOKUP($A10,INDIRECT($Y$6),T$9,FALSE)</f>
        <v>100</v>
      </c>
      <c r="U10" s="1177">
        <f ca="1">VLOOKUP($A10,INDIRECT($Y$6),U$9,FALSE)</f>
        <v>100</v>
      </c>
    </row>
    <row r="11" spans="1:25" ht="27.75" customHeight="1" x14ac:dyDescent="0.25">
      <c r="A11" s="909"/>
      <c r="B11" s="996" t="s">
        <v>605</v>
      </c>
      <c r="C11" s="1186" t="str">
        <f ca="1">VLOOKUP($B11,INDIRECT($Y$6),C$9,FALSE)</f>
        <v>Percentage of pupils achieving at least</v>
      </c>
      <c r="D11" s="1186">
        <f ca="1">VLOOKUP($A11,INDIRECT($Y$6),D$9,FALSE)</f>
        <v>100</v>
      </c>
      <c r="E11" s="1186">
        <f ca="1">VLOOKUP($A11,INDIRECT($Y$6),E$9,FALSE)</f>
        <v>100</v>
      </c>
      <c r="F11" s="976"/>
      <c r="G11" s="1186" t="str">
        <f ca="1">VLOOKUP($B11,INDIRECT($Y$6),G$9,FALSE)</f>
        <v>Percentage of pupils achieving at least</v>
      </c>
      <c r="H11" s="1186">
        <f ca="1">VLOOKUP($A11,INDIRECT($Y$6),H$9,FALSE)</f>
        <v>100</v>
      </c>
      <c r="I11" s="1186">
        <f ca="1">VLOOKUP($A11,INDIRECT($Y$6),I$9,FALSE)</f>
        <v>100</v>
      </c>
      <c r="J11" s="976"/>
      <c r="K11" s="1186" t="str">
        <f ca="1">VLOOKUP($B11,INDIRECT($Y$6),K$9,FALSE)</f>
        <v>Percentage of pupils achieving at least</v>
      </c>
      <c r="L11" s="1186">
        <f ca="1">VLOOKUP($A11,INDIRECT($Y$6),L$9,FALSE)</f>
        <v>100</v>
      </c>
      <c r="M11" s="1186">
        <f ca="1">VLOOKUP($A11,INDIRECT($Y$6),M$9,FALSE)</f>
        <v>100</v>
      </c>
      <c r="N11" s="977"/>
      <c r="O11" s="1186" t="str">
        <f ca="1">VLOOKUP($B11,INDIRECT($Y$6),O$9,FALSE)</f>
        <v>Percentage of pupils achieving at least</v>
      </c>
      <c r="P11" s="1186">
        <f ca="1">VLOOKUP($A11,INDIRECT($Y$6),P$9,FALSE)</f>
        <v>100</v>
      </c>
      <c r="Q11" s="1186">
        <f ca="1">VLOOKUP($A11,INDIRECT($Y$6),Q$9,FALSE)</f>
        <v>100</v>
      </c>
      <c r="R11" s="977"/>
      <c r="S11" s="1186" t="str">
        <f ca="1">VLOOKUP($B11,INDIRECT($Y$6),S$9,FALSE)</f>
        <v>Percentage of pupils achieving at least</v>
      </c>
      <c r="T11" s="1186">
        <f ca="1">VLOOKUP($A11,INDIRECT($Y$6),T$9,FALSE)</f>
        <v>100</v>
      </c>
      <c r="U11" s="1186">
        <f ca="1">VLOOKUP($A11,INDIRECT($Y$6),U$9,FALSE)</f>
        <v>100</v>
      </c>
      <c r="X11" s="863"/>
    </row>
    <row r="12" spans="1:25" ht="33" customHeight="1" x14ac:dyDescent="0.25">
      <c r="A12" s="908" t="s">
        <v>609</v>
      </c>
      <c r="B12" s="996" t="s">
        <v>606</v>
      </c>
      <c r="C12" s="946" t="str">
        <f ca="1">VLOOKUP($B12,INDIRECT($Y$6),C$9,FALSE)</f>
        <v>disadvantaged</v>
      </c>
      <c r="D12" s="946" t="str">
        <f ca="1">VLOOKUP($B12,INDIRECT($Y$6),D$9,FALSE)</f>
        <v>All other pupils</v>
      </c>
      <c r="E12" s="946" t="str">
        <f ca="1">VLOOKUP($B12,INDIRECT($Y$6),E$9,FALSE)</f>
        <v>All pupils</v>
      </c>
      <c r="F12" s="976"/>
      <c r="G12" s="946" t="str">
        <f ca="1">VLOOKUP($B12,INDIRECT($Y$6),G$9,FALSE)</f>
        <v>disadvantaged</v>
      </c>
      <c r="H12" s="946" t="str">
        <f ca="1">VLOOKUP($B12,INDIRECT($Y$6),H$9,FALSE)</f>
        <v>All other pupils</v>
      </c>
      <c r="I12" s="946" t="str">
        <f ca="1">VLOOKUP($B12,INDIRECT($Y$6),I$9,FALSE)</f>
        <v>All pupils</v>
      </c>
      <c r="J12" s="976"/>
      <c r="K12" s="946" t="str">
        <f ca="1">VLOOKUP($B12,INDIRECT($Y$6),K$9,FALSE)</f>
        <v>disadvantaged</v>
      </c>
      <c r="L12" s="946" t="str">
        <f ca="1">VLOOKUP($B12,INDIRECT($Y$6),L$9,FALSE)</f>
        <v>All other pupils</v>
      </c>
      <c r="M12" s="946" t="str">
        <f ca="1">VLOOKUP($B12,INDIRECT($Y$6),M$9,FALSE)</f>
        <v>All pupils</v>
      </c>
      <c r="N12" s="977"/>
      <c r="O12" s="946" t="str">
        <f ca="1">VLOOKUP($B12,INDIRECT($Y$6),O$9,FALSE)</f>
        <v>disadvantaged</v>
      </c>
      <c r="P12" s="946" t="str">
        <f ca="1">VLOOKUP($B12,INDIRECT($Y$6),P$9,FALSE)</f>
        <v>All other pupils</v>
      </c>
      <c r="Q12" s="946" t="str">
        <f ca="1">VLOOKUP($B12,INDIRECT($Y$6),Q$9,FALSE)</f>
        <v>All pupils</v>
      </c>
      <c r="R12" s="977"/>
      <c r="S12" s="946" t="str">
        <f ca="1">VLOOKUP($B12,INDIRECT($Y$6),S$9,FALSE)</f>
        <v>disadvantaged</v>
      </c>
      <c r="T12" s="946" t="str">
        <f ca="1">VLOOKUP($B12,INDIRECT($Y$6),T$9,FALSE)</f>
        <v>All other pupils</v>
      </c>
      <c r="U12" s="946" t="str">
        <f ca="1">VLOOKUP($B12,INDIRECT($Y$6),U$9,FALSE)</f>
        <v>All pupils</v>
      </c>
    </row>
    <row r="13" spans="1:25" x14ac:dyDescent="0.25">
      <c r="A13" s="907">
        <v>0</v>
      </c>
      <c r="B13" s="986"/>
      <c r="C13" s="990">
        <f ca="1">VLOOKUP($A13,INDIRECT($Y$6),C$9,FALSE)</f>
        <v>100</v>
      </c>
      <c r="D13" s="990">
        <f t="shared" ref="C13:E44" ca="1" si="0">VLOOKUP($A13,INDIRECT($Y$6),D$9,FALSE)</f>
        <v>100</v>
      </c>
      <c r="E13" s="990">
        <f t="shared" ca="1" si="0"/>
        <v>100</v>
      </c>
      <c r="F13" s="990"/>
      <c r="G13" s="990">
        <f t="shared" ref="G13:I44" ca="1" si="1">VLOOKUP($A13,INDIRECT($Y$6),G$9,FALSE)</f>
        <v>100</v>
      </c>
      <c r="H13" s="990">
        <f t="shared" ca="1" si="1"/>
        <v>100</v>
      </c>
      <c r="I13" s="990">
        <f t="shared" ca="1" si="1"/>
        <v>100</v>
      </c>
      <c r="J13" s="990"/>
      <c r="K13" s="990">
        <f t="shared" ref="K13:M44" ca="1" si="2">VLOOKUP($A13,INDIRECT($Y$6),K$9,FALSE)</f>
        <v>100</v>
      </c>
      <c r="L13" s="990">
        <f t="shared" ca="1" si="2"/>
        <v>100</v>
      </c>
      <c r="M13" s="990">
        <f t="shared" ca="1" si="2"/>
        <v>100</v>
      </c>
      <c r="N13" s="990"/>
      <c r="O13" s="990">
        <f t="shared" ref="O13:Q44" ca="1" si="3">VLOOKUP($A13,INDIRECT($Y$6),O$9,FALSE)</f>
        <v>100</v>
      </c>
      <c r="P13" s="990">
        <f t="shared" ca="1" si="3"/>
        <v>100</v>
      </c>
      <c r="Q13" s="990">
        <f t="shared" ca="1" si="3"/>
        <v>100</v>
      </c>
      <c r="R13" s="990"/>
      <c r="S13" s="990">
        <f t="shared" ref="S13:U44" ca="1" si="4">VLOOKUP($A13,INDIRECT($Y$6),S$9,FALSE)</f>
        <v>100</v>
      </c>
      <c r="T13" s="990">
        <f t="shared" ca="1" si="4"/>
        <v>100</v>
      </c>
      <c r="U13" s="990">
        <f t="shared" ca="1" si="4"/>
        <v>100</v>
      </c>
    </row>
    <row r="14" spans="1:25" x14ac:dyDescent="0.25">
      <c r="A14" s="906">
        <v>3</v>
      </c>
      <c r="B14" s="912"/>
      <c r="C14" s="904">
        <f t="shared" ca="1" si="0"/>
        <v>92</v>
      </c>
      <c r="D14" s="904">
        <f t="shared" ca="1" si="0"/>
        <v>97</v>
      </c>
      <c r="E14" s="904">
        <f t="shared" ca="1" si="0"/>
        <v>95</v>
      </c>
      <c r="F14" s="904"/>
      <c r="G14" s="904">
        <f t="shared" ca="1" si="1"/>
        <v>93</v>
      </c>
      <c r="H14" s="904">
        <f t="shared" ca="1" si="1"/>
        <v>97</v>
      </c>
      <c r="I14" s="904">
        <f t="shared" ca="1" si="1"/>
        <v>96</v>
      </c>
      <c r="J14" s="904"/>
      <c r="K14" s="904">
        <f t="shared" ca="1" si="2"/>
        <v>93</v>
      </c>
      <c r="L14" s="904">
        <f t="shared" ca="1" si="2"/>
        <v>97</v>
      </c>
      <c r="M14" s="904">
        <f t="shared" ca="1" si="2"/>
        <v>96</v>
      </c>
      <c r="N14" s="904"/>
      <c r="O14" s="904">
        <f t="shared" ca="1" si="3"/>
        <v>94</v>
      </c>
      <c r="P14" s="904">
        <f t="shared" ca="1" si="3"/>
        <v>98</v>
      </c>
      <c r="Q14" s="904">
        <f t="shared" ca="1" si="3"/>
        <v>96</v>
      </c>
      <c r="R14" s="904"/>
      <c r="S14" s="904">
        <f t="shared" ca="1" si="4"/>
        <v>94</v>
      </c>
      <c r="T14" s="904">
        <f t="shared" ca="1" si="4"/>
        <v>98</v>
      </c>
      <c r="U14" s="904">
        <f t="shared" ca="1" si="4"/>
        <v>97</v>
      </c>
    </row>
    <row r="15" spans="1:25" x14ac:dyDescent="0.25">
      <c r="A15" s="906">
        <v>3.1</v>
      </c>
      <c r="B15" s="912"/>
      <c r="C15" s="904">
        <f t="shared" ca="1" si="0"/>
        <v>90</v>
      </c>
      <c r="D15" s="904">
        <f t="shared" ca="1" si="0"/>
        <v>96</v>
      </c>
      <c r="E15" s="904">
        <f t="shared" ca="1" si="0"/>
        <v>95</v>
      </c>
      <c r="F15" s="904"/>
      <c r="G15" s="904">
        <f t="shared" ca="1" si="1"/>
        <v>92</v>
      </c>
      <c r="H15" s="904">
        <f t="shared" ca="1" si="1"/>
        <v>97</v>
      </c>
      <c r="I15" s="904">
        <f t="shared" ca="1" si="1"/>
        <v>95</v>
      </c>
      <c r="J15" s="904"/>
      <c r="K15" s="904">
        <f t="shared" ca="1" si="2"/>
        <v>93</v>
      </c>
      <c r="L15" s="904">
        <f t="shared" ca="1" si="2"/>
        <v>97</v>
      </c>
      <c r="M15" s="904">
        <f t="shared" ca="1" si="2"/>
        <v>96</v>
      </c>
      <c r="N15" s="904"/>
      <c r="O15" s="904">
        <f t="shared" ca="1" si="3"/>
        <v>93</v>
      </c>
      <c r="P15" s="904">
        <f t="shared" ca="1" si="3"/>
        <v>97</v>
      </c>
      <c r="Q15" s="904">
        <f t="shared" ca="1" si="3"/>
        <v>96</v>
      </c>
      <c r="R15" s="904"/>
      <c r="S15" s="904">
        <f t="shared" ca="1" si="4"/>
        <v>94</v>
      </c>
      <c r="T15" s="904">
        <f t="shared" ca="1" si="4"/>
        <v>97</v>
      </c>
      <c r="U15" s="904">
        <f t="shared" ca="1" si="4"/>
        <v>96</v>
      </c>
    </row>
    <row r="16" spans="1:25" x14ac:dyDescent="0.25">
      <c r="A16" s="906">
        <v>3.2</v>
      </c>
      <c r="B16" s="912"/>
      <c r="C16" s="904">
        <f t="shared" ca="1" si="0"/>
        <v>89</v>
      </c>
      <c r="D16" s="904">
        <f t="shared" ca="1" si="0"/>
        <v>96</v>
      </c>
      <c r="E16" s="904">
        <f t="shared" ca="1" si="0"/>
        <v>94</v>
      </c>
      <c r="F16" s="904"/>
      <c r="G16" s="904">
        <f t="shared" ca="1" si="1"/>
        <v>91</v>
      </c>
      <c r="H16" s="904">
        <f t="shared" ca="1" si="1"/>
        <v>97</v>
      </c>
      <c r="I16" s="904">
        <f t="shared" ca="1" si="1"/>
        <v>95</v>
      </c>
      <c r="J16" s="904"/>
      <c r="K16" s="904">
        <f t="shared" ca="1" si="2"/>
        <v>91</v>
      </c>
      <c r="L16" s="904">
        <f t="shared" ca="1" si="2"/>
        <v>97</v>
      </c>
      <c r="M16" s="904">
        <f t="shared" ca="1" si="2"/>
        <v>95</v>
      </c>
      <c r="N16" s="904"/>
      <c r="O16" s="904">
        <f t="shared" ca="1" si="3"/>
        <v>92</v>
      </c>
      <c r="P16" s="904">
        <f t="shared" ca="1" si="3"/>
        <v>97</v>
      </c>
      <c r="Q16" s="904">
        <f t="shared" ca="1" si="3"/>
        <v>96</v>
      </c>
      <c r="R16" s="904"/>
      <c r="S16" s="904">
        <f t="shared" ca="1" si="4"/>
        <v>93</v>
      </c>
      <c r="T16" s="904">
        <f t="shared" ca="1" si="4"/>
        <v>97</v>
      </c>
      <c r="U16" s="904">
        <f t="shared" ca="1" si="4"/>
        <v>96</v>
      </c>
    </row>
    <row r="17" spans="1:21" x14ac:dyDescent="0.25">
      <c r="A17" s="906">
        <v>3.3</v>
      </c>
      <c r="B17" s="912"/>
      <c r="C17" s="904">
        <f t="shared" ca="1" si="0"/>
        <v>88</v>
      </c>
      <c r="D17" s="904">
        <f t="shared" ca="1" si="0"/>
        <v>95</v>
      </c>
      <c r="E17" s="904">
        <f t="shared" ca="1" si="0"/>
        <v>93</v>
      </c>
      <c r="F17" s="904"/>
      <c r="G17" s="904">
        <f t="shared" ca="1" si="1"/>
        <v>90</v>
      </c>
      <c r="H17" s="904">
        <f t="shared" ca="1" si="1"/>
        <v>96</v>
      </c>
      <c r="I17" s="904">
        <f t="shared" ca="1" si="1"/>
        <v>94</v>
      </c>
      <c r="J17" s="904"/>
      <c r="K17" s="904">
        <f t="shared" ca="1" si="2"/>
        <v>90</v>
      </c>
      <c r="L17" s="904">
        <f t="shared" ca="1" si="2"/>
        <v>96</v>
      </c>
      <c r="M17" s="904">
        <f t="shared" ca="1" si="2"/>
        <v>94</v>
      </c>
      <c r="N17" s="904"/>
      <c r="O17" s="904">
        <f t="shared" ca="1" si="3"/>
        <v>91</v>
      </c>
      <c r="P17" s="904">
        <f t="shared" ca="1" si="3"/>
        <v>97</v>
      </c>
      <c r="Q17" s="904">
        <f t="shared" ca="1" si="3"/>
        <v>95</v>
      </c>
      <c r="R17" s="904"/>
      <c r="S17" s="904">
        <f t="shared" ca="1" si="4"/>
        <v>92</v>
      </c>
      <c r="T17" s="904">
        <f t="shared" ca="1" si="4"/>
        <v>97</v>
      </c>
      <c r="U17" s="904">
        <f t="shared" ca="1" si="4"/>
        <v>95</v>
      </c>
    </row>
    <row r="18" spans="1:21" x14ac:dyDescent="0.25">
      <c r="A18" s="906">
        <v>3.4</v>
      </c>
      <c r="B18" s="912"/>
      <c r="C18" s="904">
        <f t="shared" ca="1" si="0"/>
        <v>86</v>
      </c>
      <c r="D18" s="904">
        <f t="shared" ca="1" si="0"/>
        <v>95</v>
      </c>
      <c r="E18" s="904">
        <f t="shared" ca="1" si="0"/>
        <v>92</v>
      </c>
      <c r="F18" s="904"/>
      <c r="G18" s="904">
        <f t="shared" ca="1" si="1"/>
        <v>89</v>
      </c>
      <c r="H18" s="904">
        <f t="shared" ca="1" si="1"/>
        <v>96</v>
      </c>
      <c r="I18" s="904">
        <f t="shared" ca="1" si="1"/>
        <v>94</v>
      </c>
      <c r="J18" s="904"/>
      <c r="K18" s="904">
        <f t="shared" ca="1" si="2"/>
        <v>89</v>
      </c>
      <c r="L18" s="904">
        <f t="shared" ca="1" si="2"/>
        <v>96</v>
      </c>
      <c r="M18" s="904">
        <f t="shared" ca="1" si="2"/>
        <v>94</v>
      </c>
      <c r="N18" s="904"/>
      <c r="O18" s="904">
        <f t="shared" ca="1" si="3"/>
        <v>90</v>
      </c>
      <c r="P18" s="904">
        <f t="shared" ca="1" si="3"/>
        <v>96</v>
      </c>
      <c r="Q18" s="904">
        <f t="shared" ca="1" si="3"/>
        <v>94</v>
      </c>
      <c r="R18" s="904"/>
      <c r="S18" s="904">
        <f t="shared" ca="1" si="4"/>
        <v>91</v>
      </c>
      <c r="T18" s="904">
        <f t="shared" ca="1" si="4"/>
        <v>96</v>
      </c>
      <c r="U18" s="904">
        <f t="shared" ca="1" si="4"/>
        <v>95</v>
      </c>
    </row>
    <row r="19" spans="1:21" x14ac:dyDescent="0.25">
      <c r="A19" s="906">
        <v>3.5</v>
      </c>
      <c r="B19" s="912"/>
      <c r="C19" s="904">
        <f t="shared" ca="1" si="0"/>
        <v>84</v>
      </c>
      <c r="D19" s="904">
        <f t="shared" ca="1" si="0"/>
        <v>94</v>
      </c>
      <c r="E19" s="904">
        <f t="shared" ca="1" si="0"/>
        <v>91</v>
      </c>
      <c r="F19" s="904"/>
      <c r="G19" s="904">
        <f t="shared" ca="1" si="1"/>
        <v>88</v>
      </c>
      <c r="H19" s="904">
        <f t="shared" ca="1" si="1"/>
        <v>95</v>
      </c>
      <c r="I19" s="904">
        <f t="shared" ca="1" si="1"/>
        <v>93</v>
      </c>
      <c r="J19" s="904"/>
      <c r="K19" s="904">
        <f t="shared" ca="1" si="2"/>
        <v>88</v>
      </c>
      <c r="L19" s="904">
        <f t="shared" ca="1" si="2"/>
        <v>95</v>
      </c>
      <c r="M19" s="904">
        <f t="shared" ca="1" si="2"/>
        <v>93</v>
      </c>
      <c r="N19" s="904"/>
      <c r="O19" s="904">
        <f t="shared" ca="1" si="3"/>
        <v>89</v>
      </c>
      <c r="P19" s="904">
        <f t="shared" ca="1" si="3"/>
        <v>96</v>
      </c>
      <c r="Q19" s="904">
        <f t="shared" ca="1" si="3"/>
        <v>94</v>
      </c>
      <c r="R19" s="904"/>
      <c r="S19" s="904">
        <f t="shared" ca="1" si="4"/>
        <v>90</v>
      </c>
      <c r="T19" s="904">
        <f t="shared" ca="1" si="4"/>
        <v>96</v>
      </c>
      <c r="U19" s="904">
        <f t="shared" ca="1" si="4"/>
        <v>94</v>
      </c>
    </row>
    <row r="20" spans="1:21" x14ac:dyDescent="0.25">
      <c r="A20" s="906">
        <v>3.6</v>
      </c>
      <c r="B20" s="912"/>
      <c r="C20" s="904">
        <f t="shared" ca="1" si="0"/>
        <v>82</v>
      </c>
      <c r="D20" s="904">
        <f t="shared" ca="1" si="0"/>
        <v>93</v>
      </c>
      <c r="E20" s="904">
        <f t="shared" ca="1" si="0"/>
        <v>90</v>
      </c>
      <c r="F20" s="904"/>
      <c r="G20" s="904">
        <f t="shared" ca="1" si="1"/>
        <v>86</v>
      </c>
      <c r="H20" s="904">
        <f t="shared" ca="1" si="1"/>
        <v>94</v>
      </c>
      <c r="I20" s="904">
        <f t="shared" ca="1" si="1"/>
        <v>92</v>
      </c>
      <c r="J20" s="904"/>
      <c r="K20" s="904">
        <f t="shared" ca="1" si="2"/>
        <v>86</v>
      </c>
      <c r="L20" s="904">
        <f t="shared" ca="1" si="2"/>
        <v>94</v>
      </c>
      <c r="M20" s="904">
        <f t="shared" ca="1" si="2"/>
        <v>92</v>
      </c>
      <c r="N20" s="904"/>
      <c r="O20" s="904">
        <f t="shared" ca="1" si="3"/>
        <v>87</v>
      </c>
      <c r="P20" s="904">
        <f t="shared" ca="1" si="3"/>
        <v>95</v>
      </c>
      <c r="Q20" s="904">
        <f t="shared" ca="1" si="3"/>
        <v>93</v>
      </c>
      <c r="R20" s="904"/>
      <c r="S20" s="904">
        <f t="shared" ca="1" si="4"/>
        <v>88</v>
      </c>
      <c r="T20" s="904">
        <f t="shared" ca="1" si="4"/>
        <v>95</v>
      </c>
      <c r="U20" s="904">
        <f t="shared" ca="1" si="4"/>
        <v>93</v>
      </c>
    </row>
    <row r="21" spans="1:21" x14ac:dyDescent="0.25">
      <c r="A21" s="906">
        <v>3.7</v>
      </c>
      <c r="B21" s="912"/>
      <c r="C21" s="904">
        <f t="shared" ca="1" si="0"/>
        <v>80</v>
      </c>
      <c r="D21" s="904">
        <f t="shared" ca="1" si="0"/>
        <v>92</v>
      </c>
      <c r="E21" s="904">
        <f t="shared" ca="1" si="0"/>
        <v>88</v>
      </c>
      <c r="F21" s="904"/>
      <c r="G21" s="904">
        <f t="shared" ca="1" si="1"/>
        <v>84</v>
      </c>
      <c r="H21" s="904">
        <f t="shared" ca="1" si="1"/>
        <v>93</v>
      </c>
      <c r="I21" s="904">
        <f t="shared" ca="1" si="1"/>
        <v>91</v>
      </c>
      <c r="J21" s="904"/>
      <c r="K21" s="904">
        <f t="shared" ca="1" si="2"/>
        <v>84</v>
      </c>
      <c r="L21" s="904">
        <f t="shared" ca="1" si="2"/>
        <v>93</v>
      </c>
      <c r="M21" s="904">
        <f t="shared" ca="1" si="2"/>
        <v>90</v>
      </c>
      <c r="N21" s="904"/>
      <c r="O21" s="904">
        <f t="shared" ca="1" si="3"/>
        <v>86</v>
      </c>
      <c r="P21" s="904">
        <f t="shared" ca="1" si="3"/>
        <v>94</v>
      </c>
      <c r="Q21" s="904">
        <f t="shared" ca="1" si="3"/>
        <v>92</v>
      </c>
      <c r="R21" s="904"/>
      <c r="S21" s="904">
        <f t="shared" ca="1" si="4"/>
        <v>87</v>
      </c>
      <c r="T21" s="904">
        <f t="shared" ca="1" si="4"/>
        <v>95</v>
      </c>
      <c r="U21" s="904">
        <f t="shared" ca="1" si="4"/>
        <v>92</v>
      </c>
    </row>
    <row r="22" spans="1:21" x14ac:dyDescent="0.25">
      <c r="A22" s="906">
        <v>3.8</v>
      </c>
      <c r="B22" s="912"/>
      <c r="C22" s="904">
        <f t="shared" ca="1" si="0"/>
        <v>77</v>
      </c>
      <c r="D22" s="904">
        <f t="shared" ca="1" si="0"/>
        <v>90</v>
      </c>
      <c r="E22" s="904">
        <f t="shared" ca="1" si="0"/>
        <v>87</v>
      </c>
      <c r="F22" s="904"/>
      <c r="G22" s="904">
        <f t="shared" ca="1" si="1"/>
        <v>82</v>
      </c>
      <c r="H22" s="904">
        <f t="shared" ca="1" si="1"/>
        <v>92</v>
      </c>
      <c r="I22" s="904">
        <f t="shared" ca="1" si="1"/>
        <v>89</v>
      </c>
      <c r="J22" s="904"/>
      <c r="K22" s="904">
        <f t="shared" ca="1" si="2"/>
        <v>82</v>
      </c>
      <c r="L22" s="904">
        <f t="shared" ca="1" si="2"/>
        <v>92</v>
      </c>
      <c r="M22" s="904">
        <f t="shared" ca="1" si="2"/>
        <v>89</v>
      </c>
      <c r="N22" s="904"/>
      <c r="O22" s="904">
        <f t="shared" ca="1" si="3"/>
        <v>84</v>
      </c>
      <c r="P22" s="904">
        <f t="shared" ca="1" si="3"/>
        <v>93</v>
      </c>
      <c r="Q22" s="904">
        <f t="shared" ca="1" si="3"/>
        <v>90</v>
      </c>
      <c r="R22" s="904"/>
      <c r="S22" s="904">
        <f t="shared" ca="1" si="4"/>
        <v>85</v>
      </c>
      <c r="T22" s="904">
        <f t="shared" ca="1" si="4"/>
        <v>94</v>
      </c>
      <c r="U22" s="904">
        <f t="shared" ca="1" si="4"/>
        <v>91</v>
      </c>
    </row>
    <row r="23" spans="1:21" x14ac:dyDescent="0.25">
      <c r="A23" s="906">
        <v>3.9</v>
      </c>
      <c r="B23" s="912"/>
      <c r="C23" s="904">
        <f t="shared" ca="1" si="0"/>
        <v>74</v>
      </c>
      <c r="D23" s="904">
        <f t="shared" ca="1" si="0"/>
        <v>89</v>
      </c>
      <c r="E23" s="904">
        <f t="shared" ca="1" si="0"/>
        <v>85</v>
      </c>
      <c r="F23" s="904"/>
      <c r="G23" s="904">
        <f t="shared" ca="1" si="1"/>
        <v>80</v>
      </c>
      <c r="H23" s="904">
        <f t="shared" ca="1" si="1"/>
        <v>91</v>
      </c>
      <c r="I23" s="904">
        <f t="shared" ca="1" si="1"/>
        <v>88</v>
      </c>
      <c r="J23" s="904"/>
      <c r="K23" s="904">
        <f t="shared" ca="1" si="2"/>
        <v>79</v>
      </c>
      <c r="L23" s="904">
        <f t="shared" ca="1" si="2"/>
        <v>91</v>
      </c>
      <c r="M23" s="904">
        <f t="shared" ca="1" si="2"/>
        <v>87</v>
      </c>
      <c r="N23" s="904"/>
      <c r="O23" s="904">
        <f t="shared" ca="1" si="3"/>
        <v>82</v>
      </c>
      <c r="P23" s="904">
        <f t="shared" ca="1" si="3"/>
        <v>92</v>
      </c>
      <c r="Q23" s="904">
        <f t="shared" ca="1" si="3"/>
        <v>89</v>
      </c>
      <c r="R23" s="904"/>
      <c r="S23" s="904">
        <f t="shared" ca="1" si="4"/>
        <v>83</v>
      </c>
      <c r="T23" s="904">
        <f t="shared" ca="1" si="4"/>
        <v>93</v>
      </c>
      <c r="U23" s="904">
        <f t="shared" ca="1" si="4"/>
        <v>90</v>
      </c>
    </row>
    <row r="24" spans="1:21" x14ac:dyDescent="0.25">
      <c r="A24" s="906">
        <v>4</v>
      </c>
      <c r="B24" s="912"/>
      <c r="C24" s="904">
        <f t="shared" ca="1" si="0"/>
        <v>71</v>
      </c>
      <c r="D24" s="904">
        <f t="shared" ca="1" si="0"/>
        <v>87</v>
      </c>
      <c r="E24" s="904">
        <f t="shared" ca="1" si="0"/>
        <v>82</v>
      </c>
      <c r="F24" s="904"/>
      <c r="G24" s="904">
        <f t="shared" ca="1" si="1"/>
        <v>77</v>
      </c>
      <c r="H24" s="904">
        <f t="shared" ca="1" si="1"/>
        <v>90</v>
      </c>
      <c r="I24" s="904">
        <f t="shared" ca="1" si="1"/>
        <v>86</v>
      </c>
      <c r="J24" s="904"/>
      <c r="K24" s="904">
        <f t="shared" ca="1" si="2"/>
        <v>77</v>
      </c>
      <c r="L24" s="904">
        <f t="shared" ca="1" si="2"/>
        <v>89</v>
      </c>
      <c r="M24" s="904">
        <f t="shared" ca="1" si="2"/>
        <v>85</v>
      </c>
      <c r="N24" s="904"/>
      <c r="O24" s="904">
        <f t="shared" ca="1" si="3"/>
        <v>79</v>
      </c>
      <c r="P24" s="904">
        <f t="shared" ca="1" si="3"/>
        <v>91</v>
      </c>
      <c r="Q24" s="904">
        <f t="shared" ca="1" si="3"/>
        <v>87</v>
      </c>
      <c r="R24" s="904"/>
      <c r="S24" s="904">
        <f t="shared" ca="1" si="4"/>
        <v>81</v>
      </c>
      <c r="T24" s="904">
        <f t="shared" ca="1" si="4"/>
        <v>92</v>
      </c>
      <c r="U24" s="904">
        <f t="shared" ca="1" si="4"/>
        <v>88</v>
      </c>
    </row>
    <row r="25" spans="1:21" s="901" customFormat="1" x14ac:dyDescent="0.25">
      <c r="A25" s="905">
        <v>4.0999999999999996</v>
      </c>
      <c r="B25" s="912"/>
      <c r="C25" s="904">
        <f t="shared" ca="1" si="0"/>
        <v>67</v>
      </c>
      <c r="D25" s="904">
        <f t="shared" ca="1" si="0"/>
        <v>85</v>
      </c>
      <c r="E25" s="904">
        <f t="shared" ca="1" si="0"/>
        <v>80</v>
      </c>
      <c r="F25" s="904"/>
      <c r="G25" s="904">
        <f t="shared" ca="1" si="1"/>
        <v>74</v>
      </c>
      <c r="H25" s="904">
        <f t="shared" ca="1" si="1"/>
        <v>88</v>
      </c>
      <c r="I25" s="904">
        <f t="shared" ca="1" si="1"/>
        <v>84</v>
      </c>
      <c r="J25" s="904"/>
      <c r="K25" s="904">
        <f t="shared" ca="1" si="2"/>
        <v>73</v>
      </c>
      <c r="L25" s="904">
        <f t="shared" ca="1" si="2"/>
        <v>88</v>
      </c>
      <c r="M25" s="904">
        <f t="shared" ca="1" si="2"/>
        <v>83</v>
      </c>
      <c r="N25" s="904"/>
      <c r="O25" s="904">
        <f t="shared" ca="1" si="3"/>
        <v>76</v>
      </c>
      <c r="P25" s="904">
        <f t="shared" ca="1" si="3"/>
        <v>89</v>
      </c>
      <c r="Q25" s="904">
        <f t="shared" ca="1" si="3"/>
        <v>85</v>
      </c>
      <c r="R25" s="904"/>
      <c r="S25" s="904">
        <f t="shared" ca="1" si="4"/>
        <v>78</v>
      </c>
      <c r="T25" s="904">
        <f t="shared" ca="1" si="4"/>
        <v>90</v>
      </c>
      <c r="U25" s="904">
        <f t="shared" ca="1" si="4"/>
        <v>86</v>
      </c>
    </row>
    <row r="26" spans="1:21" s="901" customFormat="1" x14ac:dyDescent="0.25">
      <c r="A26" s="905">
        <v>4.2</v>
      </c>
      <c r="B26" s="912"/>
      <c r="C26" s="904">
        <f t="shared" ca="1" si="0"/>
        <v>63</v>
      </c>
      <c r="D26" s="904">
        <f t="shared" ca="1" si="0"/>
        <v>82</v>
      </c>
      <c r="E26" s="904">
        <f t="shared" ca="1" si="0"/>
        <v>77</v>
      </c>
      <c r="F26" s="904"/>
      <c r="G26" s="904">
        <f t="shared" ca="1" si="1"/>
        <v>71</v>
      </c>
      <c r="H26" s="904">
        <f t="shared" ca="1" si="1"/>
        <v>86</v>
      </c>
      <c r="I26" s="904">
        <f t="shared" ca="1" si="1"/>
        <v>82</v>
      </c>
      <c r="J26" s="904"/>
      <c r="K26" s="904">
        <f t="shared" ca="1" si="2"/>
        <v>70</v>
      </c>
      <c r="L26" s="904">
        <f t="shared" ca="1" si="2"/>
        <v>85</v>
      </c>
      <c r="M26" s="904">
        <f t="shared" ca="1" si="2"/>
        <v>80</v>
      </c>
      <c r="N26" s="904"/>
      <c r="O26" s="904">
        <f t="shared" ca="1" si="3"/>
        <v>73</v>
      </c>
      <c r="P26" s="904">
        <f t="shared" ca="1" si="3"/>
        <v>87</v>
      </c>
      <c r="Q26" s="904">
        <f t="shared" ca="1" si="3"/>
        <v>83</v>
      </c>
      <c r="R26" s="904"/>
      <c r="S26" s="904">
        <f t="shared" ca="1" si="4"/>
        <v>75</v>
      </c>
      <c r="T26" s="904">
        <f t="shared" ca="1" si="4"/>
        <v>88</v>
      </c>
      <c r="U26" s="904">
        <f t="shared" ca="1" si="4"/>
        <v>84</v>
      </c>
    </row>
    <row r="27" spans="1:21" s="901" customFormat="1" x14ac:dyDescent="0.25">
      <c r="A27" s="905">
        <v>4.3</v>
      </c>
      <c r="B27" s="912"/>
      <c r="C27" s="904">
        <f t="shared" ca="1" si="0"/>
        <v>58</v>
      </c>
      <c r="D27" s="904">
        <f t="shared" ca="1" si="0"/>
        <v>78</v>
      </c>
      <c r="E27" s="904">
        <f t="shared" ca="1" si="0"/>
        <v>73</v>
      </c>
      <c r="F27" s="904"/>
      <c r="G27" s="904">
        <f t="shared" ca="1" si="1"/>
        <v>67</v>
      </c>
      <c r="H27" s="904">
        <f t="shared" ca="1" si="1"/>
        <v>83</v>
      </c>
      <c r="I27" s="904">
        <f t="shared" ca="1" si="1"/>
        <v>79</v>
      </c>
      <c r="J27" s="904"/>
      <c r="K27" s="904">
        <f t="shared" ca="1" si="2"/>
        <v>65</v>
      </c>
      <c r="L27" s="904">
        <f t="shared" ca="1" si="2"/>
        <v>82</v>
      </c>
      <c r="M27" s="904">
        <f t="shared" ca="1" si="2"/>
        <v>77</v>
      </c>
      <c r="N27" s="904"/>
      <c r="O27" s="904">
        <f t="shared" ca="1" si="3"/>
        <v>69</v>
      </c>
      <c r="P27" s="904">
        <f t="shared" ca="1" si="3"/>
        <v>85</v>
      </c>
      <c r="Q27" s="904">
        <f t="shared" ca="1" si="3"/>
        <v>80</v>
      </c>
      <c r="R27" s="904"/>
      <c r="S27" s="904">
        <f t="shared" ca="1" si="4"/>
        <v>71</v>
      </c>
      <c r="T27" s="904">
        <f t="shared" ca="1" si="4"/>
        <v>85</v>
      </c>
      <c r="U27" s="904">
        <f t="shared" ca="1" si="4"/>
        <v>81</v>
      </c>
    </row>
    <row r="28" spans="1:21" s="901" customFormat="1" x14ac:dyDescent="0.25">
      <c r="A28" s="905">
        <v>4.4000000000000004</v>
      </c>
      <c r="B28" s="912"/>
      <c r="C28" s="904">
        <f t="shared" ca="1" si="0"/>
        <v>52</v>
      </c>
      <c r="D28" s="904">
        <f t="shared" ca="1" si="0"/>
        <v>74</v>
      </c>
      <c r="E28" s="904">
        <f t="shared" ca="1" si="0"/>
        <v>68</v>
      </c>
      <c r="F28" s="904"/>
      <c r="G28" s="904">
        <f t="shared" ca="1" si="1"/>
        <v>62</v>
      </c>
      <c r="H28" s="904">
        <f t="shared" ca="1" si="1"/>
        <v>80</v>
      </c>
      <c r="I28" s="904">
        <f t="shared" ca="1" si="1"/>
        <v>75</v>
      </c>
      <c r="J28" s="904"/>
      <c r="K28" s="904">
        <f t="shared" ca="1" si="2"/>
        <v>59</v>
      </c>
      <c r="L28" s="904">
        <f t="shared" ca="1" si="2"/>
        <v>78</v>
      </c>
      <c r="M28" s="904">
        <f t="shared" ca="1" si="2"/>
        <v>73</v>
      </c>
      <c r="N28" s="904"/>
      <c r="O28" s="904">
        <f t="shared" ca="1" si="3"/>
        <v>63</v>
      </c>
      <c r="P28" s="904">
        <f t="shared" ca="1" si="3"/>
        <v>81</v>
      </c>
      <c r="Q28" s="904">
        <f t="shared" ca="1" si="3"/>
        <v>75</v>
      </c>
      <c r="R28" s="904"/>
      <c r="S28" s="904">
        <f t="shared" ca="1" si="4"/>
        <v>65</v>
      </c>
      <c r="T28" s="904">
        <f t="shared" ca="1" si="4"/>
        <v>82</v>
      </c>
      <c r="U28" s="904">
        <f t="shared" ca="1" si="4"/>
        <v>77</v>
      </c>
    </row>
    <row r="29" spans="1:21" s="901" customFormat="1" x14ac:dyDescent="0.25">
      <c r="A29" s="905">
        <v>4.5</v>
      </c>
      <c r="B29" s="912"/>
      <c r="C29" s="904">
        <f t="shared" ca="1" si="0"/>
        <v>46</v>
      </c>
      <c r="D29" s="904">
        <f t="shared" ca="1" si="0"/>
        <v>70</v>
      </c>
      <c r="E29" s="904">
        <f t="shared" ca="1" si="0"/>
        <v>63</v>
      </c>
      <c r="F29" s="904"/>
      <c r="G29" s="904">
        <f t="shared" ca="1" si="1"/>
        <v>56</v>
      </c>
      <c r="H29" s="904">
        <f t="shared" ca="1" si="1"/>
        <v>76</v>
      </c>
      <c r="I29" s="904">
        <f t="shared" ca="1" si="1"/>
        <v>70</v>
      </c>
      <c r="J29" s="904"/>
      <c r="K29" s="904">
        <f t="shared" ca="1" si="2"/>
        <v>53</v>
      </c>
      <c r="L29" s="904">
        <f t="shared" ca="1" si="2"/>
        <v>74</v>
      </c>
      <c r="M29" s="904">
        <f t="shared" ca="1" si="2"/>
        <v>67</v>
      </c>
      <c r="N29" s="904"/>
      <c r="O29" s="904">
        <f t="shared" ca="1" si="3"/>
        <v>57</v>
      </c>
      <c r="P29" s="904">
        <f t="shared" ca="1" si="3"/>
        <v>76</v>
      </c>
      <c r="Q29" s="904">
        <f t="shared" ca="1" si="3"/>
        <v>70</v>
      </c>
      <c r="R29" s="904"/>
      <c r="S29" s="904">
        <f t="shared" ca="1" si="4"/>
        <v>58</v>
      </c>
      <c r="T29" s="904">
        <f t="shared" ca="1" si="4"/>
        <v>77</v>
      </c>
      <c r="U29" s="904">
        <f t="shared" ca="1" si="4"/>
        <v>71</v>
      </c>
    </row>
    <row r="30" spans="1:21" s="901" customFormat="1" x14ac:dyDescent="0.25">
      <c r="A30" s="905">
        <v>4.5999999999999996</v>
      </c>
      <c r="B30" s="912"/>
      <c r="C30" s="904">
        <f t="shared" ca="1" si="0"/>
        <v>40</v>
      </c>
      <c r="D30" s="904">
        <f t="shared" ca="1" si="0"/>
        <v>64</v>
      </c>
      <c r="E30" s="904">
        <f t="shared" ca="1" si="0"/>
        <v>57</v>
      </c>
      <c r="F30" s="904"/>
      <c r="G30" s="904">
        <f t="shared" ca="1" si="1"/>
        <v>50</v>
      </c>
      <c r="H30" s="904">
        <f t="shared" ca="1" si="1"/>
        <v>71</v>
      </c>
      <c r="I30" s="904">
        <f t="shared" ca="1" si="1"/>
        <v>65</v>
      </c>
      <c r="J30" s="904"/>
      <c r="K30" s="904">
        <f t="shared" ca="1" si="2"/>
        <v>47</v>
      </c>
      <c r="L30" s="904">
        <f t="shared" ca="1" si="2"/>
        <v>69</v>
      </c>
      <c r="M30" s="904">
        <f t="shared" ca="1" si="2"/>
        <v>62</v>
      </c>
      <c r="N30" s="904"/>
      <c r="O30" s="904">
        <f t="shared" ca="1" si="3"/>
        <v>50</v>
      </c>
      <c r="P30" s="904">
        <f t="shared" ca="1" si="3"/>
        <v>71</v>
      </c>
      <c r="Q30" s="904">
        <f t="shared" ca="1" si="3"/>
        <v>64</v>
      </c>
      <c r="R30" s="904"/>
      <c r="S30" s="904">
        <f t="shared" ca="1" si="4"/>
        <v>51</v>
      </c>
      <c r="T30" s="904">
        <f t="shared" ca="1" si="4"/>
        <v>72</v>
      </c>
      <c r="U30" s="904">
        <f t="shared" ca="1" si="4"/>
        <v>65</v>
      </c>
    </row>
    <row r="31" spans="1:21" s="901" customFormat="1" x14ac:dyDescent="0.25">
      <c r="A31" s="905">
        <v>4.7</v>
      </c>
      <c r="B31" s="912"/>
      <c r="C31" s="904">
        <f t="shared" ca="1" si="0"/>
        <v>34</v>
      </c>
      <c r="D31" s="904">
        <f t="shared" ca="1" si="0"/>
        <v>58</v>
      </c>
      <c r="E31" s="904">
        <f t="shared" ca="1" si="0"/>
        <v>51</v>
      </c>
      <c r="F31" s="904"/>
      <c r="G31" s="904">
        <f t="shared" ca="1" si="1"/>
        <v>43</v>
      </c>
      <c r="H31" s="904">
        <f t="shared" ca="1" si="1"/>
        <v>66</v>
      </c>
      <c r="I31" s="904">
        <f t="shared" ca="1" si="1"/>
        <v>59</v>
      </c>
      <c r="J31" s="904"/>
      <c r="K31" s="904">
        <f t="shared" ca="1" si="2"/>
        <v>39</v>
      </c>
      <c r="L31" s="904">
        <f t="shared" ca="1" si="2"/>
        <v>62</v>
      </c>
      <c r="M31" s="904">
        <f t="shared" ca="1" si="2"/>
        <v>55</v>
      </c>
      <c r="N31" s="904"/>
      <c r="O31" s="904">
        <f t="shared" ca="1" si="3"/>
        <v>42</v>
      </c>
      <c r="P31" s="904">
        <f t="shared" ca="1" si="3"/>
        <v>65</v>
      </c>
      <c r="Q31" s="904">
        <f t="shared" ca="1" si="3"/>
        <v>58</v>
      </c>
      <c r="R31" s="904"/>
      <c r="S31" s="904">
        <f t="shared" ca="1" si="4"/>
        <v>44</v>
      </c>
      <c r="T31" s="904">
        <f t="shared" ca="1" si="4"/>
        <v>66</v>
      </c>
      <c r="U31" s="904">
        <f t="shared" ca="1" si="4"/>
        <v>59</v>
      </c>
    </row>
    <row r="32" spans="1:21" s="901" customFormat="1" x14ac:dyDescent="0.25">
      <c r="A32" s="905">
        <v>4.8</v>
      </c>
      <c r="B32" s="912"/>
      <c r="C32" s="904">
        <f t="shared" ca="1" si="0"/>
        <v>28</v>
      </c>
      <c r="D32" s="904">
        <f t="shared" ca="1" si="0"/>
        <v>52</v>
      </c>
      <c r="E32" s="904">
        <f t="shared" ca="1" si="0"/>
        <v>46</v>
      </c>
      <c r="F32" s="904"/>
      <c r="G32" s="904">
        <f t="shared" ca="1" si="1"/>
        <v>36</v>
      </c>
      <c r="H32" s="904">
        <f t="shared" ca="1" si="1"/>
        <v>60</v>
      </c>
      <c r="I32" s="904">
        <f t="shared" ca="1" si="1"/>
        <v>53</v>
      </c>
      <c r="J32" s="904"/>
      <c r="K32" s="904">
        <f t="shared" ca="1" si="2"/>
        <v>33</v>
      </c>
      <c r="L32" s="904">
        <f t="shared" ca="1" si="2"/>
        <v>56</v>
      </c>
      <c r="M32" s="904">
        <f t="shared" ca="1" si="2"/>
        <v>49</v>
      </c>
      <c r="N32" s="904"/>
      <c r="O32" s="904">
        <f t="shared" ca="1" si="3"/>
        <v>36</v>
      </c>
      <c r="P32" s="904">
        <f t="shared" ca="1" si="3"/>
        <v>59</v>
      </c>
      <c r="Q32" s="904">
        <f t="shared" ca="1" si="3"/>
        <v>52</v>
      </c>
      <c r="R32" s="904"/>
      <c r="S32" s="904">
        <f t="shared" ca="1" si="4"/>
        <v>37</v>
      </c>
      <c r="T32" s="904">
        <f t="shared" ca="1" si="4"/>
        <v>60</v>
      </c>
      <c r="U32" s="904">
        <f t="shared" ca="1" si="4"/>
        <v>52</v>
      </c>
    </row>
    <row r="33" spans="1:21" s="901" customFormat="1" x14ac:dyDescent="0.25">
      <c r="A33" s="905">
        <v>4.9000000000000004</v>
      </c>
      <c r="B33" s="912"/>
      <c r="C33" s="904">
        <f t="shared" ca="1" si="0"/>
        <v>23</v>
      </c>
      <c r="D33" s="904">
        <f t="shared" ca="1" si="0"/>
        <v>46</v>
      </c>
      <c r="E33" s="904">
        <f t="shared" ca="1" si="0"/>
        <v>39</v>
      </c>
      <c r="F33" s="904"/>
      <c r="G33" s="904">
        <f t="shared" ca="1" si="1"/>
        <v>30</v>
      </c>
      <c r="H33" s="904">
        <f t="shared" ca="1" si="1"/>
        <v>54</v>
      </c>
      <c r="I33" s="904">
        <f t="shared" ca="1" si="1"/>
        <v>47</v>
      </c>
      <c r="J33" s="904"/>
      <c r="K33" s="904">
        <f t="shared" ca="1" si="2"/>
        <v>28</v>
      </c>
      <c r="L33" s="904">
        <f t="shared" ca="1" si="2"/>
        <v>50</v>
      </c>
      <c r="M33" s="904">
        <f t="shared" ca="1" si="2"/>
        <v>43</v>
      </c>
      <c r="N33" s="904"/>
      <c r="O33" s="904">
        <f t="shared" ca="1" si="3"/>
        <v>30</v>
      </c>
      <c r="P33" s="904">
        <f t="shared" ca="1" si="3"/>
        <v>53</v>
      </c>
      <c r="Q33" s="904">
        <f t="shared" ca="1" si="3"/>
        <v>45</v>
      </c>
      <c r="R33" s="904"/>
      <c r="S33" s="904">
        <f t="shared" ca="1" si="4"/>
        <v>31</v>
      </c>
      <c r="T33" s="904">
        <f t="shared" ca="1" si="4"/>
        <v>53</v>
      </c>
      <c r="U33" s="904">
        <f t="shared" ca="1" si="4"/>
        <v>46</v>
      </c>
    </row>
    <row r="34" spans="1:21" x14ac:dyDescent="0.25">
      <c r="A34" s="906">
        <v>5</v>
      </c>
      <c r="B34" s="912"/>
      <c r="C34" s="904">
        <f t="shared" ca="1" si="0"/>
        <v>18</v>
      </c>
      <c r="D34" s="904">
        <f t="shared" ca="1" si="0"/>
        <v>39</v>
      </c>
      <c r="E34" s="904">
        <f t="shared" ca="1" si="0"/>
        <v>34</v>
      </c>
      <c r="F34" s="904"/>
      <c r="G34" s="904">
        <f t="shared" ca="1" si="1"/>
        <v>25</v>
      </c>
      <c r="H34" s="904">
        <f t="shared" ca="1" si="1"/>
        <v>48</v>
      </c>
      <c r="I34" s="904">
        <f t="shared" ca="1" si="1"/>
        <v>41</v>
      </c>
      <c r="J34" s="904"/>
      <c r="K34" s="904">
        <f t="shared" ca="1" si="2"/>
        <v>23</v>
      </c>
      <c r="L34" s="904">
        <f t="shared" ca="1" si="2"/>
        <v>45</v>
      </c>
      <c r="M34" s="904">
        <f t="shared" ca="1" si="2"/>
        <v>38</v>
      </c>
      <c r="N34" s="904"/>
      <c r="O34" s="904">
        <f t="shared" ca="1" si="3"/>
        <v>24</v>
      </c>
      <c r="P34" s="904">
        <f t="shared" ca="1" si="3"/>
        <v>47</v>
      </c>
      <c r="Q34" s="904">
        <f t="shared" ca="1" si="3"/>
        <v>40</v>
      </c>
      <c r="R34" s="904"/>
      <c r="S34" s="904">
        <f t="shared" ca="1" si="4"/>
        <v>25</v>
      </c>
      <c r="T34" s="904">
        <f t="shared" ca="1" si="4"/>
        <v>47</v>
      </c>
      <c r="U34" s="904">
        <f t="shared" ca="1" si="4"/>
        <v>40</v>
      </c>
    </row>
    <row r="35" spans="1:21" x14ac:dyDescent="0.25">
      <c r="A35" s="906">
        <v>5.0999999999999996</v>
      </c>
      <c r="B35" s="912"/>
      <c r="C35" s="904">
        <f t="shared" ca="1" si="0"/>
        <v>14</v>
      </c>
      <c r="D35" s="904">
        <f t="shared" ca="1" si="0"/>
        <v>33</v>
      </c>
      <c r="E35" s="904">
        <f t="shared" ca="1" si="0"/>
        <v>28</v>
      </c>
      <c r="F35" s="904"/>
      <c r="G35" s="904">
        <f t="shared" ca="1" si="1"/>
        <v>20</v>
      </c>
      <c r="H35" s="904">
        <f t="shared" ca="1" si="1"/>
        <v>42</v>
      </c>
      <c r="I35" s="904">
        <f t="shared" ca="1" si="1"/>
        <v>35</v>
      </c>
      <c r="J35" s="904"/>
      <c r="K35" s="904">
        <f t="shared" ca="1" si="2"/>
        <v>19</v>
      </c>
      <c r="L35" s="904">
        <f t="shared" ca="1" si="2"/>
        <v>39</v>
      </c>
      <c r="M35" s="904">
        <f t="shared" ca="1" si="2"/>
        <v>33</v>
      </c>
      <c r="N35" s="904"/>
      <c r="O35" s="904">
        <f t="shared" ca="1" si="3"/>
        <v>20</v>
      </c>
      <c r="P35" s="904">
        <f t="shared" ca="1" si="3"/>
        <v>41</v>
      </c>
      <c r="Q35" s="904">
        <f t="shared" ca="1" si="3"/>
        <v>34</v>
      </c>
      <c r="R35" s="904"/>
      <c r="S35" s="904">
        <f t="shared" ca="1" si="4"/>
        <v>20</v>
      </c>
      <c r="T35" s="904">
        <f t="shared" ca="1" si="4"/>
        <v>41</v>
      </c>
      <c r="U35" s="904">
        <f t="shared" ca="1" si="4"/>
        <v>34</v>
      </c>
    </row>
    <row r="36" spans="1:21" x14ac:dyDescent="0.25">
      <c r="A36" s="906">
        <v>5.2</v>
      </c>
      <c r="B36" s="912"/>
      <c r="C36" s="904">
        <f t="shared" ca="1" si="0"/>
        <v>10</v>
      </c>
      <c r="D36" s="904">
        <f t="shared" ca="1" si="0"/>
        <v>27</v>
      </c>
      <c r="E36" s="904">
        <f t="shared" ca="1" si="0"/>
        <v>22</v>
      </c>
      <c r="F36" s="904"/>
      <c r="G36" s="904">
        <f t="shared" ca="1" si="1"/>
        <v>16</v>
      </c>
      <c r="H36" s="904">
        <f t="shared" ca="1" si="1"/>
        <v>36</v>
      </c>
      <c r="I36" s="904">
        <f t="shared" ca="1" si="1"/>
        <v>30</v>
      </c>
      <c r="J36" s="904"/>
      <c r="K36" s="904">
        <f t="shared" ca="1" si="2"/>
        <v>15</v>
      </c>
      <c r="L36" s="904">
        <f t="shared" ca="1" si="2"/>
        <v>33</v>
      </c>
      <c r="M36" s="904">
        <f t="shared" ca="1" si="2"/>
        <v>28</v>
      </c>
      <c r="N36" s="904"/>
      <c r="O36" s="904">
        <f t="shared" ca="1" si="3"/>
        <v>16</v>
      </c>
      <c r="P36" s="904">
        <f t="shared" ca="1" si="3"/>
        <v>35</v>
      </c>
      <c r="Q36" s="904">
        <f t="shared" ca="1" si="3"/>
        <v>29</v>
      </c>
      <c r="R36" s="904"/>
      <c r="S36" s="904">
        <f t="shared" ca="1" si="4"/>
        <v>16</v>
      </c>
      <c r="T36" s="904">
        <f t="shared" ca="1" si="4"/>
        <v>35</v>
      </c>
      <c r="U36" s="904">
        <f t="shared" ca="1" si="4"/>
        <v>29</v>
      </c>
    </row>
    <row r="37" spans="1:21" x14ac:dyDescent="0.25">
      <c r="A37" s="906">
        <v>5.3</v>
      </c>
      <c r="B37" s="912"/>
      <c r="C37" s="904">
        <f t="shared" ca="1" si="0"/>
        <v>7</v>
      </c>
      <c r="D37" s="904">
        <f t="shared" ca="1" si="0"/>
        <v>21</v>
      </c>
      <c r="E37" s="904">
        <f t="shared" ca="1" si="0"/>
        <v>17</v>
      </c>
      <c r="F37" s="904"/>
      <c r="G37" s="904">
        <f t="shared" ca="1" si="1"/>
        <v>12</v>
      </c>
      <c r="H37" s="904">
        <f t="shared" ca="1" si="1"/>
        <v>30</v>
      </c>
      <c r="I37" s="904">
        <f t="shared" ca="1" si="1"/>
        <v>25</v>
      </c>
      <c r="J37" s="904"/>
      <c r="K37" s="904">
        <f t="shared" ca="1" si="2"/>
        <v>11</v>
      </c>
      <c r="L37" s="904">
        <f t="shared" ca="1" si="2"/>
        <v>28</v>
      </c>
      <c r="M37" s="904">
        <f t="shared" ca="1" si="2"/>
        <v>23</v>
      </c>
      <c r="N37" s="904"/>
      <c r="O37" s="904">
        <f t="shared" ca="1" si="3"/>
        <v>12</v>
      </c>
      <c r="P37" s="904">
        <f t="shared" ca="1" si="3"/>
        <v>29</v>
      </c>
      <c r="Q37" s="904">
        <f t="shared" ca="1" si="3"/>
        <v>24</v>
      </c>
      <c r="R37" s="904"/>
      <c r="S37" s="904">
        <f t="shared" ca="1" si="4"/>
        <v>12</v>
      </c>
      <c r="T37" s="904">
        <f t="shared" ca="1" si="4"/>
        <v>29</v>
      </c>
      <c r="U37" s="904">
        <f t="shared" ca="1" si="4"/>
        <v>23</v>
      </c>
    </row>
    <row r="38" spans="1:21" x14ac:dyDescent="0.25">
      <c r="A38" s="906">
        <v>5.4</v>
      </c>
      <c r="B38" s="912"/>
      <c r="C38" s="904">
        <f t="shared" ca="1" si="0"/>
        <v>5</v>
      </c>
      <c r="D38" s="904">
        <f t="shared" ca="1" si="0"/>
        <v>15</v>
      </c>
      <c r="E38" s="904">
        <f t="shared" ca="1" si="0"/>
        <v>12</v>
      </c>
      <c r="F38" s="904"/>
      <c r="G38" s="904">
        <f t="shared" ca="1" si="1"/>
        <v>9</v>
      </c>
      <c r="H38" s="904">
        <f t="shared" ca="1" si="1"/>
        <v>25</v>
      </c>
      <c r="I38" s="904">
        <f t="shared" ca="1" si="1"/>
        <v>20</v>
      </c>
      <c r="J38" s="904"/>
      <c r="K38" s="904">
        <f t="shared" ca="1" si="2"/>
        <v>9</v>
      </c>
      <c r="L38" s="904">
        <f t="shared" ca="1" si="2"/>
        <v>23</v>
      </c>
      <c r="M38" s="904">
        <f t="shared" ca="1" si="2"/>
        <v>19</v>
      </c>
      <c r="N38" s="904"/>
      <c r="O38" s="904">
        <f t="shared" ca="1" si="3"/>
        <v>9</v>
      </c>
      <c r="P38" s="904">
        <f t="shared" ca="1" si="3"/>
        <v>24</v>
      </c>
      <c r="Q38" s="904">
        <f t="shared" ca="1" si="3"/>
        <v>19</v>
      </c>
      <c r="R38" s="904"/>
      <c r="S38" s="904">
        <f t="shared" ca="1" si="4"/>
        <v>9</v>
      </c>
      <c r="T38" s="904">
        <f t="shared" ca="1" si="4"/>
        <v>23</v>
      </c>
      <c r="U38" s="904">
        <f t="shared" ca="1" si="4"/>
        <v>19</v>
      </c>
    </row>
    <row r="39" spans="1:21" x14ac:dyDescent="0.25">
      <c r="A39" s="906">
        <v>5.5</v>
      </c>
      <c r="B39" s="912"/>
      <c r="C39" s="904">
        <f t="shared" ca="1" si="0"/>
        <v>3</v>
      </c>
      <c r="D39" s="904">
        <f t="shared" ca="1" si="0"/>
        <v>10</v>
      </c>
      <c r="E39" s="904">
        <f t="shared" ca="1" si="0"/>
        <v>8</v>
      </c>
      <c r="F39" s="904"/>
      <c r="G39" s="904">
        <f t="shared" ca="1" si="1"/>
        <v>7</v>
      </c>
      <c r="H39" s="904">
        <f t="shared" ca="1" si="1"/>
        <v>19</v>
      </c>
      <c r="I39" s="904">
        <f t="shared" ca="1" si="1"/>
        <v>16</v>
      </c>
      <c r="J39" s="904"/>
      <c r="K39" s="904">
        <f t="shared" ca="1" si="2"/>
        <v>6</v>
      </c>
      <c r="L39" s="904">
        <f t="shared" ca="1" si="2"/>
        <v>18</v>
      </c>
      <c r="M39" s="904">
        <f t="shared" ca="1" si="2"/>
        <v>15</v>
      </c>
      <c r="N39" s="904"/>
      <c r="O39" s="904">
        <f t="shared" ca="1" si="3"/>
        <v>7</v>
      </c>
      <c r="P39" s="904">
        <f t="shared" ca="1" si="3"/>
        <v>19</v>
      </c>
      <c r="Q39" s="904">
        <f t="shared" ca="1" si="3"/>
        <v>15</v>
      </c>
      <c r="R39" s="904"/>
      <c r="S39" s="904">
        <f t="shared" ca="1" si="4"/>
        <v>6</v>
      </c>
      <c r="T39" s="904">
        <f t="shared" ca="1" si="4"/>
        <v>18</v>
      </c>
      <c r="U39" s="904">
        <f t="shared" ca="1" si="4"/>
        <v>14</v>
      </c>
    </row>
    <row r="40" spans="1:21" x14ac:dyDescent="0.25">
      <c r="A40" s="906">
        <v>5.6</v>
      </c>
      <c r="B40" s="912"/>
      <c r="C40" s="904">
        <f t="shared" ca="1" si="0"/>
        <v>1</v>
      </c>
      <c r="D40" s="904">
        <f t="shared" ca="1" si="0"/>
        <v>5</v>
      </c>
      <c r="E40" s="904">
        <f t="shared" ca="1" si="0"/>
        <v>4</v>
      </c>
      <c r="F40" s="904"/>
      <c r="G40" s="904">
        <f t="shared" ca="1" si="1"/>
        <v>5</v>
      </c>
      <c r="H40" s="904">
        <f t="shared" ca="1" si="1"/>
        <v>15</v>
      </c>
      <c r="I40" s="904">
        <f t="shared" ca="1" si="1"/>
        <v>12</v>
      </c>
      <c r="J40" s="904"/>
      <c r="K40" s="904">
        <f t="shared" ca="1" si="2"/>
        <v>4</v>
      </c>
      <c r="L40" s="904">
        <f t="shared" ca="1" si="2"/>
        <v>14</v>
      </c>
      <c r="M40" s="904">
        <f t="shared" ca="1" si="2"/>
        <v>11</v>
      </c>
      <c r="N40" s="904"/>
      <c r="O40" s="904">
        <f t="shared" ca="1" si="3"/>
        <v>5</v>
      </c>
      <c r="P40" s="904">
        <f t="shared" ca="1" si="3"/>
        <v>14</v>
      </c>
      <c r="Q40" s="904">
        <f t="shared" ca="1" si="3"/>
        <v>11</v>
      </c>
      <c r="R40" s="904"/>
      <c r="S40" s="904">
        <f t="shared" ca="1" si="4"/>
        <v>4</v>
      </c>
      <c r="T40" s="904">
        <f t="shared" ca="1" si="4"/>
        <v>14</v>
      </c>
      <c r="U40" s="904">
        <f t="shared" ca="1" si="4"/>
        <v>11</v>
      </c>
    </row>
    <row r="41" spans="1:21" x14ac:dyDescent="0.25">
      <c r="A41" s="906">
        <v>5.7</v>
      </c>
      <c r="B41" s="912"/>
      <c r="C41" s="904">
        <f t="shared" ca="1" si="0"/>
        <v>0</v>
      </c>
      <c r="D41" s="904">
        <f t="shared" ca="1" si="0"/>
        <v>2</v>
      </c>
      <c r="E41" s="904">
        <f t="shared" ca="1" si="0"/>
        <v>2</v>
      </c>
      <c r="F41" s="904"/>
      <c r="G41" s="904">
        <f t="shared" ca="1" si="1"/>
        <v>3</v>
      </c>
      <c r="H41" s="904">
        <f t="shared" ca="1" si="1"/>
        <v>10</v>
      </c>
      <c r="I41" s="904">
        <f t="shared" ca="1" si="1"/>
        <v>8</v>
      </c>
      <c r="J41" s="904"/>
      <c r="K41" s="904">
        <f t="shared" ca="1" si="2"/>
        <v>3</v>
      </c>
      <c r="L41" s="904">
        <f t="shared" ca="1" si="2"/>
        <v>10</v>
      </c>
      <c r="M41" s="904">
        <f t="shared" ca="1" si="2"/>
        <v>7</v>
      </c>
      <c r="N41" s="904"/>
      <c r="O41" s="904">
        <f t="shared" ca="1" si="3"/>
        <v>4</v>
      </c>
      <c r="P41" s="904">
        <f t="shared" ca="1" si="3"/>
        <v>11</v>
      </c>
      <c r="Q41" s="904">
        <f t="shared" ca="1" si="3"/>
        <v>9</v>
      </c>
      <c r="R41" s="904"/>
      <c r="S41" s="904">
        <f t="shared" ca="1" si="4"/>
        <v>4</v>
      </c>
      <c r="T41" s="904">
        <f t="shared" ca="1" si="4"/>
        <v>11</v>
      </c>
      <c r="U41" s="904">
        <f t="shared" ca="1" si="4"/>
        <v>9</v>
      </c>
    </row>
    <row r="42" spans="1:21" x14ac:dyDescent="0.25">
      <c r="A42" s="906">
        <v>5.8</v>
      </c>
      <c r="B42" s="912"/>
      <c r="C42" s="904">
        <f t="shared" ca="1" si="0"/>
        <v>0</v>
      </c>
      <c r="D42" s="904">
        <f t="shared" ca="1" si="0"/>
        <v>1</v>
      </c>
      <c r="E42" s="904">
        <f t="shared" ca="1" si="0"/>
        <v>1</v>
      </c>
      <c r="F42" s="904"/>
      <c r="G42" s="904">
        <f t="shared" ca="1" si="1"/>
        <v>2</v>
      </c>
      <c r="H42" s="904">
        <f t="shared" ca="1" si="1"/>
        <v>6</v>
      </c>
      <c r="I42" s="904">
        <f t="shared" ca="1" si="1"/>
        <v>5</v>
      </c>
      <c r="J42" s="904"/>
      <c r="K42" s="904">
        <f t="shared" ca="1" si="2"/>
        <v>2</v>
      </c>
      <c r="L42" s="904">
        <f t="shared" ca="1" si="2"/>
        <v>8</v>
      </c>
      <c r="M42" s="904">
        <f t="shared" ca="1" si="2"/>
        <v>6</v>
      </c>
      <c r="N42" s="904"/>
      <c r="O42" s="904">
        <f t="shared" ca="1" si="3"/>
        <v>3</v>
      </c>
      <c r="P42" s="904">
        <f t="shared" ca="1" si="3"/>
        <v>10</v>
      </c>
      <c r="Q42" s="904">
        <f t="shared" ca="1" si="3"/>
        <v>8</v>
      </c>
      <c r="R42" s="904"/>
      <c r="S42" s="904">
        <f t="shared" ca="1" si="4"/>
        <v>3</v>
      </c>
      <c r="T42" s="904">
        <f t="shared" ca="1" si="4"/>
        <v>10</v>
      </c>
      <c r="U42" s="904">
        <f t="shared" ca="1" si="4"/>
        <v>8</v>
      </c>
    </row>
    <row r="43" spans="1:21" s="901" customFormat="1" x14ac:dyDescent="0.25">
      <c r="A43" s="905">
        <v>5.9</v>
      </c>
      <c r="B43" s="912"/>
      <c r="C43" s="904">
        <f t="shared" ca="1" si="0"/>
        <v>0</v>
      </c>
      <c r="D43" s="904">
        <f t="shared" ca="1" si="0"/>
        <v>0</v>
      </c>
      <c r="E43" s="904">
        <f t="shared" ca="1" si="0"/>
        <v>0</v>
      </c>
      <c r="F43" s="904"/>
      <c r="G43" s="904">
        <f t="shared" ca="1" si="1"/>
        <v>1</v>
      </c>
      <c r="H43" s="904">
        <f t="shared" ca="1" si="1"/>
        <v>4</v>
      </c>
      <c r="I43" s="904">
        <f t="shared" ca="1" si="1"/>
        <v>3</v>
      </c>
      <c r="J43" s="904"/>
      <c r="K43" s="904">
        <f t="shared" ca="1" si="2"/>
        <v>2</v>
      </c>
      <c r="L43" s="904">
        <f t="shared" ca="1" si="2"/>
        <v>7</v>
      </c>
      <c r="M43" s="904">
        <f t="shared" ca="1" si="2"/>
        <v>5</v>
      </c>
      <c r="N43" s="904"/>
      <c r="O43" s="904">
        <f t="shared" ca="1" si="3"/>
        <v>3</v>
      </c>
      <c r="P43" s="904">
        <f t="shared" ca="1" si="3"/>
        <v>9</v>
      </c>
      <c r="Q43" s="904">
        <f t="shared" ca="1" si="3"/>
        <v>7</v>
      </c>
      <c r="R43" s="904"/>
      <c r="S43" s="904">
        <f t="shared" ca="1" si="4"/>
        <v>3</v>
      </c>
      <c r="T43" s="904">
        <f t="shared" ca="1" si="4"/>
        <v>9</v>
      </c>
      <c r="U43" s="904">
        <f t="shared" ca="1" si="4"/>
        <v>7</v>
      </c>
    </row>
    <row r="44" spans="1:21" s="901" customFormat="1" x14ac:dyDescent="0.25">
      <c r="A44" s="903">
        <v>6</v>
      </c>
      <c r="B44" s="911"/>
      <c r="C44" s="997" t="str">
        <f t="shared" ca="1" si="0"/>
        <v>na</v>
      </c>
      <c r="D44" s="997" t="str">
        <f t="shared" ca="1" si="0"/>
        <v>na</v>
      </c>
      <c r="E44" s="997" t="str">
        <f t="shared" ca="1" si="0"/>
        <v>na</v>
      </c>
      <c r="F44" s="997"/>
      <c r="G44" s="902">
        <f t="shared" ca="1" si="1"/>
        <v>1</v>
      </c>
      <c r="H44" s="902">
        <f t="shared" ca="1" si="1"/>
        <v>3</v>
      </c>
      <c r="I44" s="902">
        <f t="shared" ca="1" si="1"/>
        <v>3</v>
      </c>
      <c r="J44" s="902"/>
      <c r="K44" s="902">
        <f t="shared" ca="1" si="2"/>
        <v>1</v>
      </c>
      <c r="L44" s="902">
        <f t="shared" ca="1" si="2"/>
        <v>5</v>
      </c>
      <c r="M44" s="902">
        <f t="shared" ca="1" si="2"/>
        <v>4</v>
      </c>
      <c r="N44" s="902"/>
      <c r="O44" s="902">
        <f t="shared" ca="1" si="3"/>
        <v>1</v>
      </c>
      <c r="P44" s="902">
        <f t="shared" ca="1" si="3"/>
        <v>6</v>
      </c>
      <c r="Q44" s="902">
        <f t="shared" ca="1" si="3"/>
        <v>4</v>
      </c>
      <c r="R44" s="902"/>
      <c r="S44" s="902">
        <f t="shared" ca="1" si="4"/>
        <v>1</v>
      </c>
      <c r="T44" s="902">
        <f t="shared" ca="1" si="4"/>
        <v>6</v>
      </c>
      <c r="U44" s="902">
        <f t="shared" ca="1" si="4"/>
        <v>4</v>
      </c>
    </row>
    <row r="45" spans="1:21" x14ac:dyDescent="0.25">
      <c r="T45" s="998"/>
      <c r="U45" s="998" t="s">
        <v>55</v>
      </c>
    </row>
    <row r="46" spans="1:21" x14ac:dyDescent="0.25">
      <c r="A46" s="1178" t="s">
        <v>632</v>
      </c>
      <c r="B46" s="1178"/>
      <c r="C46" s="1178"/>
      <c r="D46" s="1178"/>
      <c r="E46" s="1178"/>
      <c r="F46" s="1178"/>
      <c r="G46" s="1178"/>
      <c r="H46" s="1178"/>
      <c r="I46" s="1178"/>
      <c r="J46" s="1178"/>
      <c r="K46" s="1178"/>
      <c r="L46" s="1178"/>
      <c r="M46" s="1178"/>
      <c r="N46" s="1178"/>
      <c r="O46" s="1178"/>
      <c r="P46" s="1178"/>
      <c r="Q46" s="1178"/>
      <c r="R46" s="926"/>
    </row>
    <row r="47" spans="1:21" ht="23.25" customHeight="1" x14ac:dyDescent="0.25">
      <c r="A47" s="1125" t="s">
        <v>611</v>
      </c>
      <c r="B47" s="1125"/>
      <c r="C47" s="1125"/>
      <c r="D47" s="1125"/>
      <c r="E47" s="1125"/>
      <c r="F47" s="1125"/>
      <c r="G47" s="1125"/>
      <c r="H47" s="1125"/>
      <c r="I47" s="1125"/>
      <c r="J47" s="1125"/>
      <c r="K47" s="1125"/>
      <c r="L47" s="1125"/>
      <c r="M47" s="1125"/>
      <c r="N47" s="1125"/>
      <c r="O47" s="1125"/>
      <c r="P47" s="1125"/>
      <c r="Q47" s="1125"/>
      <c r="R47" s="1125"/>
      <c r="S47" s="1125"/>
      <c r="T47" s="1125"/>
      <c r="U47" s="1125"/>
    </row>
    <row r="48" spans="1:21" ht="23.25" customHeight="1" x14ac:dyDescent="0.25">
      <c r="A48" s="1125" t="s">
        <v>612</v>
      </c>
      <c r="B48" s="1125"/>
      <c r="C48" s="1125"/>
      <c r="D48" s="1125"/>
      <c r="E48" s="1125"/>
      <c r="F48" s="1125"/>
      <c r="G48" s="1125"/>
      <c r="H48" s="1125"/>
      <c r="I48" s="1125"/>
      <c r="J48" s="1125"/>
      <c r="K48" s="1125"/>
      <c r="L48" s="1125"/>
      <c r="M48" s="1125"/>
      <c r="N48" s="1125"/>
      <c r="O48" s="1125"/>
      <c r="P48" s="1125"/>
      <c r="Q48" s="1125"/>
      <c r="R48" s="1125"/>
      <c r="S48" s="1125"/>
      <c r="T48" s="1125"/>
      <c r="U48" s="1125"/>
    </row>
    <row r="49" spans="1:21" ht="38.1" customHeight="1" x14ac:dyDescent="0.25">
      <c r="A49" s="1125" t="s">
        <v>613</v>
      </c>
      <c r="B49" s="1125"/>
      <c r="C49" s="1125"/>
      <c r="D49" s="1125"/>
      <c r="E49" s="1125"/>
      <c r="F49" s="1125"/>
      <c r="G49" s="1125"/>
      <c r="H49" s="1125"/>
      <c r="I49" s="1125"/>
      <c r="J49" s="1125"/>
      <c r="K49" s="1125"/>
      <c r="L49" s="1125"/>
      <c r="M49" s="1125"/>
      <c r="N49" s="1125"/>
      <c r="O49" s="1125"/>
      <c r="P49" s="1125"/>
      <c r="Q49" s="1125"/>
      <c r="R49" s="1125"/>
      <c r="S49" s="1125"/>
      <c r="T49" s="1125"/>
      <c r="U49" s="1125"/>
    </row>
    <row r="50" spans="1:21" ht="15.75" customHeight="1" x14ac:dyDescent="0.25">
      <c r="A50" s="974"/>
      <c r="B50" s="974"/>
      <c r="C50" s="927"/>
      <c r="D50" s="927"/>
      <c r="E50" s="927"/>
      <c r="F50" s="927"/>
      <c r="G50" s="927"/>
      <c r="H50" s="927"/>
      <c r="I50" s="927"/>
      <c r="J50" s="927"/>
      <c r="K50" s="927"/>
      <c r="L50" s="927"/>
      <c r="M50" s="927"/>
      <c r="N50" s="927"/>
      <c r="O50" s="927"/>
      <c r="P50" s="927"/>
      <c r="Q50" s="927"/>
      <c r="R50" s="927"/>
      <c r="S50" s="927"/>
      <c r="T50" s="927"/>
      <c r="U50" s="927"/>
    </row>
    <row r="51" spans="1:21" x14ac:dyDescent="0.25">
      <c r="A51" s="900" t="s">
        <v>62</v>
      </c>
    </row>
    <row r="52" spans="1:21" x14ac:dyDescent="0.25">
      <c r="A52" s="899" t="s">
        <v>547</v>
      </c>
    </row>
    <row r="53" spans="1:21" x14ac:dyDescent="0.25">
      <c r="A53" s="898"/>
    </row>
    <row r="54" spans="1:21" x14ac:dyDescent="0.25">
      <c r="A54" s="898"/>
    </row>
    <row r="65" spans="1:21" s="901" customFormat="1" x14ac:dyDescent="0.25">
      <c r="A65" s="897"/>
      <c r="B65" s="875"/>
      <c r="C65" s="925"/>
      <c r="D65" s="925"/>
      <c r="E65" s="925"/>
      <c r="F65" s="925"/>
      <c r="G65" s="925"/>
      <c r="H65" s="925"/>
      <c r="I65" s="925"/>
      <c r="J65" s="925"/>
      <c r="K65" s="925"/>
      <c r="L65" s="925"/>
      <c r="M65" s="925"/>
      <c r="N65" s="925"/>
      <c r="O65" s="925"/>
      <c r="P65" s="925"/>
      <c r="Q65" s="925"/>
      <c r="R65" s="925"/>
      <c r="S65" s="925"/>
      <c r="T65" s="925"/>
      <c r="U65" s="925"/>
    </row>
    <row r="66" spans="1:21" s="901" customFormat="1" x14ac:dyDescent="0.25">
      <c r="A66" s="897"/>
      <c r="B66" s="875"/>
      <c r="C66" s="925"/>
      <c r="D66" s="925"/>
      <c r="E66" s="925"/>
      <c r="F66" s="925"/>
      <c r="G66" s="925"/>
      <c r="H66" s="925"/>
      <c r="I66" s="925"/>
      <c r="J66" s="925"/>
      <c r="K66" s="925"/>
      <c r="L66" s="925"/>
      <c r="M66" s="925"/>
      <c r="N66" s="925"/>
      <c r="O66" s="925"/>
      <c r="P66" s="925"/>
      <c r="Q66" s="925"/>
      <c r="R66" s="925"/>
      <c r="S66" s="925"/>
      <c r="T66" s="925"/>
      <c r="U66" s="925"/>
    </row>
    <row r="67" spans="1:21" s="901" customFormat="1" x14ac:dyDescent="0.25">
      <c r="A67" s="897"/>
      <c r="B67" s="875"/>
      <c r="C67" s="925"/>
      <c r="D67" s="925"/>
      <c r="E67" s="925"/>
      <c r="F67" s="925"/>
      <c r="G67" s="925"/>
      <c r="H67" s="925"/>
      <c r="I67" s="925"/>
      <c r="J67" s="925"/>
      <c r="K67" s="925"/>
      <c r="L67" s="925"/>
      <c r="M67" s="925"/>
      <c r="N67" s="925"/>
      <c r="O67" s="925"/>
      <c r="P67" s="925"/>
      <c r="Q67" s="925"/>
      <c r="R67" s="925"/>
      <c r="S67" s="925"/>
      <c r="T67" s="925"/>
      <c r="U67" s="925"/>
    </row>
    <row r="68" spans="1:21" s="901" customFormat="1" x14ac:dyDescent="0.25">
      <c r="A68" s="897"/>
      <c r="B68" s="875"/>
      <c r="C68" s="925"/>
      <c r="D68" s="925"/>
      <c r="E68" s="925"/>
      <c r="F68" s="925"/>
      <c r="G68" s="925"/>
      <c r="H68" s="925"/>
      <c r="I68" s="925"/>
      <c r="J68" s="925"/>
      <c r="K68" s="925"/>
      <c r="L68" s="925"/>
      <c r="M68" s="925"/>
      <c r="N68" s="925"/>
      <c r="O68" s="925"/>
      <c r="P68" s="925"/>
      <c r="Q68" s="925"/>
      <c r="R68" s="925"/>
      <c r="S68" s="925"/>
      <c r="T68" s="925"/>
      <c r="U68" s="925"/>
    </row>
    <row r="69" spans="1:21" s="901" customFormat="1" x14ac:dyDescent="0.25">
      <c r="A69" s="897"/>
      <c r="B69" s="875"/>
      <c r="C69" s="925"/>
      <c r="D69" s="925"/>
      <c r="E69" s="925"/>
      <c r="F69" s="925"/>
      <c r="G69" s="925"/>
      <c r="H69" s="925"/>
      <c r="I69" s="925"/>
      <c r="J69" s="925"/>
      <c r="K69" s="925"/>
      <c r="L69" s="925"/>
      <c r="M69" s="925"/>
      <c r="N69" s="925"/>
      <c r="O69" s="925"/>
      <c r="P69" s="925"/>
      <c r="Q69" s="925"/>
      <c r="R69" s="925"/>
      <c r="S69" s="925"/>
      <c r="T69" s="925"/>
      <c r="U69" s="925"/>
    </row>
    <row r="70" spans="1:21" s="901" customFormat="1" x14ac:dyDescent="0.25">
      <c r="A70" s="897"/>
      <c r="B70" s="875"/>
      <c r="C70" s="925"/>
      <c r="D70" s="925"/>
      <c r="E70" s="925"/>
      <c r="F70" s="925"/>
      <c r="G70" s="925"/>
      <c r="H70" s="925"/>
      <c r="I70" s="925"/>
      <c r="J70" s="925"/>
      <c r="K70" s="925"/>
      <c r="L70" s="925"/>
      <c r="M70" s="925"/>
      <c r="N70" s="925"/>
      <c r="O70" s="925"/>
      <c r="P70" s="925"/>
      <c r="Q70" s="925"/>
      <c r="R70" s="925"/>
      <c r="S70" s="925"/>
      <c r="T70" s="925"/>
      <c r="U70" s="925"/>
    </row>
    <row r="71" spans="1:21" s="901" customFormat="1" x14ac:dyDescent="0.25">
      <c r="A71" s="897"/>
      <c r="B71" s="875"/>
      <c r="C71" s="925"/>
      <c r="D71" s="925"/>
      <c r="E71" s="925"/>
      <c r="F71" s="925"/>
      <c r="G71" s="925"/>
      <c r="H71" s="925"/>
      <c r="I71" s="925"/>
      <c r="J71" s="925"/>
      <c r="K71" s="925"/>
      <c r="L71" s="925"/>
      <c r="M71" s="925"/>
      <c r="N71" s="925"/>
      <c r="O71" s="925"/>
      <c r="P71" s="925"/>
      <c r="Q71" s="925"/>
      <c r="R71" s="925"/>
      <c r="S71" s="925"/>
      <c r="T71" s="925"/>
      <c r="U71" s="925"/>
    </row>
    <row r="72" spans="1:21" s="901" customFormat="1" x14ac:dyDescent="0.25">
      <c r="A72" s="897"/>
      <c r="B72" s="875"/>
      <c r="C72" s="925"/>
      <c r="D72" s="925"/>
      <c r="E72" s="925"/>
      <c r="F72" s="925"/>
      <c r="G72" s="925"/>
      <c r="H72" s="925"/>
      <c r="I72" s="925"/>
      <c r="J72" s="925"/>
      <c r="K72" s="925"/>
      <c r="L72" s="925"/>
      <c r="M72" s="925"/>
      <c r="N72" s="925"/>
      <c r="O72" s="925"/>
      <c r="P72" s="925"/>
      <c r="Q72" s="925"/>
      <c r="R72" s="925"/>
      <c r="S72" s="925"/>
      <c r="T72" s="925"/>
      <c r="U72" s="925"/>
    </row>
    <row r="73" spans="1:21" s="901" customFormat="1" x14ac:dyDescent="0.25">
      <c r="A73" s="897"/>
      <c r="B73" s="875"/>
      <c r="C73" s="925"/>
      <c r="D73" s="925"/>
      <c r="E73" s="925"/>
      <c r="F73" s="925"/>
      <c r="G73" s="925"/>
      <c r="H73" s="925"/>
      <c r="I73" s="925"/>
      <c r="J73" s="925"/>
      <c r="K73" s="925"/>
      <c r="L73" s="925"/>
      <c r="M73" s="925"/>
      <c r="N73" s="925"/>
      <c r="O73" s="925"/>
      <c r="P73" s="925"/>
      <c r="Q73" s="925"/>
      <c r="R73" s="925"/>
      <c r="S73" s="925"/>
      <c r="T73" s="925"/>
      <c r="U73" s="925"/>
    </row>
    <row r="83" spans="1:33" s="901" customFormat="1" x14ac:dyDescent="0.25">
      <c r="A83" s="897"/>
      <c r="B83" s="875"/>
      <c r="C83" s="925"/>
      <c r="D83" s="925"/>
      <c r="E83" s="925"/>
      <c r="F83" s="925"/>
      <c r="G83" s="925"/>
      <c r="H83" s="925"/>
      <c r="I83" s="925"/>
      <c r="J83" s="925"/>
      <c r="K83" s="925"/>
      <c r="L83" s="925"/>
      <c r="M83" s="925"/>
      <c r="N83" s="925"/>
      <c r="O83" s="925"/>
      <c r="P83" s="925"/>
      <c r="Q83" s="925"/>
      <c r="R83" s="925"/>
      <c r="S83" s="925"/>
      <c r="T83" s="925"/>
      <c r="U83" s="925"/>
    </row>
    <row r="84" spans="1:33" s="901" customFormat="1" x14ac:dyDescent="0.25">
      <c r="A84" s="897"/>
      <c r="B84" s="875"/>
      <c r="C84" s="925"/>
      <c r="D84" s="925"/>
      <c r="E84" s="925"/>
      <c r="F84" s="925"/>
      <c r="G84" s="925"/>
      <c r="H84" s="925"/>
      <c r="I84" s="925"/>
      <c r="J84" s="925"/>
      <c r="K84" s="925"/>
      <c r="L84" s="925"/>
      <c r="M84" s="925"/>
      <c r="N84" s="925"/>
      <c r="O84" s="925"/>
      <c r="P84" s="925"/>
      <c r="Q84" s="925"/>
      <c r="R84" s="925"/>
      <c r="S84" s="925"/>
      <c r="T84" s="925"/>
      <c r="U84" s="925"/>
    </row>
    <row r="86" spans="1:33" ht="14.25" customHeight="1" x14ac:dyDescent="0.25"/>
    <row r="87" spans="1:33" s="894" customFormat="1" ht="36" customHeight="1" x14ac:dyDescent="0.25">
      <c r="A87" s="897"/>
      <c r="B87" s="875"/>
      <c r="C87" s="925"/>
      <c r="D87" s="925"/>
      <c r="E87" s="925"/>
      <c r="F87" s="925"/>
      <c r="G87" s="925"/>
      <c r="H87" s="925"/>
      <c r="I87" s="925"/>
      <c r="J87" s="925"/>
      <c r="K87" s="925"/>
      <c r="L87" s="925"/>
      <c r="M87" s="925"/>
      <c r="N87" s="925"/>
      <c r="O87" s="925"/>
      <c r="P87" s="925"/>
      <c r="Q87" s="925"/>
      <c r="R87" s="925"/>
      <c r="S87" s="925"/>
      <c r="T87" s="925"/>
      <c r="U87" s="925"/>
    </row>
    <row r="88" spans="1:33" s="894" customFormat="1" ht="36" customHeight="1" x14ac:dyDescent="0.25">
      <c r="A88" s="897"/>
      <c r="B88" s="875"/>
      <c r="C88" s="925"/>
      <c r="D88" s="925"/>
      <c r="E88" s="925"/>
      <c r="F88" s="925"/>
      <c r="G88" s="925"/>
      <c r="H88" s="925"/>
      <c r="I88" s="925"/>
      <c r="J88" s="925"/>
      <c r="K88" s="925"/>
      <c r="L88" s="925"/>
      <c r="M88" s="925"/>
      <c r="N88" s="925"/>
      <c r="O88" s="925"/>
      <c r="P88" s="925"/>
      <c r="Q88" s="925"/>
      <c r="R88" s="925"/>
      <c r="S88" s="925"/>
      <c r="T88" s="925"/>
      <c r="U88" s="925"/>
    </row>
    <row r="89" spans="1:33" s="225" customFormat="1" ht="24" customHeight="1" x14ac:dyDescent="0.25">
      <c r="A89" s="897"/>
      <c r="B89" s="875"/>
      <c r="C89" s="925"/>
      <c r="D89" s="925"/>
      <c r="E89" s="925"/>
      <c r="F89" s="925"/>
      <c r="G89" s="925"/>
      <c r="H89" s="925"/>
      <c r="I89" s="925"/>
      <c r="J89" s="925"/>
      <c r="K89" s="925"/>
      <c r="L89" s="925"/>
      <c r="M89" s="925"/>
      <c r="N89" s="925"/>
      <c r="O89" s="925"/>
      <c r="P89" s="925"/>
      <c r="Q89" s="925"/>
      <c r="R89" s="925"/>
      <c r="S89" s="925"/>
      <c r="T89" s="925"/>
      <c r="U89" s="925"/>
      <c r="V89" s="893"/>
      <c r="W89" s="257"/>
      <c r="X89" s="257"/>
      <c r="Y89" s="252"/>
      <c r="Z89" s="252"/>
      <c r="AA89" s="252"/>
      <c r="AB89" s="252"/>
      <c r="AC89" s="252"/>
      <c r="AD89" s="252"/>
      <c r="AE89" s="294"/>
      <c r="AF89" s="226"/>
      <c r="AG89" s="226"/>
    </row>
    <row r="90" spans="1:33" ht="14.25" customHeight="1" x14ac:dyDescent="0.25"/>
    <row r="91" spans="1:33" ht="14.25" customHeight="1" x14ac:dyDescent="0.25"/>
    <row r="92" spans="1:33" ht="14.25" customHeight="1" x14ac:dyDescent="0.25"/>
  </sheetData>
  <sheetProtection sheet="1" objects="1" scenarios="1"/>
  <mergeCells count="17">
    <mergeCell ref="N6:U6"/>
    <mergeCell ref="N7:Q7"/>
    <mergeCell ref="R7:U7"/>
    <mergeCell ref="S10:U10"/>
    <mergeCell ref="C11:E11"/>
    <mergeCell ref="G11:I11"/>
    <mergeCell ref="K11:M11"/>
    <mergeCell ref="O11:Q11"/>
    <mergeCell ref="S11:U11"/>
    <mergeCell ref="A48:U48"/>
    <mergeCell ref="A49:U49"/>
    <mergeCell ref="C10:E10"/>
    <mergeCell ref="G10:I10"/>
    <mergeCell ref="K10:M10"/>
    <mergeCell ref="O10:Q10"/>
    <mergeCell ref="A46:Q46"/>
    <mergeCell ref="A47:U47"/>
  </mergeCells>
  <dataValidations count="2">
    <dataValidation type="list" allowBlank="1" showInputMessage="1" showErrorMessage="1" sqref="R7:U7">
      <formula1>$X$6:$X$7</formula1>
    </dataValidation>
    <dataValidation type="list" allowBlank="1" showInputMessage="1" showErrorMessage="1" sqref="R8:U8">
      <formula1>$X$6:$X$9</formula1>
    </dataValidation>
  </dataValidations>
  <pageMargins left="0.70866141732283472" right="0.70866141732283472" top="0.74803149606299213" bottom="0.74803149606299213" header="0.31496062992125984" footer="0.31496062992125984"/>
  <pageSetup paperSize="9" scale="78"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1"/>
  <sheetViews>
    <sheetView topLeftCell="A4" workbookViewId="0">
      <pane ySplit="6" topLeftCell="A10" activePane="bottomLeft" state="frozen"/>
      <selection sqref="A1:N1"/>
      <selection pane="bottomLeft" sqref="A1:T1"/>
    </sheetView>
  </sheetViews>
  <sheetFormatPr defaultColWidth="9.140625" defaultRowHeight="12.75" x14ac:dyDescent="0.2"/>
  <cols>
    <col min="1" max="1" width="9.140625" style="312"/>
    <col min="2" max="2" width="31" style="312" customWidth="1"/>
    <col min="3" max="4" width="9.140625" style="312"/>
    <col min="5" max="5" width="9.140625" style="312" customWidth="1"/>
    <col min="6" max="222" width="9.140625" style="312"/>
    <col min="223" max="16384" width="9.140625" style="313"/>
  </cols>
  <sheetData>
    <row r="1" spans="1:256" ht="15" x14ac:dyDescent="0.25">
      <c r="A1" s="1187" t="s">
        <v>345</v>
      </c>
      <c r="B1" s="1187"/>
      <c r="C1" s="1187"/>
      <c r="D1" s="1187"/>
      <c r="E1" s="1187"/>
      <c r="F1" s="1187"/>
      <c r="G1" s="1187"/>
      <c r="H1" s="1187"/>
      <c r="I1" s="1187"/>
      <c r="J1" s="1187"/>
      <c r="K1" s="1187"/>
      <c r="L1" s="1187"/>
      <c r="M1" s="1187"/>
      <c r="N1" s="1187"/>
      <c r="O1" s="1187"/>
      <c r="P1" s="1187"/>
      <c r="Q1" s="1187"/>
      <c r="R1" s="1187"/>
      <c r="S1" s="1187"/>
      <c r="T1" s="1187"/>
    </row>
    <row r="2" spans="1:256" s="315" customFormat="1" ht="15" x14ac:dyDescent="0.25">
      <c r="A2" s="314"/>
      <c r="B2" s="315">
        <v>1</v>
      </c>
      <c r="C2" s="315">
        <v>2</v>
      </c>
      <c r="D2" s="315">
        <v>3</v>
      </c>
      <c r="E2" s="315">
        <v>4</v>
      </c>
      <c r="F2" s="315">
        <v>5</v>
      </c>
      <c r="G2" s="315">
        <v>6</v>
      </c>
      <c r="H2" s="315">
        <v>7</v>
      </c>
      <c r="I2" s="315">
        <v>8</v>
      </c>
      <c r="J2" s="315">
        <v>9</v>
      </c>
      <c r="K2" s="315">
        <v>10</v>
      </c>
      <c r="L2" s="315">
        <v>11</v>
      </c>
      <c r="M2" s="315">
        <v>12</v>
      </c>
      <c r="N2" s="315">
        <v>13</v>
      </c>
      <c r="O2" s="315">
        <v>14</v>
      </c>
      <c r="P2" s="315">
        <v>15</v>
      </c>
      <c r="Q2" s="315">
        <v>16</v>
      </c>
      <c r="R2" s="315">
        <v>17</v>
      </c>
      <c r="S2" s="315">
        <v>18</v>
      </c>
      <c r="T2" s="315">
        <v>19</v>
      </c>
      <c r="U2" s="315">
        <v>20</v>
      </c>
      <c r="V2" s="315">
        <v>21</v>
      </c>
      <c r="W2" s="315">
        <v>22</v>
      </c>
      <c r="X2" s="315">
        <v>23</v>
      </c>
      <c r="Y2" s="315">
        <v>24</v>
      </c>
      <c r="Z2" s="315">
        <v>25</v>
      </c>
      <c r="AA2" s="315">
        <v>26</v>
      </c>
      <c r="AB2" s="315">
        <v>27</v>
      </c>
      <c r="AC2" s="315">
        <v>28</v>
      </c>
      <c r="AD2" s="315">
        <v>29</v>
      </c>
      <c r="AE2" s="315">
        <v>30</v>
      </c>
      <c r="AF2" s="315">
        <v>31</v>
      </c>
      <c r="AG2" s="315">
        <v>32</v>
      </c>
      <c r="AH2" s="315">
        <v>33</v>
      </c>
      <c r="AI2" s="315">
        <v>34</v>
      </c>
      <c r="AJ2" s="315">
        <v>35</v>
      </c>
      <c r="AK2" s="315">
        <v>36</v>
      </c>
      <c r="AL2" s="315">
        <v>37</v>
      </c>
      <c r="AM2" s="315">
        <v>38</v>
      </c>
      <c r="AN2" s="315">
        <v>39</v>
      </c>
      <c r="AO2" s="315">
        <v>40</v>
      </c>
      <c r="AP2" s="315">
        <v>41</v>
      </c>
      <c r="AQ2" s="315">
        <v>42</v>
      </c>
      <c r="AR2" s="315">
        <v>43</v>
      </c>
      <c r="AS2" s="315">
        <v>44</v>
      </c>
      <c r="AT2" s="315">
        <v>45</v>
      </c>
      <c r="AU2" s="315">
        <v>46</v>
      </c>
      <c r="AV2" s="315">
        <v>47</v>
      </c>
      <c r="AW2" s="315">
        <v>48</v>
      </c>
      <c r="AX2" s="315">
        <v>49</v>
      </c>
      <c r="AY2" s="315">
        <v>50</v>
      </c>
      <c r="AZ2" s="315">
        <v>51</v>
      </c>
      <c r="BA2" s="315">
        <v>52</v>
      </c>
      <c r="BB2" s="315">
        <v>53</v>
      </c>
      <c r="BC2" s="315">
        <v>54</v>
      </c>
      <c r="BD2" s="315">
        <v>55</v>
      </c>
      <c r="BE2" s="315">
        <v>56</v>
      </c>
      <c r="BF2" s="315">
        <v>57</v>
      </c>
      <c r="BG2" s="315">
        <v>58</v>
      </c>
      <c r="BH2" s="315">
        <v>59</v>
      </c>
      <c r="BI2" s="315">
        <v>60</v>
      </c>
      <c r="BJ2" s="315">
        <v>61</v>
      </c>
      <c r="BK2" s="315">
        <v>62</v>
      </c>
      <c r="BL2" s="315">
        <v>63</v>
      </c>
      <c r="BM2" s="315">
        <v>64</v>
      </c>
      <c r="BN2" s="315">
        <v>65</v>
      </c>
      <c r="BO2" s="315">
        <v>66</v>
      </c>
      <c r="BP2" s="315">
        <v>67</v>
      </c>
      <c r="BQ2" s="315">
        <v>68</v>
      </c>
      <c r="BR2" s="315">
        <v>69</v>
      </c>
      <c r="BS2" s="315">
        <v>70</v>
      </c>
      <c r="BT2" s="315">
        <v>71</v>
      </c>
      <c r="BU2" s="315">
        <v>72</v>
      </c>
      <c r="BV2" s="315">
        <v>73</v>
      </c>
      <c r="BW2" s="315">
        <v>74</v>
      </c>
      <c r="BX2" s="315">
        <v>75</v>
      </c>
      <c r="BY2" s="315">
        <v>76</v>
      </c>
      <c r="BZ2" s="315">
        <v>77</v>
      </c>
      <c r="CA2" s="315">
        <v>78</v>
      </c>
      <c r="CB2" s="315">
        <v>79</v>
      </c>
      <c r="CC2" s="315">
        <v>80</v>
      </c>
      <c r="CD2" s="315">
        <v>81</v>
      </c>
      <c r="CE2" s="315">
        <v>82</v>
      </c>
      <c r="CF2" s="315">
        <v>83</v>
      </c>
      <c r="CG2" s="315">
        <v>84</v>
      </c>
      <c r="CH2" s="315">
        <v>85</v>
      </c>
      <c r="CI2" s="315">
        <v>86</v>
      </c>
      <c r="CJ2" s="315">
        <v>87</v>
      </c>
      <c r="CK2" s="315">
        <v>88</v>
      </c>
      <c r="CL2" s="315">
        <v>89</v>
      </c>
      <c r="CM2" s="315">
        <v>90</v>
      </c>
      <c r="CN2" s="315">
        <v>91</v>
      </c>
      <c r="CO2" s="315">
        <v>92</v>
      </c>
      <c r="CP2" s="315">
        <v>93</v>
      </c>
      <c r="CQ2" s="315">
        <v>94</v>
      </c>
      <c r="CR2" s="315">
        <v>95</v>
      </c>
      <c r="CS2" s="315">
        <v>96</v>
      </c>
      <c r="CT2" s="315">
        <v>97</v>
      </c>
      <c r="CU2" s="315">
        <v>98</v>
      </c>
      <c r="CV2" s="315">
        <v>99</v>
      </c>
      <c r="CW2" s="315">
        <v>100</v>
      </c>
      <c r="CX2" s="315">
        <v>101</v>
      </c>
      <c r="CY2" s="315">
        <v>102</v>
      </c>
      <c r="CZ2" s="315">
        <v>103</v>
      </c>
      <c r="DA2" s="315">
        <v>104</v>
      </c>
      <c r="DB2" s="315">
        <v>105</v>
      </c>
      <c r="DC2" s="315">
        <v>106</v>
      </c>
      <c r="DD2" s="315">
        <v>107</v>
      </c>
      <c r="DE2" s="315">
        <v>108</v>
      </c>
      <c r="DF2" s="315">
        <v>109</v>
      </c>
      <c r="DG2" s="315">
        <v>110</v>
      </c>
      <c r="DH2" s="315">
        <v>111</v>
      </c>
      <c r="DI2" s="315">
        <v>112</v>
      </c>
      <c r="DJ2" s="315">
        <v>113</v>
      </c>
      <c r="DK2" s="315">
        <v>114</v>
      </c>
      <c r="DL2" s="315">
        <v>115</v>
      </c>
      <c r="DM2" s="315">
        <v>116</v>
      </c>
      <c r="DN2" s="315">
        <v>117</v>
      </c>
      <c r="DO2" s="315">
        <v>118</v>
      </c>
      <c r="DP2" s="315">
        <v>119</v>
      </c>
      <c r="DQ2" s="315">
        <v>120</v>
      </c>
      <c r="DR2" s="315">
        <v>121</v>
      </c>
      <c r="DS2" s="315">
        <v>122</v>
      </c>
      <c r="DT2" s="315">
        <v>123</v>
      </c>
      <c r="DU2" s="315">
        <v>124</v>
      </c>
      <c r="DV2" s="315">
        <v>125</v>
      </c>
      <c r="DW2" s="315">
        <v>126</v>
      </c>
      <c r="DX2" s="315">
        <v>127</v>
      </c>
      <c r="DY2" s="315">
        <v>128</v>
      </c>
      <c r="DZ2" s="315">
        <v>129</v>
      </c>
      <c r="EA2" s="315">
        <v>130</v>
      </c>
      <c r="EB2" s="315">
        <v>131</v>
      </c>
      <c r="EC2" s="315">
        <v>132</v>
      </c>
      <c r="ED2" s="315">
        <v>133</v>
      </c>
      <c r="EE2" s="315">
        <v>134</v>
      </c>
      <c r="EF2" s="315">
        <v>135</v>
      </c>
      <c r="EG2" s="315">
        <v>136</v>
      </c>
      <c r="EH2" s="315">
        <v>137</v>
      </c>
      <c r="EI2" s="315">
        <v>138</v>
      </c>
      <c r="EJ2" s="315">
        <v>139</v>
      </c>
      <c r="EK2" s="315">
        <v>140</v>
      </c>
      <c r="EL2" s="315">
        <v>141</v>
      </c>
      <c r="EM2" s="315">
        <v>142</v>
      </c>
      <c r="EN2" s="315">
        <v>143</v>
      </c>
      <c r="EO2" s="315">
        <v>144</v>
      </c>
      <c r="EP2" s="315">
        <v>145</v>
      </c>
      <c r="EQ2" s="315">
        <v>146</v>
      </c>
      <c r="ER2" s="315">
        <v>147</v>
      </c>
      <c r="ES2" s="315">
        <v>148</v>
      </c>
      <c r="ET2" s="315">
        <v>149</v>
      </c>
      <c r="EU2" s="315">
        <v>150</v>
      </c>
      <c r="EV2" s="315">
        <v>151</v>
      </c>
      <c r="EW2" s="315">
        <v>152</v>
      </c>
      <c r="EX2" s="315">
        <v>153</v>
      </c>
      <c r="EY2" s="315">
        <v>154</v>
      </c>
      <c r="EZ2" s="315">
        <v>155</v>
      </c>
      <c r="FA2" s="315">
        <v>156</v>
      </c>
      <c r="FB2" s="315">
        <v>157</v>
      </c>
      <c r="FC2" s="315">
        <v>158</v>
      </c>
      <c r="FD2" s="315">
        <v>159</v>
      </c>
      <c r="FE2" s="315">
        <v>160</v>
      </c>
      <c r="FF2" s="315">
        <v>161</v>
      </c>
      <c r="FG2" s="315">
        <v>162</v>
      </c>
      <c r="FH2" s="315">
        <v>163</v>
      </c>
      <c r="FI2" s="315">
        <v>164</v>
      </c>
      <c r="FJ2" s="315">
        <v>165</v>
      </c>
      <c r="FK2" s="315">
        <v>166</v>
      </c>
      <c r="FL2" s="315">
        <v>167</v>
      </c>
      <c r="FM2" s="315">
        <v>168</v>
      </c>
      <c r="FN2" s="315">
        <v>169</v>
      </c>
      <c r="FO2" s="315">
        <v>170</v>
      </c>
      <c r="FP2" s="315">
        <v>171</v>
      </c>
      <c r="FQ2" s="315">
        <v>172</v>
      </c>
      <c r="FR2" s="315">
        <v>173</v>
      </c>
      <c r="FS2" s="315">
        <v>174</v>
      </c>
      <c r="FT2" s="315">
        <v>175</v>
      </c>
      <c r="FU2" s="315">
        <v>176</v>
      </c>
      <c r="FV2" s="315">
        <v>177</v>
      </c>
      <c r="FW2" s="315">
        <v>178</v>
      </c>
      <c r="FX2" s="315">
        <v>179</v>
      </c>
      <c r="FY2" s="315">
        <v>180</v>
      </c>
      <c r="FZ2" s="315">
        <v>181</v>
      </c>
      <c r="GA2" s="315">
        <v>182</v>
      </c>
      <c r="GB2" s="315">
        <v>183</v>
      </c>
      <c r="GC2" s="315">
        <v>184</v>
      </c>
      <c r="GD2" s="315">
        <v>185</v>
      </c>
      <c r="GE2" s="315">
        <v>186</v>
      </c>
      <c r="GF2" s="315">
        <v>187</v>
      </c>
      <c r="GG2" s="315">
        <v>188</v>
      </c>
      <c r="GH2" s="315">
        <v>189</v>
      </c>
      <c r="GI2" s="315">
        <v>190</v>
      </c>
      <c r="GJ2" s="315">
        <v>191</v>
      </c>
      <c r="GK2" s="315">
        <v>192</v>
      </c>
      <c r="GL2" s="315">
        <v>193</v>
      </c>
      <c r="GM2" s="315">
        <v>194</v>
      </c>
      <c r="GN2" s="315">
        <v>195</v>
      </c>
      <c r="GO2" s="315">
        <v>196</v>
      </c>
      <c r="GP2" s="315">
        <v>197</v>
      </c>
      <c r="GQ2" s="315">
        <v>198</v>
      </c>
      <c r="GR2" s="315">
        <v>199</v>
      </c>
      <c r="GS2" s="315">
        <v>200</v>
      </c>
      <c r="GT2" s="315">
        <v>201</v>
      </c>
      <c r="GU2" s="315">
        <v>202</v>
      </c>
      <c r="GV2" s="315">
        <v>203</v>
      </c>
      <c r="GW2" s="315">
        <v>204</v>
      </c>
      <c r="GX2" s="315">
        <v>205</v>
      </c>
      <c r="GY2" s="315">
        <v>206</v>
      </c>
      <c r="GZ2" s="315">
        <v>207</v>
      </c>
      <c r="HA2" s="315">
        <v>208</v>
      </c>
      <c r="HB2" s="315">
        <v>209</v>
      </c>
      <c r="HC2" s="315">
        <v>210</v>
      </c>
      <c r="HD2" s="315">
        <v>211</v>
      </c>
      <c r="HE2" s="315">
        <v>212</v>
      </c>
      <c r="HF2" s="315">
        <v>213</v>
      </c>
      <c r="HG2" s="315">
        <v>214</v>
      </c>
      <c r="HH2" s="315">
        <v>215</v>
      </c>
      <c r="HI2" s="315">
        <v>216</v>
      </c>
      <c r="HJ2" s="315">
        <v>217</v>
      </c>
      <c r="HK2" s="315">
        <v>218</v>
      </c>
      <c r="HL2" s="315">
        <v>219</v>
      </c>
      <c r="HM2" s="315">
        <v>220</v>
      </c>
      <c r="HO2" s="316"/>
      <c r="HP2" s="316"/>
      <c r="HQ2" s="316"/>
      <c r="HR2" s="316"/>
      <c r="HS2" s="316"/>
      <c r="HT2" s="316"/>
      <c r="HU2" s="316"/>
      <c r="HV2" s="316"/>
      <c r="HW2" s="316"/>
      <c r="HX2" s="316"/>
      <c r="HY2" s="316"/>
      <c r="HZ2" s="316"/>
      <c r="IA2" s="316"/>
      <c r="IB2" s="316"/>
      <c r="IC2" s="316"/>
      <c r="ID2" s="316"/>
      <c r="IE2" s="316"/>
      <c r="IF2" s="316"/>
      <c r="IG2" s="316"/>
      <c r="IH2" s="316"/>
      <c r="II2" s="316"/>
      <c r="IJ2" s="316"/>
      <c r="IK2" s="316"/>
      <c r="IL2" s="316"/>
      <c r="IM2" s="316"/>
      <c r="IN2" s="316"/>
      <c r="IO2" s="316"/>
      <c r="IP2" s="316"/>
      <c r="IQ2" s="316"/>
      <c r="IR2" s="316"/>
      <c r="IS2" s="316"/>
      <c r="IT2" s="316"/>
      <c r="IU2" s="316"/>
      <c r="IV2" s="316"/>
    </row>
    <row r="3" spans="1:256" ht="15" x14ac:dyDescent="0.25">
      <c r="A3" s="314"/>
      <c r="C3" s="317" t="s">
        <v>346</v>
      </c>
      <c r="AS3" s="317" t="s">
        <v>347</v>
      </c>
      <c r="CO3" s="317" t="s">
        <v>348</v>
      </c>
      <c r="EK3" s="317" t="s">
        <v>349</v>
      </c>
      <c r="GD3" s="317" t="s">
        <v>350</v>
      </c>
      <c r="GM3" s="317" t="s">
        <v>351</v>
      </c>
      <c r="GV3" s="312" t="s">
        <v>351</v>
      </c>
      <c r="HE3" s="312" t="s">
        <v>351</v>
      </c>
    </row>
    <row r="4" spans="1:256" ht="15" x14ac:dyDescent="0.25">
      <c r="A4" s="314"/>
      <c r="C4" s="317">
        <v>1</v>
      </c>
      <c r="AS4" s="317">
        <v>1</v>
      </c>
      <c r="CO4" s="317">
        <v>1</v>
      </c>
      <c r="EK4" s="317">
        <v>1</v>
      </c>
      <c r="GD4" s="317">
        <v>1</v>
      </c>
      <c r="GM4" s="317">
        <v>1</v>
      </c>
      <c r="GV4" s="312">
        <v>1</v>
      </c>
      <c r="HE4" s="312">
        <v>1</v>
      </c>
    </row>
    <row r="5" spans="1:256" ht="15" x14ac:dyDescent="0.25">
      <c r="A5" s="314"/>
      <c r="C5" s="317" t="s">
        <v>352</v>
      </c>
      <c r="AS5" s="317" t="s">
        <v>352</v>
      </c>
      <c r="CO5" s="317" t="s">
        <v>352</v>
      </c>
      <c r="EK5" s="317" t="s">
        <v>352</v>
      </c>
      <c r="GD5" s="317" t="s">
        <v>352</v>
      </c>
      <c r="GM5" s="317" t="s">
        <v>352</v>
      </c>
      <c r="GV5" s="312" t="s">
        <v>352</v>
      </c>
      <c r="HE5" s="312" t="s">
        <v>352</v>
      </c>
    </row>
    <row r="6" spans="1:256" ht="15" x14ac:dyDescent="0.25">
      <c r="A6" s="314"/>
      <c r="C6" s="317" t="s">
        <v>326</v>
      </c>
      <c r="Q6" s="312" t="s">
        <v>353</v>
      </c>
      <c r="AE6" s="312" t="s">
        <v>354</v>
      </c>
      <c r="AS6" s="317" t="s">
        <v>326</v>
      </c>
      <c r="BI6" s="312" t="s">
        <v>353</v>
      </c>
      <c r="BY6" s="312" t="s">
        <v>354</v>
      </c>
      <c r="CO6" s="317" t="s">
        <v>326</v>
      </c>
      <c r="DE6" s="312" t="s">
        <v>353</v>
      </c>
      <c r="DU6" s="312" t="s">
        <v>354</v>
      </c>
      <c r="EK6" s="317" t="s">
        <v>326</v>
      </c>
      <c r="EZ6" s="312" t="s">
        <v>353</v>
      </c>
      <c r="FO6" s="312" t="s">
        <v>354</v>
      </c>
      <c r="GD6" s="317" t="s">
        <v>326</v>
      </c>
      <c r="GG6" s="312" t="s">
        <v>353</v>
      </c>
      <c r="GJ6" s="312" t="s">
        <v>354</v>
      </c>
      <c r="GM6" s="317" t="s">
        <v>326</v>
      </c>
      <c r="GP6" s="312" t="s">
        <v>353</v>
      </c>
      <c r="GS6" s="312" t="s">
        <v>354</v>
      </c>
      <c r="GV6" s="312" t="s">
        <v>326</v>
      </c>
      <c r="GY6" s="312" t="s">
        <v>353</v>
      </c>
      <c r="HB6" s="312" t="s">
        <v>354</v>
      </c>
      <c r="HE6" s="312" t="s">
        <v>326</v>
      </c>
      <c r="HH6" s="312" t="s">
        <v>353</v>
      </c>
      <c r="HK6" s="312" t="s">
        <v>354</v>
      </c>
      <c r="HO6" s="316"/>
    </row>
    <row r="7" spans="1:256" ht="15" x14ac:dyDescent="0.25">
      <c r="A7" s="314"/>
      <c r="C7" s="317" t="s">
        <v>355</v>
      </c>
      <c r="O7" s="312" t="s">
        <v>356</v>
      </c>
      <c r="Q7" s="312" t="s">
        <v>355</v>
      </c>
      <c r="AC7" s="312" t="s">
        <v>356</v>
      </c>
      <c r="AE7" s="312" t="s">
        <v>355</v>
      </c>
      <c r="AQ7" s="312" t="s">
        <v>356</v>
      </c>
      <c r="AS7" s="317" t="s">
        <v>357</v>
      </c>
      <c r="BG7" s="312" t="s">
        <v>358</v>
      </c>
      <c r="BI7" s="312" t="s">
        <v>357</v>
      </c>
      <c r="BW7" s="312" t="s">
        <v>358</v>
      </c>
      <c r="BY7" s="312" t="s">
        <v>357</v>
      </c>
      <c r="CM7" s="312" t="s">
        <v>358</v>
      </c>
      <c r="CO7" s="317" t="s">
        <v>359</v>
      </c>
      <c r="DC7" s="312" t="s">
        <v>360</v>
      </c>
      <c r="DE7" s="312" t="s">
        <v>359</v>
      </c>
      <c r="DS7" s="312" t="s">
        <v>360</v>
      </c>
      <c r="DU7" s="312" t="s">
        <v>359</v>
      </c>
      <c r="EI7" s="312" t="s">
        <v>360</v>
      </c>
      <c r="EK7" s="317" t="s">
        <v>361</v>
      </c>
      <c r="EX7" s="312" t="s">
        <v>362</v>
      </c>
      <c r="EZ7" s="312" t="s">
        <v>361</v>
      </c>
      <c r="FM7" s="312" t="s">
        <v>362</v>
      </c>
      <c r="FO7" s="312" t="s">
        <v>361</v>
      </c>
      <c r="GB7" s="312" t="s">
        <v>362</v>
      </c>
      <c r="GD7" s="317" t="s">
        <v>363</v>
      </c>
      <c r="GG7" s="312" t="s">
        <v>363</v>
      </c>
      <c r="GJ7" s="312" t="s">
        <v>363</v>
      </c>
      <c r="GM7" s="317" t="s">
        <v>364</v>
      </c>
      <c r="GP7" s="312" t="s">
        <v>364</v>
      </c>
      <c r="GS7" s="312" t="s">
        <v>364</v>
      </c>
      <c r="GV7" s="312" t="s">
        <v>365</v>
      </c>
      <c r="GY7" s="312" t="s">
        <v>365</v>
      </c>
      <c r="HB7" s="312" t="s">
        <v>365</v>
      </c>
      <c r="HE7" s="312" t="s">
        <v>366</v>
      </c>
      <c r="HH7" s="312" t="s">
        <v>366</v>
      </c>
      <c r="HK7" s="312" t="s">
        <v>366</v>
      </c>
    </row>
    <row r="8" spans="1:256" s="318" customFormat="1" ht="15" x14ac:dyDescent="0.25">
      <c r="A8" s="314"/>
      <c r="C8" s="319" t="s">
        <v>326</v>
      </c>
      <c r="D8" s="318" t="s">
        <v>68</v>
      </c>
      <c r="E8" s="318" t="s">
        <v>69</v>
      </c>
      <c r="F8" s="318" t="s">
        <v>70</v>
      </c>
      <c r="G8" s="318" t="s">
        <v>71</v>
      </c>
      <c r="H8" s="318">
        <v>3</v>
      </c>
      <c r="I8" s="318">
        <v>4</v>
      </c>
      <c r="J8" s="318">
        <v>5</v>
      </c>
      <c r="K8" s="318">
        <v>6</v>
      </c>
      <c r="L8" s="318" t="s">
        <v>367</v>
      </c>
      <c r="M8" s="318" t="s">
        <v>368</v>
      </c>
      <c r="N8" s="318" t="s">
        <v>369</v>
      </c>
      <c r="O8" s="318">
        <v>0</v>
      </c>
      <c r="P8" s="318">
        <v>1</v>
      </c>
      <c r="Q8" s="318" t="s">
        <v>326</v>
      </c>
      <c r="R8" s="318" t="s">
        <v>68</v>
      </c>
      <c r="S8" s="318" t="s">
        <v>69</v>
      </c>
      <c r="T8" s="318" t="s">
        <v>70</v>
      </c>
      <c r="U8" s="318" t="s">
        <v>71</v>
      </c>
      <c r="V8" s="318">
        <v>3</v>
      </c>
      <c r="W8" s="318">
        <v>4</v>
      </c>
      <c r="X8" s="318">
        <v>5</v>
      </c>
      <c r="Y8" s="318">
        <v>6</v>
      </c>
      <c r="Z8" s="318" t="s">
        <v>367</v>
      </c>
      <c r="AA8" s="318" t="s">
        <v>368</v>
      </c>
      <c r="AB8" s="318" t="s">
        <v>369</v>
      </c>
      <c r="AC8" s="318">
        <v>0</v>
      </c>
      <c r="AD8" s="318">
        <v>1</v>
      </c>
      <c r="AE8" s="318" t="s">
        <v>326</v>
      </c>
      <c r="AF8" s="318" t="s">
        <v>68</v>
      </c>
      <c r="AG8" s="318" t="s">
        <v>69</v>
      </c>
      <c r="AH8" s="318" t="s">
        <v>70</v>
      </c>
      <c r="AI8" s="318" t="s">
        <v>71</v>
      </c>
      <c r="AJ8" s="318">
        <v>3</v>
      </c>
      <c r="AK8" s="318">
        <v>4</v>
      </c>
      <c r="AL8" s="318">
        <v>5</v>
      </c>
      <c r="AM8" s="318">
        <v>6</v>
      </c>
      <c r="AN8" s="318" t="s">
        <v>367</v>
      </c>
      <c r="AO8" s="318" t="s">
        <v>368</v>
      </c>
      <c r="AP8" s="318" t="s">
        <v>369</v>
      </c>
      <c r="AQ8" s="318">
        <v>0</v>
      </c>
      <c r="AR8" s="318">
        <v>1</v>
      </c>
      <c r="AS8" s="319" t="s">
        <v>326</v>
      </c>
      <c r="AT8" s="318" t="s">
        <v>68</v>
      </c>
      <c r="AU8" s="318" t="s">
        <v>148</v>
      </c>
      <c r="AV8" s="318" t="s">
        <v>147</v>
      </c>
      <c r="AW8" s="318">
        <v>1</v>
      </c>
      <c r="AX8" s="318">
        <v>2</v>
      </c>
      <c r="AY8" s="318">
        <v>3</v>
      </c>
      <c r="AZ8" s="318">
        <v>4</v>
      </c>
      <c r="BA8" s="318">
        <v>5</v>
      </c>
      <c r="BB8" s="318">
        <v>6</v>
      </c>
      <c r="BC8" s="318" t="s">
        <v>353</v>
      </c>
      <c r="BD8" s="318" t="s">
        <v>370</v>
      </c>
      <c r="BE8" s="318" t="s">
        <v>354</v>
      </c>
      <c r="BF8" s="318" t="s">
        <v>371</v>
      </c>
      <c r="BG8" s="318">
        <v>0</v>
      </c>
      <c r="BH8" s="318">
        <v>1</v>
      </c>
      <c r="BI8" s="318" t="s">
        <v>326</v>
      </c>
      <c r="BJ8" s="318" t="s">
        <v>68</v>
      </c>
      <c r="BK8" s="318" t="s">
        <v>148</v>
      </c>
      <c r="BL8" s="318" t="s">
        <v>147</v>
      </c>
      <c r="BM8" s="318">
        <v>1</v>
      </c>
      <c r="BN8" s="318">
        <v>2</v>
      </c>
      <c r="BO8" s="318">
        <v>3</v>
      </c>
      <c r="BP8" s="318">
        <v>4</v>
      </c>
      <c r="BQ8" s="318">
        <v>5</v>
      </c>
      <c r="BR8" s="318">
        <v>6</v>
      </c>
      <c r="BS8" s="318" t="s">
        <v>353</v>
      </c>
      <c r="BT8" s="318" t="s">
        <v>370</v>
      </c>
      <c r="BU8" s="318" t="s">
        <v>354</v>
      </c>
      <c r="BV8" s="318" t="s">
        <v>371</v>
      </c>
      <c r="BW8" s="318">
        <v>0</v>
      </c>
      <c r="BX8" s="318">
        <v>1</v>
      </c>
      <c r="BY8" s="318" t="s">
        <v>326</v>
      </c>
      <c r="BZ8" s="318" t="s">
        <v>68</v>
      </c>
      <c r="CA8" s="318" t="s">
        <v>148</v>
      </c>
      <c r="CB8" s="318" t="s">
        <v>147</v>
      </c>
      <c r="CC8" s="318">
        <v>1</v>
      </c>
      <c r="CD8" s="318">
        <v>2</v>
      </c>
      <c r="CE8" s="318">
        <v>3</v>
      </c>
      <c r="CF8" s="318">
        <v>4</v>
      </c>
      <c r="CG8" s="318">
        <v>5</v>
      </c>
      <c r="CH8" s="318">
        <v>6</v>
      </c>
      <c r="CI8" s="318" t="s">
        <v>353</v>
      </c>
      <c r="CJ8" s="318" t="s">
        <v>370</v>
      </c>
      <c r="CK8" s="318" t="s">
        <v>354</v>
      </c>
      <c r="CL8" s="318" t="s">
        <v>371</v>
      </c>
      <c r="CM8" s="318">
        <v>0</v>
      </c>
      <c r="CN8" s="318">
        <v>1</v>
      </c>
      <c r="CO8" s="319" t="s">
        <v>326</v>
      </c>
      <c r="CP8" s="318" t="s">
        <v>68</v>
      </c>
      <c r="CQ8" s="318" t="s">
        <v>69</v>
      </c>
      <c r="CR8" s="318" t="s">
        <v>70</v>
      </c>
      <c r="CS8" s="318" t="s">
        <v>71</v>
      </c>
      <c r="CT8" s="318">
        <v>2</v>
      </c>
      <c r="CU8" s="318">
        <v>3</v>
      </c>
      <c r="CV8" s="318">
        <v>4</v>
      </c>
      <c r="CW8" s="318">
        <v>5</v>
      </c>
      <c r="CX8" s="318">
        <v>6</v>
      </c>
      <c r="CY8" s="318" t="s">
        <v>369</v>
      </c>
      <c r="CZ8" s="318" t="s">
        <v>370</v>
      </c>
      <c r="DA8" s="318" t="s">
        <v>367</v>
      </c>
      <c r="DB8" s="318" t="s">
        <v>368</v>
      </c>
      <c r="DC8" s="318">
        <v>0</v>
      </c>
      <c r="DD8" s="318">
        <v>1</v>
      </c>
      <c r="DE8" s="318" t="s">
        <v>326</v>
      </c>
      <c r="DF8" s="318" t="s">
        <v>68</v>
      </c>
      <c r="DG8" s="318" t="s">
        <v>69</v>
      </c>
      <c r="DH8" s="318" t="s">
        <v>70</v>
      </c>
      <c r="DI8" s="318" t="s">
        <v>71</v>
      </c>
      <c r="DJ8" s="318">
        <v>2</v>
      </c>
      <c r="DK8" s="318">
        <v>3</v>
      </c>
      <c r="DL8" s="318">
        <v>4</v>
      </c>
      <c r="DM8" s="318">
        <v>5</v>
      </c>
      <c r="DN8" s="318">
        <v>6</v>
      </c>
      <c r="DO8" s="318" t="s">
        <v>369</v>
      </c>
      <c r="DP8" s="318" t="s">
        <v>370</v>
      </c>
      <c r="DQ8" s="318" t="s">
        <v>367</v>
      </c>
      <c r="DR8" s="318" t="s">
        <v>368</v>
      </c>
      <c r="DS8" s="318">
        <v>0</v>
      </c>
      <c r="DT8" s="318">
        <v>1</v>
      </c>
      <c r="DU8" s="318" t="s">
        <v>326</v>
      </c>
      <c r="DV8" s="318" t="s">
        <v>68</v>
      </c>
      <c r="DW8" s="318" t="s">
        <v>69</v>
      </c>
      <c r="DX8" s="318" t="s">
        <v>70</v>
      </c>
      <c r="DY8" s="318" t="s">
        <v>71</v>
      </c>
      <c r="DZ8" s="318">
        <v>2</v>
      </c>
      <c r="EA8" s="318">
        <v>3</v>
      </c>
      <c r="EB8" s="318">
        <v>4</v>
      </c>
      <c r="EC8" s="318">
        <v>5</v>
      </c>
      <c r="ED8" s="318">
        <v>6</v>
      </c>
      <c r="EE8" s="318" t="s">
        <v>369</v>
      </c>
      <c r="EF8" s="318" t="s">
        <v>370</v>
      </c>
      <c r="EG8" s="318" t="s">
        <v>367</v>
      </c>
      <c r="EH8" s="318" t="s">
        <v>368</v>
      </c>
      <c r="EI8" s="318">
        <v>0</v>
      </c>
      <c r="EJ8" s="318">
        <v>1</v>
      </c>
      <c r="EK8" s="319" t="s">
        <v>326</v>
      </c>
      <c r="EL8" s="318" t="s">
        <v>68</v>
      </c>
      <c r="EM8" s="318" t="s">
        <v>69</v>
      </c>
      <c r="EN8" s="318" t="s">
        <v>70</v>
      </c>
      <c r="EO8" s="318" t="s">
        <v>71</v>
      </c>
      <c r="EP8" s="318">
        <v>3</v>
      </c>
      <c r="EQ8" s="318">
        <v>4</v>
      </c>
      <c r="ER8" s="318">
        <v>5</v>
      </c>
      <c r="ES8" s="318">
        <v>6</v>
      </c>
      <c r="ET8" s="318" t="s">
        <v>369</v>
      </c>
      <c r="EU8" s="318" t="s">
        <v>370</v>
      </c>
      <c r="EV8" s="320" t="s">
        <v>367</v>
      </c>
      <c r="EW8" s="318" t="s">
        <v>368</v>
      </c>
      <c r="EX8" s="318">
        <v>0</v>
      </c>
      <c r="EY8" s="318">
        <v>1</v>
      </c>
      <c r="EZ8" s="318" t="s">
        <v>326</v>
      </c>
      <c r="FA8" s="318" t="s">
        <v>68</v>
      </c>
      <c r="FB8" s="318" t="s">
        <v>69</v>
      </c>
      <c r="FC8" s="318" t="s">
        <v>70</v>
      </c>
      <c r="FD8" s="318" t="s">
        <v>71</v>
      </c>
      <c r="FE8" s="318">
        <v>3</v>
      </c>
      <c r="FF8" s="318">
        <v>4</v>
      </c>
      <c r="FG8" s="318">
        <v>5</v>
      </c>
      <c r="FH8" s="318">
        <v>6</v>
      </c>
      <c r="FI8" s="318" t="s">
        <v>369</v>
      </c>
      <c r="FJ8" s="318" t="s">
        <v>370</v>
      </c>
      <c r="FK8" s="320" t="s">
        <v>367</v>
      </c>
      <c r="FL8" s="318" t="s">
        <v>368</v>
      </c>
      <c r="FM8" s="318">
        <v>0</v>
      </c>
      <c r="FN8" s="318">
        <v>1</v>
      </c>
      <c r="FO8" s="318" t="s">
        <v>326</v>
      </c>
      <c r="FP8" s="318" t="s">
        <v>68</v>
      </c>
      <c r="FQ8" s="318" t="s">
        <v>69</v>
      </c>
      <c r="FR8" s="318" t="s">
        <v>70</v>
      </c>
      <c r="FS8" s="318" t="s">
        <v>71</v>
      </c>
      <c r="FT8" s="318">
        <v>3</v>
      </c>
      <c r="FU8" s="318">
        <v>4</v>
      </c>
      <c r="FV8" s="318">
        <v>5</v>
      </c>
      <c r="FW8" s="318">
        <v>6</v>
      </c>
      <c r="FX8" s="318" t="s">
        <v>369</v>
      </c>
      <c r="FY8" s="318" t="s">
        <v>370</v>
      </c>
      <c r="FZ8" s="320" t="s">
        <v>367</v>
      </c>
      <c r="GA8" s="318" t="s">
        <v>368</v>
      </c>
      <c r="GB8" s="318">
        <v>0</v>
      </c>
      <c r="GC8" s="318">
        <v>1</v>
      </c>
      <c r="GD8" s="319" t="s">
        <v>326</v>
      </c>
      <c r="GE8" s="318">
        <v>0</v>
      </c>
      <c r="GF8" s="318">
        <v>1</v>
      </c>
      <c r="GG8" s="318" t="s">
        <v>326</v>
      </c>
      <c r="GH8" s="318">
        <v>0</v>
      </c>
      <c r="GI8" s="318">
        <v>1</v>
      </c>
      <c r="GJ8" s="318" t="s">
        <v>326</v>
      </c>
      <c r="GK8" s="318">
        <v>0</v>
      </c>
      <c r="GL8" s="318">
        <v>1</v>
      </c>
      <c r="GM8" s="317" t="s">
        <v>326</v>
      </c>
      <c r="GN8" s="312">
        <v>1</v>
      </c>
      <c r="GO8" s="312">
        <v>2</v>
      </c>
      <c r="GP8" s="312" t="s">
        <v>326</v>
      </c>
      <c r="GQ8" s="312">
        <v>1</v>
      </c>
      <c r="GR8" s="312">
        <v>2</v>
      </c>
      <c r="GS8" s="312" t="s">
        <v>326</v>
      </c>
      <c r="GT8" s="312">
        <v>1</v>
      </c>
      <c r="GU8" s="312">
        <v>2</v>
      </c>
      <c r="GV8" s="312" t="s">
        <v>326</v>
      </c>
      <c r="GW8" s="312">
        <v>1</v>
      </c>
      <c r="GX8" s="312">
        <v>2</v>
      </c>
      <c r="GY8" s="312" t="s">
        <v>326</v>
      </c>
      <c r="GZ8" s="312">
        <v>1</v>
      </c>
      <c r="HA8" s="312">
        <v>2</v>
      </c>
      <c r="HB8" s="312" t="s">
        <v>326</v>
      </c>
      <c r="HC8" s="312">
        <v>1</v>
      </c>
      <c r="HD8" s="312">
        <v>2</v>
      </c>
      <c r="HE8" s="312" t="s">
        <v>326</v>
      </c>
      <c r="HF8" s="312">
        <v>0</v>
      </c>
      <c r="HG8" s="312">
        <v>1</v>
      </c>
      <c r="HH8" s="312" t="s">
        <v>326</v>
      </c>
      <c r="HI8" s="312">
        <v>0</v>
      </c>
      <c r="HJ8" s="312">
        <v>1</v>
      </c>
      <c r="HK8" s="312" t="s">
        <v>326</v>
      </c>
      <c r="HL8" s="312">
        <v>0</v>
      </c>
      <c r="HM8" s="312">
        <v>1</v>
      </c>
      <c r="HN8" s="312"/>
      <c r="HO8" s="313"/>
      <c r="HP8" s="313"/>
      <c r="HQ8" s="313"/>
      <c r="HR8" s="313"/>
      <c r="HS8" s="313"/>
      <c r="HT8" s="313"/>
      <c r="HU8" s="313"/>
      <c r="HV8" s="313"/>
      <c r="HW8" s="313"/>
      <c r="HX8" s="313"/>
      <c r="HY8" s="313"/>
      <c r="HZ8" s="313"/>
      <c r="IA8" s="313"/>
      <c r="IB8" s="313"/>
      <c r="IC8" s="313"/>
      <c r="ID8" s="313"/>
      <c r="IE8" s="313"/>
      <c r="IF8" s="313"/>
      <c r="IG8" s="313"/>
      <c r="IH8" s="313"/>
      <c r="II8" s="313"/>
      <c r="IJ8" s="313"/>
      <c r="IK8" s="313"/>
      <c r="IL8" s="313"/>
      <c r="IM8" s="313"/>
      <c r="IN8" s="313"/>
      <c r="IO8" s="313"/>
      <c r="IP8" s="313"/>
      <c r="IQ8" s="313"/>
      <c r="IR8" s="313"/>
      <c r="IS8" s="313"/>
      <c r="IT8" s="313"/>
      <c r="IU8" s="313"/>
      <c r="IV8" s="313"/>
    </row>
    <row r="9" spans="1:256" x14ac:dyDescent="0.2">
      <c r="A9" s="321"/>
      <c r="C9" s="317" t="s">
        <v>372</v>
      </c>
      <c r="D9" s="312" t="s">
        <v>372</v>
      </c>
      <c r="E9" s="312" t="s">
        <v>372</v>
      </c>
      <c r="F9" s="312" t="s">
        <v>372</v>
      </c>
      <c r="G9" s="312" t="s">
        <v>372</v>
      </c>
      <c r="H9" s="312" t="s">
        <v>372</v>
      </c>
      <c r="I9" s="312" t="s">
        <v>372</v>
      </c>
      <c r="J9" s="312" t="s">
        <v>372</v>
      </c>
      <c r="K9" s="312" t="s">
        <v>372</v>
      </c>
      <c r="L9" s="312" t="s">
        <v>372</v>
      </c>
      <c r="M9" s="312" t="s">
        <v>372</v>
      </c>
      <c r="N9" s="312" t="s">
        <v>372</v>
      </c>
      <c r="O9" s="312" t="s">
        <v>372</v>
      </c>
      <c r="P9" s="312" t="s">
        <v>372</v>
      </c>
      <c r="Q9" s="312" t="s">
        <v>372</v>
      </c>
      <c r="R9" s="312" t="s">
        <v>372</v>
      </c>
      <c r="S9" s="312" t="s">
        <v>372</v>
      </c>
      <c r="T9" s="312" t="s">
        <v>372</v>
      </c>
      <c r="U9" s="312" t="s">
        <v>372</v>
      </c>
      <c r="V9" s="312" t="s">
        <v>372</v>
      </c>
      <c r="W9" s="312" t="s">
        <v>372</v>
      </c>
      <c r="X9" s="312" t="s">
        <v>372</v>
      </c>
      <c r="Y9" s="312" t="s">
        <v>372</v>
      </c>
      <c r="Z9" s="312" t="s">
        <v>372</v>
      </c>
      <c r="AA9" s="312" t="s">
        <v>372</v>
      </c>
      <c r="AB9" s="312" t="s">
        <v>372</v>
      </c>
      <c r="AC9" s="312" t="s">
        <v>372</v>
      </c>
      <c r="AD9" s="312" t="s">
        <v>372</v>
      </c>
      <c r="AE9" s="312" t="s">
        <v>372</v>
      </c>
      <c r="AF9" s="312" t="s">
        <v>372</v>
      </c>
      <c r="AG9" s="312" t="s">
        <v>372</v>
      </c>
      <c r="AH9" s="312" t="s">
        <v>372</v>
      </c>
      <c r="AI9" s="312" t="s">
        <v>372</v>
      </c>
      <c r="AJ9" s="312" t="s">
        <v>372</v>
      </c>
      <c r="AK9" s="312" t="s">
        <v>372</v>
      </c>
      <c r="AL9" s="312" t="s">
        <v>372</v>
      </c>
      <c r="AM9" s="312" t="s">
        <v>372</v>
      </c>
      <c r="AN9" s="312" t="s">
        <v>372</v>
      </c>
      <c r="AO9" s="312" t="s">
        <v>372</v>
      </c>
      <c r="AP9" s="312" t="s">
        <v>372</v>
      </c>
      <c r="AQ9" s="312" t="s">
        <v>372</v>
      </c>
      <c r="AR9" s="312" t="s">
        <v>372</v>
      </c>
      <c r="AS9" s="317" t="s">
        <v>372</v>
      </c>
      <c r="AT9" s="312" t="s">
        <v>372</v>
      </c>
      <c r="AU9" s="312" t="s">
        <v>372</v>
      </c>
      <c r="AV9" s="312" t="s">
        <v>372</v>
      </c>
      <c r="AW9" s="312" t="s">
        <v>372</v>
      </c>
      <c r="AX9" s="312" t="s">
        <v>372</v>
      </c>
      <c r="AY9" s="312" t="s">
        <v>372</v>
      </c>
      <c r="AZ9" s="312" t="s">
        <v>372</v>
      </c>
      <c r="BA9" s="312" t="s">
        <v>372</v>
      </c>
      <c r="BB9" s="312" t="s">
        <v>372</v>
      </c>
      <c r="BC9" s="312" t="s">
        <v>372</v>
      </c>
      <c r="BD9" s="312" t="s">
        <v>372</v>
      </c>
      <c r="BE9" s="312" t="s">
        <v>372</v>
      </c>
      <c r="BF9" s="312" t="s">
        <v>372</v>
      </c>
      <c r="BG9" s="312" t="s">
        <v>372</v>
      </c>
      <c r="BH9" s="312" t="s">
        <v>372</v>
      </c>
      <c r="BI9" s="312" t="s">
        <v>372</v>
      </c>
      <c r="BJ9" s="312" t="s">
        <v>372</v>
      </c>
      <c r="BK9" s="312" t="s">
        <v>372</v>
      </c>
      <c r="BL9" s="312" t="s">
        <v>372</v>
      </c>
      <c r="BM9" s="312" t="s">
        <v>372</v>
      </c>
      <c r="BN9" s="312" t="s">
        <v>372</v>
      </c>
      <c r="BO9" s="312" t="s">
        <v>372</v>
      </c>
      <c r="BP9" s="312" t="s">
        <v>372</v>
      </c>
      <c r="BQ9" s="312" t="s">
        <v>372</v>
      </c>
      <c r="BR9" s="312" t="s">
        <v>372</v>
      </c>
      <c r="BS9" s="312" t="s">
        <v>372</v>
      </c>
      <c r="BT9" s="312" t="s">
        <v>372</v>
      </c>
      <c r="BU9" s="312" t="s">
        <v>372</v>
      </c>
      <c r="BV9" s="312" t="s">
        <v>372</v>
      </c>
      <c r="BW9" s="312" t="s">
        <v>372</v>
      </c>
      <c r="BX9" s="312" t="s">
        <v>372</v>
      </c>
      <c r="BY9" s="312" t="s">
        <v>372</v>
      </c>
      <c r="BZ9" s="312" t="s">
        <v>372</v>
      </c>
      <c r="CA9" s="312" t="s">
        <v>372</v>
      </c>
      <c r="CB9" s="312" t="s">
        <v>372</v>
      </c>
      <c r="CC9" s="312" t="s">
        <v>372</v>
      </c>
      <c r="CD9" s="312" t="s">
        <v>372</v>
      </c>
      <c r="CE9" s="312" t="s">
        <v>372</v>
      </c>
      <c r="CF9" s="312" t="s">
        <v>372</v>
      </c>
      <c r="CG9" s="312" t="s">
        <v>372</v>
      </c>
      <c r="CH9" s="312" t="s">
        <v>372</v>
      </c>
      <c r="CI9" s="312" t="s">
        <v>372</v>
      </c>
      <c r="CJ9" s="312" t="s">
        <v>372</v>
      </c>
      <c r="CK9" s="312" t="s">
        <v>372</v>
      </c>
      <c r="CL9" s="312" t="s">
        <v>372</v>
      </c>
      <c r="CM9" s="312" t="s">
        <v>372</v>
      </c>
      <c r="CN9" s="312" t="s">
        <v>372</v>
      </c>
      <c r="CO9" s="317" t="s">
        <v>372</v>
      </c>
      <c r="CP9" s="312" t="s">
        <v>372</v>
      </c>
      <c r="CQ9" s="312" t="s">
        <v>372</v>
      </c>
      <c r="CR9" s="312" t="s">
        <v>372</v>
      </c>
      <c r="CS9" s="312" t="s">
        <v>372</v>
      </c>
      <c r="CT9" s="312" t="s">
        <v>372</v>
      </c>
      <c r="CU9" s="312" t="s">
        <v>372</v>
      </c>
      <c r="CV9" s="312" t="s">
        <v>372</v>
      </c>
      <c r="CW9" s="312" t="s">
        <v>372</v>
      </c>
      <c r="CX9" s="312" t="s">
        <v>372</v>
      </c>
      <c r="CY9" s="312" t="s">
        <v>372</v>
      </c>
      <c r="CZ9" s="312" t="s">
        <v>372</v>
      </c>
      <c r="DA9" s="312" t="s">
        <v>372</v>
      </c>
      <c r="DB9" s="312" t="s">
        <v>372</v>
      </c>
      <c r="DC9" s="312" t="s">
        <v>372</v>
      </c>
      <c r="DD9" s="312" t="s">
        <v>372</v>
      </c>
      <c r="DE9" s="312" t="s">
        <v>372</v>
      </c>
      <c r="DF9" s="312" t="s">
        <v>372</v>
      </c>
      <c r="DG9" s="312" t="s">
        <v>372</v>
      </c>
      <c r="DH9" s="312" t="s">
        <v>372</v>
      </c>
      <c r="DI9" s="312" t="s">
        <v>372</v>
      </c>
      <c r="DJ9" s="312" t="s">
        <v>372</v>
      </c>
      <c r="DK9" s="312" t="s">
        <v>372</v>
      </c>
      <c r="DL9" s="312" t="s">
        <v>372</v>
      </c>
      <c r="DM9" s="312" t="s">
        <v>372</v>
      </c>
      <c r="DN9" s="312" t="s">
        <v>372</v>
      </c>
      <c r="DO9" s="312" t="s">
        <v>372</v>
      </c>
      <c r="DP9" s="312" t="s">
        <v>372</v>
      </c>
      <c r="DQ9" s="312" t="s">
        <v>372</v>
      </c>
      <c r="DR9" s="312" t="s">
        <v>372</v>
      </c>
      <c r="DS9" s="312" t="s">
        <v>372</v>
      </c>
      <c r="DT9" s="312" t="s">
        <v>372</v>
      </c>
      <c r="DU9" s="312" t="s">
        <v>372</v>
      </c>
      <c r="DV9" s="312" t="s">
        <v>372</v>
      </c>
      <c r="DW9" s="312" t="s">
        <v>372</v>
      </c>
      <c r="DX9" s="312" t="s">
        <v>372</v>
      </c>
      <c r="DY9" s="312" t="s">
        <v>372</v>
      </c>
      <c r="DZ9" s="312" t="s">
        <v>372</v>
      </c>
      <c r="EA9" s="312" t="s">
        <v>372</v>
      </c>
      <c r="EB9" s="312" t="s">
        <v>372</v>
      </c>
      <c r="EC9" s="312" t="s">
        <v>372</v>
      </c>
      <c r="ED9" s="312" t="s">
        <v>372</v>
      </c>
      <c r="EE9" s="312" t="s">
        <v>372</v>
      </c>
      <c r="EF9" s="312" t="s">
        <v>372</v>
      </c>
      <c r="EG9" s="312" t="s">
        <v>372</v>
      </c>
      <c r="EH9" s="312" t="s">
        <v>372</v>
      </c>
      <c r="EI9" s="312" t="s">
        <v>372</v>
      </c>
      <c r="EJ9" s="312" t="s">
        <v>372</v>
      </c>
      <c r="EK9" s="317" t="s">
        <v>372</v>
      </c>
      <c r="EL9" s="312" t="s">
        <v>372</v>
      </c>
      <c r="EM9" s="312" t="s">
        <v>372</v>
      </c>
      <c r="EN9" s="312" t="s">
        <v>372</v>
      </c>
      <c r="EO9" s="312" t="s">
        <v>372</v>
      </c>
      <c r="EP9" s="312" t="s">
        <v>372</v>
      </c>
      <c r="EQ9" s="312" t="s">
        <v>372</v>
      </c>
      <c r="ER9" s="312" t="s">
        <v>372</v>
      </c>
      <c r="ES9" s="312" t="s">
        <v>372</v>
      </c>
      <c r="ET9" s="312" t="s">
        <v>372</v>
      </c>
      <c r="EU9" s="312" t="s">
        <v>372</v>
      </c>
      <c r="EV9" s="312" t="s">
        <v>372</v>
      </c>
      <c r="EW9" s="312" t="s">
        <v>372</v>
      </c>
      <c r="EX9" s="312" t="s">
        <v>372</v>
      </c>
      <c r="EY9" s="312" t="s">
        <v>372</v>
      </c>
      <c r="EZ9" s="312" t="s">
        <v>372</v>
      </c>
      <c r="FA9" s="312" t="s">
        <v>372</v>
      </c>
      <c r="FB9" s="312" t="s">
        <v>372</v>
      </c>
      <c r="FC9" s="312" t="s">
        <v>372</v>
      </c>
      <c r="FD9" s="312" t="s">
        <v>372</v>
      </c>
      <c r="FE9" s="312" t="s">
        <v>372</v>
      </c>
      <c r="FF9" s="312" t="s">
        <v>372</v>
      </c>
      <c r="FG9" s="312" t="s">
        <v>372</v>
      </c>
      <c r="FH9" s="312" t="s">
        <v>372</v>
      </c>
      <c r="FI9" s="312" t="s">
        <v>372</v>
      </c>
      <c r="FJ9" s="312" t="s">
        <v>372</v>
      </c>
      <c r="FK9" s="312" t="s">
        <v>372</v>
      </c>
      <c r="FL9" s="312" t="s">
        <v>372</v>
      </c>
      <c r="FM9" s="312" t="s">
        <v>372</v>
      </c>
      <c r="FN9" s="312" t="s">
        <v>372</v>
      </c>
      <c r="FO9" s="312" t="s">
        <v>372</v>
      </c>
      <c r="FP9" s="312" t="s">
        <v>372</v>
      </c>
      <c r="FQ9" s="312" t="s">
        <v>372</v>
      </c>
      <c r="FR9" s="312" t="s">
        <v>372</v>
      </c>
      <c r="FS9" s="312" t="s">
        <v>372</v>
      </c>
      <c r="FT9" s="312" t="s">
        <v>372</v>
      </c>
      <c r="FU9" s="312" t="s">
        <v>372</v>
      </c>
      <c r="FV9" s="312" t="s">
        <v>372</v>
      </c>
      <c r="FW9" s="312" t="s">
        <v>372</v>
      </c>
      <c r="FX9" s="312" t="s">
        <v>372</v>
      </c>
      <c r="FY9" s="312" t="s">
        <v>372</v>
      </c>
      <c r="FZ9" s="312" t="s">
        <v>372</v>
      </c>
      <c r="GA9" s="312" t="s">
        <v>372</v>
      </c>
      <c r="GB9" s="312" t="s">
        <v>372</v>
      </c>
      <c r="GC9" s="312" t="s">
        <v>372</v>
      </c>
      <c r="GD9" s="317" t="s">
        <v>372</v>
      </c>
      <c r="GE9" s="312" t="s">
        <v>372</v>
      </c>
      <c r="GF9" s="312" t="s">
        <v>372</v>
      </c>
      <c r="GG9" s="312" t="s">
        <v>372</v>
      </c>
      <c r="GH9" s="312" t="s">
        <v>372</v>
      </c>
      <c r="GI9" s="312" t="s">
        <v>372</v>
      </c>
      <c r="GJ9" s="312" t="s">
        <v>372</v>
      </c>
      <c r="GK9" s="312" t="s">
        <v>372</v>
      </c>
      <c r="GL9" s="312" t="s">
        <v>372</v>
      </c>
      <c r="GM9" s="317" t="s">
        <v>372</v>
      </c>
      <c r="GN9" s="312" t="s">
        <v>372</v>
      </c>
      <c r="GO9" s="312" t="s">
        <v>372</v>
      </c>
      <c r="GP9" s="312" t="s">
        <v>372</v>
      </c>
      <c r="GQ9" s="312" t="s">
        <v>372</v>
      </c>
      <c r="GR9" s="312" t="s">
        <v>372</v>
      </c>
      <c r="GS9" s="312" t="s">
        <v>372</v>
      </c>
      <c r="GT9" s="312" t="s">
        <v>372</v>
      </c>
      <c r="GU9" s="312" t="s">
        <v>372</v>
      </c>
      <c r="GV9" s="312" t="s">
        <v>372</v>
      </c>
      <c r="GW9" s="312" t="s">
        <v>372</v>
      </c>
      <c r="GX9" s="312" t="s">
        <v>372</v>
      </c>
      <c r="GY9" s="312" t="s">
        <v>372</v>
      </c>
      <c r="GZ9" s="312" t="s">
        <v>372</v>
      </c>
      <c r="HA9" s="312" t="s">
        <v>372</v>
      </c>
      <c r="HB9" s="312" t="s">
        <v>372</v>
      </c>
      <c r="HC9" s="312" t="s">
        <v>372</v>
      </c>
      <c r="HD9" s="312" t="s">
        <v>372</v>
      </c>
      <c r="HE9" s="312" t="s">
        <v>372</v>
      </c>
      <c r="HF9" s="312" t="s">
        <v>372</v>
      </c>
      <c r="HG9" s="312" t="s">
        <v>372</v>
      </c>
      <c r="HH9" s="312" t="s">
        <v>372</v>
      </c>
      <c r="HI9" s="312" t="s">
        <v>372</v>
      </c>
      <c r="HJ9" s="312" t="s">
        <v>372</v>
      </c>
      <c r="HK9" s="312" t="s">
        <v>372</v>
      </c>
      <c r="HL9" s="312" t="s">
        <v>372</v>
      </c>
      <c r="HM9" s="312" t="s">
        <v>372</v>
      </c>
      <c r="HO9" s="322"/>
      <c r="HP9" s="322"/>
      <c r="HQ9" s="322"/>
      <c r="HR9" s="322"/>
      <c r="HS9" s="322"/>
      <c r="HT9" s="322"/>
      <c r="HU9" s="322"/>
      <c r="HV9" s="322"/>
      <c r="HW9" s="322"/>
      <c r="HX9" s="322"/>
      <c r="HY9" s="322"/>
      <c r="HZ9" s="322"/>
      <c r="IA9" s="322"/>
      <c r="IB9" s="322"/>
      <c r="IC9" s="322"/>
      <c r="ID9" s="322"/>
      <c r="IE9" s="322"/>
      <c r="IF9" s="322"/>
      <c r="IG9" s="322"/>
      <c r="IH9" s="322"/>
      <c r="II9" s="322"/>
      <c r="IJ9" s="322"/>
      <c r="IK9" s="322"/>
      <c r="IL9" s="322"/>
      <c r="IM9" s="322"/>
      <c r="IN9" s="322"/>
      <c r="IO9" s="322"/>
      <c r="IP9" s="322"/>
      <c r="IQ9" s="322"/>
      <c r="IR9" s="322"/>
      <c r="IS9" s="322"/>
      <c r="IT9" s="322"/>
      <c r="IU9" s="322"/>
      <c r="IV9" s="322"/>
    </row>
    <row r="10" spans="1:256" x14ac:dyDescent="0.2">
      <c r="A10" s="312" t="s">
        <v>32</v>
      </c>
      <c r="B10" s="312" t="s">
        <v>27</v>
      </c>
      <c r="C10" s="323">
        <v>572786</v>
      </c>
      <c r="D10" s="323">
        <v>0</v>
      </c>
      <c r="E10" s="323">
        <v>0</v>
      </c>
      <c r="F10" s="323">
        <v>3</v>
      </c>
      <c r="G10" s="323">
        <v>2</v>
      </c>
      <c r="H10" s="323">
        <v>6</v>
      </c>
      <c r="I10" s="323">
        <v>41</v>
      </c>
      <c r="J10" s="323">
        <v>48</v>
      </c>
      <c r="K10" s="323">
        <v>0</v>
      </c>
      <c r="L10" s="323"/>
      <c r="M10" s="323"/>
      <c r="N10" s="323"/>
      <c r="O10" s="323">
        <v>11</v>
      </c>
      <c r="P10" s="323">
        <v>89</v>
      </c>
      <c r="Q10" s="323">
        <v>279963</v>
      </c>
      <c r="R10" s="323">
        <v>0</v>
      </c>
      <c r="S10" s="323">
        <v>0</v>
      </c>
      <c r="T10" s="323">
        <v>2</v>
      </c>
      <c r="U10" s="323">
        <v>2</v>
      </c>
      <c r="V10" s="323">
        <v>5</v>
      </c>
      <c r="W10" s="323">
        <v>38</v>
      </c>
      <c r="X10" s="323">
        <v>53</v>
      </c>
      <c r="Y10" s="323">
        <v>0</v>
      </c>
      <c r="Z10" s="323"/>
      <c r="AA10" s="323"/>
      <c r="AB10" s="323"/>
      <c r="AC10" s="323">
        <v>9</v>
      </c>
      <c r="AD10" s="323">
        <v>91</v>
      </c>
      <c r="AE10" s="323">
        <v>292823</v>
      </c>
      <c r="AF10" s="323">
        <v>0</v>
      </c>
      <c r="AG10" s="323">
        <v>0</v>
      </c>
      <c r="AH10" s="323">
        <v>4</v>
      </c>
      <c r="AI10" s="323">
        <v>2</v>
      </c>
      <c r="AJ10" s="323">
        <v>7</v>
      </c>
      <c r="AK10" s="323">
        <v>43</v>
      </c>
      <c r="AL10" s="323">
        <v>44</v>
      </c>
      <c r="AM10" s="323">
        <v>0</v>
      </c>
      <c r="AN10" s="323"/>
      <c r="AO10" s="323"/>
      <c r="AP10" s="323"/>
      <c r="AQ10" s="323">
        <v>13</v>
      </c>
      <c r="AR10" s="323">
        <v>87</v>
      </c>
      <c r="AS10" s="323">
        <v>572586</v>
      </c>
      <c r="AT10" s="323">
        <v>0</v>
      </c>
      <c r="AU10" s="323">
        <v>0</v>
      </c>
      <c r="AV10" s="323">
        <v>1</v>
      </c>
      <c r="AW10" s="323">
        <v>1</v>
      </c>
      <c r="AX10" s="323">
        <v>2</v>
      </c>
      <c r="AY10" s="323">
        <v>10</v>
      </c>
      <c r="AZ10" s="323">
        <v>51</v>
      </c>
      <c r="BA10" s="323">
        <v>34</v>
      </c>
      <c r="BB10" s="323">
        <v>2</v>
      </c>
      <c r="BC10" s="323"/>
      <c r="BD10" s="323"/>
      <c r="BE10" s="323"/>
      <c r="BF10" s="323"/>
      <c r="BG10" s="323">
        <v>13</v>
      </c>
      <c r="BH10" s="323">
        <v>87</v>
      </c>
      <c r="BI10" s="323">
        <v>279897</v>
      </c>
      <c r="BJ10" s="323">
        <v>0</v>
      </c>
      <c r="BK10" s="323">
        <v>0</v>
      </c>
      <c r="BL10" s="323">
        <v>0</v>
      </c>
      <c r="BM10" s="323">
        <v>0</v>
      </c>
      <c r="BN10" s="323">
        <v>1</v>
      </c>
      <c r="BO10" s="323">
        <v>7</v>
      </c>
      <c r="BP10" s="323">
        <v>47</v>
      </c>
      <c r="BQ10" s="323">
        <v>41</v>
      </c>
      <c r="BR10" s="323">
        <v>3</v>
      </c>
      <c r="BS10" s="323"/>
      <c r="BT10" s="323"/>
      <c r="BU10" s="323"/>
      <c r="BV10" s="323"/>
      <c r="BW10" s="323">
        <v>9</v>
      </c>
      <c r="BX10" s="323">
        <v>91</v>
      </c>
      <c r="BY10" s="323">
        <v>292689</v>
      </c>
      <c r="BZ10" s="323">
        <v>0</v>
      </c>
      <c r="CA10" s="323">
        <v>0</v>
      </c>
      <c r="CB10" s="323">
        <v>1</v>
      </c>
      <c r="CC10" s="323">
        <v>1</v>
      </c>
      <c r="CD10" s="323">
        <v>3</v>
      </c>
      <c r="CE10" s="323">
        <v>12</v>
      </c>
      <c r="CF10" s="323">
        <v>54</v>
      </c>
      <c r="CG10" s="323">
        <v>27</v>
      </c>
      <c r="CH10" s="323">
        <v>1</v>
      </c>
      <c r="CI10" s="323"/>
      <c r="CJ10" s="323"/>
      <c r="CK10" s="323"/>
      <c r="CL10" s="323"/>
      <c r="CM10" s="323">
        <v>17</v>
      </c>
      <c r="CN10" s="323">
        <v>83</v>
      </c>
      <c r="CO10" s="323">
        <v>572665</v>
      </c>
      <c r="CP10" s="323">
        <v>0</v>
      </c>
      <c r="CQ10" s="323">
        <v>0</v>
      </c>
      <c r="CR10" s="323">
        <v>3</v>
      </c>
      <c r="CS10" s="323">
        <v>1</v>
      </c>
      <c r="CT10" s="323">
        <v>0</v>
      </c>
      <c r="CU10" s="323">
        <v>9</v>
      </c>
      <c r="CV10" s="323">
        <v>45</v>
      </c>
      <c r="CW10" s="323">
        <v>33</v>
      </c>
      <c r="CX10" s="323">
        <v>9</v>
      </c>
      <c r="CY10" s="323"/>
      <c r="CZ10" s="323"/>
      <c r="DA10" s="323"/>
      <c r="DB10" s="323"/>
      <c r="DC10" s="323">
        <v>13</v>
      </c>
      <c r="DD10" s="323">
        <v>87</v>
      </c>
      <c r="DE10" s="323">
        <v>279900</v>
      </c>
      <c r="DF10" s="323">
        <v>0</v>
      </c>
      <c r="DG10" s="323">
        <v>0</v>
      </c>
      <c r="DH10" s="323">
        <v>2</v>
      </c>
      <c r="DI10" s="323">
        <v>1</v>
      </c>
      <c r="DJ10" s="323">
        <v>0</v>
      </c>
      <c r="DK10" s="323">
        <v>9</v>
      </c>
      <c r="DL10" s="323">
        <v>50</v>
      </c>
      <c r="DM10" s="323">
        <v>30</v>
      </c>
      <c r="DN10" s="323">
        <v>7</v>
      </c>
      <c r="DO10" s="323"/>
      <c r="DP10" s="323"/>
      <c r="DQ10" s="323"/>
      <c r="DR10" s="323"/>
      <c r="DS10" s="323">
        <v>13</v>
      </c>
      <c r="DT10" s="323">
        <v>87</v>
      </c>
      <c r="DU10" s="323">
        <v>292765</v>
      </c>
      <c r="DV10" s="323">
        <v>0</v>
      </c>
      <c r="DW10" s="323">
        <v>0</v>
      </c>
      <c r="DX10" s="323">
        <v>3</v>
      </c>
      <c r="DY10" s="323">
        <v>1</v>
      </c>
      <c r="DZ10" s="323">
        <v>0</v>
      </c>
      <c r="EA10" s="323">
        <v>8</v>
      </c>
      <c r="EB10" s="323">
        <v>41</v>
      </c>
      <c r="EC10" s="323">
        <v>35</v>
      </c>
      <c r="ED10" s="323">
        <v>10</v>
      </c>
      <c r="EE10" s="323"/>
      <c r="EF10" s="323"/>
      <c r="EG10" s="323"/>
      <c r="EH10" s="323"/>
      <c r="EI10" s="323">
        <v>13</v>
      </c>
      <c r="EJ10" s="323">
        <v>87</v>
      </c>
      <c r="EK10" s="323">
        <v>572744</v>
      </c>
      <c r="EL10" s="323">
        <v>0</v>
      </c>
      <c r="EM10" s="323">
        <v>0</v>
      </c>
      <c r="EN10" s="323">
        <v>3</v>
      </c>
      <c r="EO10" s="323">
        <v>2</v>
      </c>
      <c r="EP10" s="323">
        <v>15</v>
      </c>
      <c r="EQ10" s="323">
        <v>25</v>
      </c>
      <c r="ER10" s="323">
        <v>52</v>
      </c>
      <c r="ES10" s="323">
        <v>4</v>
      </c>
      <c r="ET10" s="323"/>
      <c r="EU10" s="323"/>
      <c r="EV10" s="323"/>
      <c r="EW10" s="323"/>
      <c r="EX10" s="323">
        <v>20</v>
      </c>
      <c r="EY10" s="323">
        <v>80</v>
      </c>
      <c r="EZ10" s="323">
        <v>279944</v>
      </c>
      <c r="FA10" s="323">
        <v>0</v>
      </c>
      <c r="FB10" s="323">
        <v>0</v>
      </c>
      <c r="FC10" s="323">
        <v>2</v>
      </c>
      <c r="FD10" s="323">
        <v>1</v>
      </c>
      <c r="FE10" s="323">
        <v>12</v>
      </c>
      <c r="FF10" s="323">
        <v>23</v>
      </c>
      <c r="FG10" s="323">
        <v>56</v>
      </c>
      <c r="FH10" s="323">
        <v>5</v>
      </c>
      <c r="FI10" s="323"/>
      <c r="FJ10" s="323"/>
      <c r="FK10" s="323"/>
      <c r="FL10" s="323"/>
      <c r="FM10" s="323">
        <v>16</v>
      </c>
      <c r="FN10" s="323">
        <v>84</v>
      </c>
      <c r="FO10" s="323">
        <v>292800</v>
      </c>
      <c r="FP10" s="323">
        <v>0</v>
      </c>
      <c r="FQ10" s="323">
        <v>0</v>
      </c>
      <c r="FR10" s="323">
        <v>4</v>
      </c>
      <c r="FS10" s="323">
        <v>2</v>
      </c>
      <c r="FT10" s="323">
        <v>18</v>
      </c>
      <c r="FU10" s="323">
        <v>26</v>
      </c>
      <c r="FV10" s="323">
        <v>47</v>
      </c>
      <c r="FW10" s="323">
        <v>3</v>
      </c>
      <c r="FX10" s="323"/>
      <c r="FY10" s="323"/>
      <c r="FZ10" s="323"/>
      <c r="GA10" s="323"/>
      <c r="GB10" s="323">
        <v>24</v>
      </c>
      <c r="GC10" s="323">
        <v>76</v>
      </c>
      <c r="GD10" s="323">
        <v>572367</v>
      </c>
      <c r="GE10" s="323">
        <v>20</v>
      </c>
      <c r="GF10" s="323">
        <v>80</v>
      </c>
      <c r="GG10" s="323">
        <v>279790</v>
      </c>
      <c r="GH10" s="323">
        <v>17</v>
      </c>
      <c r="GI10" s="323">
        <v>83</v>
      </c>
      <c r="GJ10" s="323">
        <v>292577</v>
      </c>
      <c r="GK10" s="323">
        <v>23</v>
      </c>
      <c r="GL10" s="323">
        <v>77</v>
      </c>
      <c r="GM10" s="323">
        <v>547885</v>
      </c>
      <c r="GN10" s="323">
        <v>9</v>
      </c>
      <c r="GO10" s="323">
        <v>91</v>
      </c>
      <c r="GP10" s="323">
        <v>267827</v>
      </c>
      <c r="GQ10" s="323">
        <v>8</v>
      </c>
      <c r="GR10" s="323">
        <v>92</v>
      </c>
      <c r="GS10" s="323">
        <v>280058</v>
      </c>
      <c r="GT10" s="323">
        <v>10</v>
      </c>
      <c r="GU10" s="323">
        <v>90</v>
      </c>
      <c r="GV10" s="323">
        <v>548290</v>
      </c>
      <c r="GW10" s="323">
        <v>6</v>
      </c>
      <c r="GX10" s="323">
        <v>94</v>
      </c>
      <c r="GY10" s="323">
        <v>268061</v>
      </c>
      <c r="GZ10" s="323">
        <v>4</v>
      </c>
      <c r="HA10" s="323">
        <v>96</v>
      </c>
      <c r="HB10" s="323">
        <v>280229</v>
      </c>
      <c r="HC10" s="323">
        <v>7</v>
      </c>
      <c r="HD10" s="323">
        <v>93</v>
      </c>
      <c r="HE10" s="323">
        <v>548681</v>
      </c>
      <c r="HF10" s="323">
        <v>10</v>
      </c>
      <c r="HG10" s="323">
        <v>90</v>
      </c>
      <c r="HH10" s="323">
        <v>268126</v>
      </c>
      <c r="HI10" s="323">
        <v>11</v>
      </c>
      <c r="HJ10" s="323">
        <v>89</v>
      </c>
      <c r="HK10" s="323">
        <v>280555</v>
      </c>
      <c r="HL10" s="323">
        <v>10</v>
      </c>
      <c r="HM10" s="323">
        <v>90</v>
      </c>
    </row>
    <row r="11" spans="1:256" x14ac:dyDescent="0.2">
      <c r="B11" s="312" t="s">
        <v>33</v>
      </c>
      <c r="C11" s="323">
        <v>435944</v>
      </c>
      <c r="D11" s="323">
        <v>0</v>
      </c>
      <c r="E11" s="323">
        <v>0</v>
      </c>
      <c r="F11" s="323">
        <v>3</v>
      </c>
      <c r="G11" s="323">
        <v>2</v>
      </c>
      <c r="H11" s="323">
        <v>6</v>
      </c>
      <c r="I11" s="323">
        <v>40</v>
      </c>
      <c r="J11" s="323">
        <v>49</v>
      </c>
      <c r="K11" s="323">
        <v>0</v>
      </c>
      <c r="L11" s="323"/>
      <c r="M11" s="323"/>
      <c r="N11" s="323"/>
      <c r="O11" s="323">
        <v>11</v>
      </c>
      <c r="P11" s="323">
        <v>89</v>
      </c>
      <c r="Q11" s="323">
        <v>212717</v>
      </c>
      <c r="R11" s="323">
        <v>0</v>
      </c>
      <c r="S11" s="323">
        <v>0</v>
      </c>
      <c r="T11" s="323">
        <v>2</v>
      </c>
      <c r="U11" s="323">
        <v>2</v>
      </c>
      <c r="V11" s="323">
        <v>5</v>
      </c>
      <c r="W11" s="323">
        <v>37</v>
      </c>
      <c r="X11" s="323">
        <v>54</v>
      </c>
      <c r="Y11" s="323">
        <v>0</v>
      </c>
      <c r="Z11" s="323"/>
      <c r="AA11" s="323"/>
      <c r="AB11" s="323"/>
      <c r="AC11" s="323">
        <v>9</v>
      </c>
      <c r="AD11" s="323">
        <v>91</v>
      </c>
      <c r="AE11" s="323">
        <v>223227</v>
      </c>
      <c r="AF11" s="323">
        <v>0</v>
      </c>
      <c r="AG11" s="323">
        <v>0</v>
      </c>
      <c r="AH11" s="323">
        <v>3</v>
      </c>
      <c r="AI11" s="323">
        <v>2</v>
      </c>
      <c r="AJ11" s="323">
        <v>6</v>
      </c>
      <c r="AK11" s="323">
        <v>42</v>
      </c>
      <c r="AL11" s="323">
        <v>45</v>
      </c>
      <c r="AM11" s="323">
        <v>0</v>
      </c>
      <c r="AN11" s="323"/>
      <c r="AO11" s="323"/>
      <c r="AP11" s="323"/>
      <c r="AQ11" s="323">
        <v>13</v>
      </c>
      <c r="AR11" s="323">
        <v>87</v>
      </c>
      <c r="AS11" s="323">
        <v>435807</v>
      </c>
      <c r="AT11" s="323">
        <v>0</v>
      </c>
      <c r="AU11" s="323">
        <v>0</v>
      </c>
      <c r="AV11" s="323">
        <v>1</v>
      </c>
      <c r="AW11" s="323">
        <v>1</v>
      </c>
      <c r="AX11" s="323">
        <v>2</v>
      </c>
      <c r="AY11" s="323">
        <v>10</v>
      </c>
      <c r="AZ11" s="323">
        <v>51</v>
      </c>
      <c r="BA11" s="323">
        <v>34</v>
      </c>
      <c r="BB11" s="323">
        <v>2</v>
      </c>
      <c r="BC11" s="323"/>
      <c r="BD11" s="323"/>
      <c r="BE11" s="323"/>
      <c r="BF11" s="323"/>
      <c r="BG11" s="323">
        <v>13</v>
      </c>
      <c r="BH11" s="323">
        <v>87</v>
      </c>
      <c r="BI11" s="323">
        <v>212680</v>
      </c>
      <c r="BJ11" s="323">
        <v>0</v>
      </c>
      <c r="BK11" s="323">
        <v>0</v>
      </c>
      <c r="BL11" s="323">
        <v>0</v>
      </c>
      <c r="BM11" s="323">
        <v>0</v>
      </c>
      <c r="BN11" s="323">
        <v>1</v>
      </c>
      <c r="BO11" s="323">
        <v>7</v>
      </c>
      <c r="BP11" s="323">
        <v>47</v>
      </c>
      <c r="BQ11" s="323">
        <v>41</v>
      </c>
      <c r="BR11" s="323">
        <v>3</v>
      </c>
      <c r="BS11" s="323"/>
      <c r="BT11" s="323"/>
      <c r="BU11" s="323"/>
      <c r="BV11" s="323"/>
      <c r="BW11" s="323">
        <v>9</v>
      </c>
      <c r="BX11" s="323">
        <v>91</v>
      </c>
      <c r="BY11" s="323">
        <v>223127</v>
      </c>
      <c r="BZ11" s="323">
        <v>0</v>
      </c>
      <c r="CA11" s="323">
        <v>0</v>
      </c>
      <c r="CB11" s="323">
        <v>1</v>
      </c>
      <c r="CC11" s="323">
        <v>1</v>
      </c>
      <c r="CD11" s="323">
        <v>3</v>
      </c>
      <c r="CE11" s="323">
        <v>13</v>
      </c>
      <c r="CF11" s="323">
        <v>54</v>
      </c>
      <c r="CG11" s="323">
        <v>27</v>
      </c>
      <c r="CH11" s="323">
        <v>1</v>
      </c>
      <c r="CI11" s="323"/>
      <c r="CJ11" s="323"/>
      <c r="CK11" s="323"/>
      <c r="CL11" s="323"/>
      <c r="CM11" s="323">
        <v>17</v>
      </c>
      <c r="CN11" s="323">
        <v>83</v>
      </c>
      <c r="CO11" s="323">
        <v>435871</v>
      </c>
      <c r="CP11" s="323">
        <v>0</v>
      </c>
      <c r="CQ11" s="323">
        <v>0</v>
      </c>
      <c r="CR11" s="323">
        <v>2</v>
      </c>
      <c r="CS11" s="323">
        <v>1</v>
      </c>
      <c r="CT11" s="323">
        <v>0</v>
      </c>
      <c r="CU11" s="323">
        <v>9</v>
      </c>
      <c r="CV11" s="323">
        <v>45</v>
      </c>
      <c r="CW11" s="323">
        <v>33</v>
      </c>
      <c r="CX11" s="323">
        <v>8</v>
      </c>
      <c r="CY11" s="323"/>
      <c r="CZ11" s="323"/>
      <c r="DA11" s="323"/>
      <c r="DB11" s="323"/>
      <c r="DC11" s="323">
        <v>13</v>
      </c>
      <c r="DD11" s="323">
        <v>87</v>
      </c>
      <c r="DE11" s="323">
        <v>212677</v>
      </c>
      <c r="DF11" s="323">
        <v>0</v>
      </c>
      <c r="DG11" s="323">
        <v>0</v>
      </c>
      <c r="DH11" s="323">
        <v>2</v>
      </c>
      <c r="DI11" s="323">
        <v>1</v>
      </c>
      <c r="DJ11" s="323">
        <v>0</v>
      </c>
      <c r="DK11" s="323">
        <v>10</v>
      </c>
      <c r="DL11" s="323">
        <v>50</v>
      </c>
      <c r="DM11" s="323">
        <v>31</v>
      </c>
      <c r="DN11" s="323">
        <v>6</v>
      </c>
      <c r="DO11" s="323"/>
      <c r="DP11" s="323"/>
      <c r="DQ11" s="323"/>
      <c r="DR11" s="323"/>
      <c r="DS11" s="323">
        <v>13</v>
      </c>
      <c r="DT11" s="323">
        <v>87</v>
      </c>
      <c r="DU11" s="323">
        <v>223194</v>
      </c>
      <c r="DV11" s="323">
        <v>0</v>
      </c>
      <c r="DW11" s="323">
        <v>0</v>
      </c>
      <c r="DX11" s="323">
        <v>3</v>
      </c>
      <c r="DY11" s="323">
        <v>1</v>
      </c>
      <c r="DZ11" s="323">
        <v>0</v>
      </c>
      <c r="EA11" s="323">
        <v>8</v>
      </c>
      <c r="EB11" s="323">
        <v>41</v>
      </c>
      <c r="EC11" s="323">
        <v>36</v>
      </c>
      <c r="ED11" s="323">
        <v>10</v>
      </c>
      <c r="EE11" s="323"/>
      <c r="EF11" s="323"/>
      <c r="EG11" s="323"/>
      <c r="EH11" s="323"/>
      <c r="EI11" s="323">
        <v>13</v>
      </c>
      <c r="EJ11" s="323">
        <v>87</v>
      </c>
      <c r="EK11" s="323">
        <v>435945</v>
      </c>
      <c r="EL11" s="323">
        <v>0</v>
      </c>
      <c r="EM11" s="323">
        <v>0</v>
      </c>
      <c r="EN11" s="323">
        <v>3</v>
      </c>
      <c r="EO11" s="323">
        <v>2</v>
      </c>
      <c r="EP11" s="323">
        <v>16</v>
      </c>
      <c r="EQ11" s="323">
        <v>25</v>
      </c>
      <c r="ER11" s="323">
        <v>50</v>
      </c>
      <c r="ES11" s="323">
        <v>3</v>
      </c>
      <c r="ET11" s="323"/>
      <c r="EU11" s="323"/>
      <c r="EV11" s="323"/>
      <c r="EW11" s="323"/>
      <c r="EX11" s="323">
        <v>21</v>
      </c>
      <c r="EY11" s="323">
        <v>79</v>
      </c>
      <c r="EZ11" s="323">
        <v>212717</v>
      </c>
      <c r="FA11" s="323">
        <v>0</v>
      </c>
      <c r="FB11" s="323">
        <v>0</v>
      </c>
      <c r="FC11" s="323">
        <v>2</v>
      </c>
      <c r="FD11" s="323">
        <v>1</v>
      </c>
      <c r="FE11" s="323">
        <v>13</v>
      </c>
      <c r="FF11" s="323">
        <v>24</v>
      </c>
      <c r="FG11" s="323">
        <v>55</v>
      </c>
      <c r="FH11" s="323">
        <v>4</v>
      </c>
      <c r="FI11" s="323"/>
      <c r="FJ11" s="323"/>
      <c r="FK11" s="323"/>
      <c r="FL11" s="323"/>
      <c r="FM11" s="323">
        <v>17</v>
      </c>
      <c r="FN11" s="323">
        <v>83</v>
      </c>
      <c r="FO11" s="323">
        <v>223228</v>
      </c>
      <c r="FP11" s="323">
        <v>0</v>
      </c>
      <c r="FQ11" s="323">
        <v>0</v>
      </c>
      <c r="FR11" s="323">
        <v>3</v>
      </c>
      <c r="FS11" s="323">
        <v>3</v>
      </c>
      <c r="FT11" s="323">
        <v>19</v>
      </c>
      <c r="FU11" s="323">
        <v>27</v>
      </c>
      <c r="FV11" s="323">
        <v>46</v>
      </c>
      <c r="FW11" s="323">
        <v>2</v>
      </c>
      <c r="FX11" s="323"/>
      <c r="FY11" s="323"/>
      <c r="FZ11" s="323"/>
      <c r="GA11" s="323"/>
      <c r="GB11" s="323">
        <v>25</v>
      </c>
      <c r="GC11" s="323">
        <v>75</v>
      </c>
      <c r="GD11" s="323">
        <v>435647</v>
      </c>
      <c r="GE11" s="323">
        <v>20</v>
      </c>
      <c r="GF11" s="323">
        <v>80</v>
      </c>
      <c r="GG11" s="323">
        <v>212603</v>
      </c>
      <c r="GH11" s="323">
        <v>17</v>
      </c>
      <c r="GI11" s="323">
        <v>83</v>
      </c>
      <c r="GJ11" s="323">
        <v>223044</v>
      </c>
      <c r="GK11" s="323">
        <v>23</v>
      </c>
      <c r="GL11" s="323">
        <v>77</v>
      </c>
      <c r="GM11" s="323">
        <v>422868</v>
      </c>
      <c r="GN11" s="323">
        <v>9</v>
      </c>
      <c r="GO11" s="323">
        <v>91</v>
      </c>
      <c r="GP11" s="323">
        <v>206351</v>
      </c>
      <c r="GQ11" s="323">
        <v>8</v>
      </c>
      <c r="GR11" s="323">
        <v>92</v>
      </c>
      <c r="GS11" s="323">
        <v>216517</v>
      </c>
      <c r="GT11" s="323">
        <v>10</v>
      </c>
      <c r="GU11" s="323">
        <v>90</v>
      </c>
      <c r="GV11" s="323">
        <v>423077</v>
      </c>
      <c r="GW11" s="323">
        <v>6</v>
      </c>
      <c r="GX11" s="323">
        <v>94</v>
      </c>
      <c r="GY11" s="323">
        <v>206498</v>
      </c>
      <c r="GZ11" s="323">
        <v>5</v>
      </c>
      <c r="HA11" s="323">
        <v>95</v>
      </c>
      <c r="HB11" s="323">
        <v>216579</v>
      </c>
      <c r="HC11" s="323">
        <v>7</v>
      </c>
      <c r="HD11" s="323">
        <v>93</v>
      </c>
      <c r="HE11" s="323">
        <v>423246</v>
      </c>
      <c r="HF11" s="323">
        <v>11</v>
      </c>
      <c r="HG11" s="323">
        <v>89</v>
      </c>
      <c r="HH11" s="323">
        <v>206481</v>
      </c>
      <c r="HI11" s="323">
        <v>11</v>
      </c>
      <c r="HJ11" s="323">
        <v>89</v>
      </c>
      <c r="HK11" s="323">
        <v>216765</v>
      </c>
      <c r="HL11" s="323">
        <v>10</v>
      </c>
      <c r="HM11" s="323">
        <v>90</v>
      </c>
    </row>
    <row r="12" spans="1:256" x14ac:dyDescent="0.2">
      <c r="B12" s="312" t="s">
        <v>373</v>
      </c>
      <c r="C12" s="323">
        <v>403238</v>
      </c>
      <c r="D12" s="323">
        <v>0</v>
      </c>
      <c r="E12" s="323">
        <v>0</v>
      </c>
      <c r="F12" s="323">
        <v>2</v>
      </c>
      <c r="G12" s="323">
        <v>2</v>
      </c>
      <c r="H12" s="323">
        <v>5</v>
      </c>
      <c r="I12" s="323">
        <v>40</v>
      </c>
      <c r="J12" s="323">
        <v>50</v>
      </c>
      <c r="K12" s="323">
        <v>0</v>
      </c>
      <c r="L12" s="323"/>
      <c r="M12" s="323"/>
      <c r="N12" s="323"/>
      <c r="O12" s="323">
        <v>10</v>
      </c>
      <c r="P12" s="323">
        <v>90</v>
      </c>
      <c r="Q12" s="323">
        <v>196700</v>
      </c>
      <c r="R12" s="323">
        <v>0</v>
      </c>
      <c r="S12" s="323">
        <v>0</v>
      </c>
      <c r="T12" s="323">
        <v>1</v>
      </c>
      <c r="U12" s="323">
        <v>1</v>
      </c>
      <c r="V12" s="323">
        <v>5</v>
      </c>
      <c r="W12" s="323">
        <v>37</v>
      </c>
      <c r="X12" s="323">
        <v>54</v>
      </c>
      <c r="Y12" s="323">
        <v>0</v>
      </c>
      <c r="Z12" s="323"/>
      <c r="AA12" s="323"/>
      <c r="AB12" s="323"/>
      <c r="AC12" s="323">
        <v>8</v>
      </c>
      <c r="AD12" s="323">
        <v>92</v>
      </c>
      <c r="AE12" s="323">
        <v>206538</v>
      </c>
      <c r="AF12" s="323">
        <v>0</v>
      </c>
      <c r="AG12" s="323">
        <v>0</v>
      </c>
      <c r="AH12" s="323">
        <v>3</v>
      </c>
      <c r="AI12" s="323">
        <v>2</v>
      </c>
      <c r="AJ12" s="323">
        <v>6</v>
      </c>
      <c r="AK12" s="323">
        <v>42</v>
      </c>
      <c r="AL12" s="323">
        <v>46</v>
      </c>
      <c r="AM12" s="323">
        <v>0</v>
      </c>
      <c r="AN12" s="323"/>
      <c r="AO12" s="323"/>
      <c r="AP12" s="323"/>
      <c r="AQ12" s="323">
        <v>12</v>
      </c>
      <c r="AR12" s="323">
        <v>88</v>
      </c>
      <c r="AS12" s="323">
        <v>403121</v>
      </c>
      <c r="AT12" s="323">
        <v>0</v>
      </c>
      <c r="AU12" s="323">
        <v>0</v>
      </c>
      <c r="AV12" s="323">
        <v>1</v>
      </c>
      <c r="AW12" s="323">
        <v>1</v>
      </c>
      <c r="AX12" s="323">
        <v>2</v>
      </c>
      <c r="AY12" s="323">
        <v>10</v>
      </c>
      <c r="AZ12" s="323">
        <v>51</v>
      </c>
      <c r="BA12" s="323">
        <v>34</v>
      </c>
      <c r="BB12" s="323">
        <v>2</v>
      </c>
      <c r="BC12" s="323"/>
      <c r="BD12" s="323"/>
      <c r="BE12" s="323"/>
      <c r="BF12" s="323"/>
      <c r="BG12" s="323">
        <v>12</v>
      </c>
      <c r="BH12" s="323">
        <v>88</v>
      </c>
      <c r="BI12" s="323">
        <v>196670</v>
      </c>
      <c r="BJ12" s="323">
        <v>0</v>
      </c>
      <c r="BK12" s="323">
        <v>0</v>
      </c>
      <c r="BL12" s="323">
        <v>0</v>
      </c>
      <c r="BM12" s="323">
        <v>0</v>
      </c>
      <c r="BN12" s="323">
        <v>1</v>
      </c>
      <c r="BO12" s="323">
        <v>6</v>
      </c>
      <c r="BP12" s="323">
        <v>47</v>
      </c>
      <c r="BQ12" s="323">
        <v>41</v>
      </c>
      <c r="BR12" s="323">
        <v>3</v>
      </c>
      <c r="BS12" s="323"/>
      <c r="BT12" s="323"/>
      <c r="BU12" s="323"/>
      <c r="BV12" s="323"/>
      <c r="BW12" s="323">
        <v>8</v>
      </c>
      <c r="BX12" s="323">
        <v>92</v>
      </c>
      <c r="BY12" s="323">
        <v>206451</v>
      </c>
      <c r="BZ12" s="323">
        <v>0</v>
      </c>
      <c r="CA12" s="323">
        <v>0</v>
      </c>
      <c r="CB12" s="323">
        <v>1</v>
      </c>
      <c r="CC12" s="323">
        <v>1</v>
      </c>
      <c r="CD12" s="323">
        <v>3</v>
      </c>
      <c r="CE12" s="323">
        <v>12</v>
      </c>
      <c r="CF12" s="323">
        <v>55</v>
      </c>
      <c r="CG12" s="323">
        <v>27</v>
      </c>
      <c r="CH12" s="323">
        <v>1</v>
      </c>
      <c r="CI12" s="323"/>
      <c r="CJ12" s="323"/>
      <c r="CK12" s="323"/>
      <c r="CL12" s="323"/>
      <c r="CM12" s="323">
        <v>16</v>
      </c>
      <c r="CN12" s="323">
        <v>84</v>
      </c>
      <c r="CO12" s="323">
        <v>403179</v>
      </c>
      <c r="CP12" s="323">
        <v>0</v>
      </c>
      <c r="CQ12" s="323">
        <v>0</v>
      </c>
      <c r="CR12" s="323">
        <v>2</v>
      </c>
      <c r="CS12" s="323">
        <v>1</v>
      </c>
      <c r="CT12" s="323">
        <v>0</v>
      </c>
      <c r="CU12" s="323">
        <v>9</v>
      </c>
      <c r="CV12" s="323">
        <v>46</v>
      </c>
      <c r="CW12" s="323">
        <v>34</v>
      </c>
      <c r="CX12" s="323">
        <v>8</v>
      </c>
      <c r="CY12" s="323"/>
      <c r="CZ12" s="323"/>
      <c r="DA12" s="323"/>
      <c r="DB12" s="323"/>
      <c r="DC12" s="323">
        <v>13</v>
      </c>
      <c r="DD12" s="323">
        <v>87</v>
      </c>
      <c r="DE12" s="323">
        <v>196668</v>
      </c>
      <c r="DF12" s="323">
        <v>0</v>
      </c>
      <c r="DG12" s="323">
        <v>0</v>
      </c>
      <c r="DH12" s="323">
        <v>2</v>
      </c>
      <c r="DI12" s="323">
        <v>1</v>
      </c>
      <c r="DJ12" s="323">
        <v>0</v>
      </c>
      <c r="DK12" s="323">
        <v>9</v>
      </c>
      <c r="DL12" s="323">
        <v>50</v>
      </c>
      <c r="DM12" s="323">
        <v>31</v>
      </c>
      <c r="DN12" s="323">
        <v>6</v>
      </c>
      <c r="DO12" s="323"/>
      <c r="DP12" s="323"/>
      <c r="DQ12" s="323"/>
      <c r="DR12" s="323"/>
      <c r="DS12" s="323">
        <v>13</v>
      </c>
      <c r="DT12" s="323">
        <v>87</v>
      </c>
      <c r="DU12" s="323">
        <v>206511</v>
      </c>
      <c r="DV12" s="323">
        <v>0</v>
      </c>
      <c r="DW12" s="323">
        <v>0</v>
      </c>
      <c r="DX12" s="323">
        <v>3</v>
      </c>
      <c r="DY12" s="323">
        <v>1</v>
      </c>
      <c r="DZ12" s="323">
        <v>0</v>
      </c>
      <c r="EA12" s="323">
        <v>8</v>
      </c>
      <c r="EB12" s="323">
        <v>41</v>
      </c>
      <c r="EC12" s="323">
        <v>36</v>
      </c>
      <c r="ED12" s="323">
        <v>10</v>
      </c>
      <c r="EE12" s="323"/>
      <c r="EF12" s="323"/>
      <c r="EG12" s="323"/>
      <c r="EH12" s="323"/>
      <c r="EI12" s="323">
        <v>13</v>
      </c>
      <c r="EJ12" s="323">
        <v>87</v>
      </c>
      <c r="EK12" s="323">
        <v>403251</v>
      </c>
      <c r="EL12" s="323">
        <v>0</v>
      </c>
      <c r="EM12" s="323">
        <v>0</v>
      </c>
      <c r="EN12" s="323">
        <v>2</v>
      </c>
      <c r="EO12" s="323">
        <v>2</v>
      </c>
      <c r="EP12" s="323">
        <v>16</v>
      </c>
      <c r="EQ12" s="323">
        <v>26</v>
      </c>
      <c r="ER12" s="323">
        <v>51</v>
      </c>
      <c r="ES12" s="323">
        <v>3</v>
      </c>
      <c r="ET12" s="323"/>
      <c r="EU12" s="323"/>
      <c r="EV12" s="323"/>
      <c r="EW12" s="323"/>
      <c r="EX12" s="323">
        <v>20</v>
      </c>
      <c r="EY12" s="323">
        <v>80</v>
      </c>
      <c r="EZ12" s="323">
        <v>196705</v>
      </c>
      <c r="FA12" s="323">
        <v>0</v>
      </c>
      <c r="FB12" s="323">
        <v>0</v>
      </c>
      <c r="FC12" s="323">
        <v>1</v>
      </c>
      <c r="FD12" s="323">
        <v>1</v>
      </c>
      <c r="FE12" s="323">
        <v>13</v>
      </c>
      <c r="FF12" s="323">
        <v>24</v>
      </c>
      <c r="FG12" s="323">
        <v>55</v>
      </c>
      <c r="FH12" s="323">
        <v>4</v>
      </c>
      <c r="FI12" s="323"/>
      <c r="FJ12" s="323"/>
      <c r="FK12" s="323"/>
      <c r="FL12" s="323"/>
      <c r="FM12" s="323">
        <v>16</v>
      </c>
      <c r="FN12" s="323">
        <v>84</v>
      </c>
      <c r="FO12" s="323">
        <v>206546</v>
      </c>
      <c r="FP12" s="323">
        <v>0</v>
      </c>
      <c r="FQ12" s="323">
        <v>0</v>
      </c>
      <c r="FR12" s="323">
        <v>3</v>
      </c>
      <c r="FS12" s="323">
        <v>2</v>
      </c>
      <c r="FT12" s="323">
        <v>19</v>
      </c>
      <c r="FU12" s="323">
        <v>27</v>
      </c>
      <c r="FV12" s="323">
        <v>46</v>
      </c>
      <c r="FW12" s="323">
        <v>2</v>
      </c>
      <c r="FX12" s="323"/>
      <c r="FY12" s="323"/>
      <c r="FZ12" s="323"/>
      <c r="GA12" s="323"/>
      <c r="GB12" s="323">
        <v>24</v>
      </c>
      <c r="GC12" s="323">
        <v>76</v>
      </c>
      <c r="GD12" s="323">
        <v>402978</v>
      </c>
      <c r="GE12" s="323">
        <v>19</v>
      </c>
      <c r="GF12" s="323">
        <v>81</v>
      </c>
      <c r="GG12" s="323">
        <v>196601</v>
      </c>
      <c r="GH12" s="323">
        <v>16</v>
      </c>
      <c r="GI12" s="323">
        <v>84</v>
      </c>
      <c r="GJ12" s="323">
        <v>206377</v>
      </c>
      <c r="GK12" s="323">
        <v>22</v>
      </c>
      <c r="GL12" s="323">
        <v>78</v>
      </c>
      <c r="GM12" s="323">
        <v>397577</v>
      </c>
      <c r="GN12" s="323">
        <v>9</v>
      </c>
      <c r="GO12" s="323">
        <v>91</v>
      </c>
      <c r="GP12" s="323">
        <v>193971</v>
      </c>
      <c r="GQ12" s="323">
        <v>8</v>
      </c>
      <c r="GR12" s="323">
        <v>92</v>
      </c>
      <c r="GS12" s="323">
        <v>203606</v>
      </c>
      <c r="GT12" s="323">
        <v>10</v>
      </c>
      <c r="GU12" s="323">
        <v>90</v>
      </c>
      <c r="GV12" s="323">
        <v>397685</v>
      </c>
      <c r="GW12" s="323">
        <v>6</v>
      </c>
      <c r="GX12" s="323">
        <v>94</v>
      </c>
      <c r="GY12" s="323">
        <v>194058</v>
      </c>
      <c r="GZ12" s="323">
        <v>4</v>
      </c>
      <c r="HA12" s="323">
        <v>96</v>
      </c>
      <c r="HB12" s="323">
        <v>203627</v>
      </c>
      <c r="HC12" s="323">
        <v>7</v>
      </c>
      <c r="HD12" s="323">
        <v>93</v>
      </c>
      <c r="HE12" s="323">
        <v>398021</v>
      </c>
      <c r="HF12" s="323">
        <v>11</v>
      </c>
      <c r="HG12" s="323">
        <v>89</v>
      </c>
      <c r="HH12" s="323">
        <v>194150</v>
      </c>
      <c r="HI12" s="323">
        <v>11</v>
      </c>
      <c r="HJ12" s="323">
        <v>89</v>
      </c>
      <c r="HK12" s="323">
        <v>203871</v>
      </c>
      <c r="HL12" s="323">
        <v>10</v>
      </c>
      <c r="HM12" s="323">
        <v>90</v>
      </c>
    </row>
    <row r="13" spans="1:256" x14ac:dyDescent="0.2">
      <c r="B13" s="312" t="s">
        <v>374</v>
      </c>
      <c r="C13" s="323">
        <v>1678</v>
      </c>
      <c r="D13" s="323" t="s">
        <v>415</v>
      </c>
      <c r="E13" s="323">
        <v>0</v>
      </c>
      <c r="F13" s="323">
        <v>2</v>
      </c>
      <c r="G13" s="323">
        <v>1</v>
      </c>
      <c r="H13" s="323">
        <v>4</v>
      </c>
      <c r="I13" s="323">
        <v>33</v>
      </c>
      <c r="J13" s="323">
        <v>58</v>
      </c>
      <c r="K13" s="323">
        <v>1</v>
      </c>
      <c r="L13" s="323"/>
      <c r="M13" s="323"/>
      <c r="N13" s="323"/>
      <c r="O13" s="323">
        <v>8</v>
      </c>
      <c r="P13" s="323">
        <v>92</v>
      </c>
      <c r="Q13" s="323">
        <v>833</v>
      </c>
      <c r="R13" s="323">
        <v>0</v>
      </c>
      <c r="S13" s="323">
        <v>0</v>
      </c>
      <c r="T13" s="323">
        <v>1</v>
      </c>
      <c r="U13" s="323">
        <v>1</v>
      </c>
      <c r="V13" s="323">
        <v>3</v>
      </c>
      <c r="W13" s="323">
        <v>29</v>
      </c>
      <c r="X13" s="323">
        <v>64</v>
      </c>
      <c r="Y13" s="323" t="s">
        <v>415</v>
      </c>
      <c r="Z13" s="323"/>
      <c r="AA13" s="323"/>
      <c r="AB13" s="323"/>
      <c r="AC13" s="323">
        <v>6</v>
      </c>
      <c r="AD13" s="323">
        <v>94</v>
      </c>
      <c r="AE13" s="323">
        <v>845</v>
      </c>
      <c r="AF13" s="323" t="s">
        <v>415</v>
      </c>
      <c r="AG13" s="323">
        <v>0</v>
      </c>
      <c r="AH13" s="323">
        <v>3</v>
      </c>
      <c r="AI13" s="323">
        <v>1</v>
      </c>
      <c r="AJ13" s="323">
        <v>4</v>
      </c>
      <c r="AK13" s="323">
        <v>38</v>
      </c>
      <c r="AL13" s="323">
        <v>52</v>
      </c>
      <c r="AM13" s="323" t="s">
        <v>415</v>
      </c>
      <c r="AN13" s="323"/>
      <c r="AO13" s="323"/>
      <c r="AP13" s="323"/>
      <c r="AQ13" s="323">
        <v>9</v>
      </c>
      <c r="AR13" s="323">
        <v>91</v>
      </c>
      <c r="AS13" s="323">
        <v>1678</v>
      </c>
      <c r="AT13" s="323">
        <v>0</v>
      </c>
      <c r="AU13" s="323">
        <v>0</v>
      </c>
      <c r="AV13" s="323">
        <v>0</v>
      </c>
      <c r="AW13" s="323">
        <v>1</v>
      </c>
      <c r="AX13" s="323">
        <v>1</v>
      </c>
      <c r="AY13" s="323">
        <v>8</v>
      </c>
      <c r="AZ13" s="323">
        <v>48</v>
      </c>
      <c r="BA13" s="323">
        <v>39</v>
      </c>
      <c r="BB13" s="323">
        <v>3</v>
      </c>
      <c r="BC13" s="323"/>
      <c r="BD13" s="323"/>
      <c r="BE13" s="323"/>
      <c r="BF13" s="323"/>
      <c r="BG13" s="323">
        <v>10</v>
      </c>
      <c r="BH13" s="323">
        <v>90</v>
      </c>
      <c r="BI13" s="323">
        <v>833</v>
      </c>
      <c r="BJ13" s="323">
        <v>0</v>
      </c>
      <c r="BK13" s="323">
        <v>0</v>
      </c>
      <c r="BL13" s="323" t="s">
        <v>415</v>
      </c>
      <c r="BM13" s="323">
        <v>0</v>
      </c>
      <c r="BN13" s="323">
        <v>1</v>
      </c>
      <c r="BO13" s="323">
        <v>4</v>
      </c>
      <c r="BP13" s="323">
        <v>42</v>
      </c>
      <c r="BQ13" s="323">
        <v>48</v>
      </c>
      <c r="BR13" s="323">
        <v>4</v>
      </c>
      <c r="BS13" s="323"/>
      <c r="BT13" s="323"/>
      <c r="BU13" s="323"/>
      <c r="BV13" s="323"/>
      <c r="BW13" s="323">
        <v>6</v>
      </c>
      <c r="BX13" s="323">
        <v>94</v>
      </c>
      <c r="BY13" s="323">
        <v>845</v>
      </c>
      <c r="BZ13" s="323">
        <v>0</v>
      </c>
      <c r="CA13" s="323">
        <v>0</v>
      </c>
      <c r="CB13" s="323" t="s">
        <v>415</v>
      </c>
      <c r="CC13" s="323">
        <v>1</v>
      </c>
      <c r="CD13" s="323">
        <v>2</v>
      </c>
      <c r="CE13" s="323">
        <v>11</v>
      </c>
      <c r="CF13" s="323">
        <v>54</v>
      </c>
      <c r="CG13" s="323">
        <v>30</v>
      </c>
      <c r="CH13" s="323">
        <v>2</v>
      </c>
      <c r="CI13" s="323"/>
      <c r="CJ13" s="323"/>
      <c r="CK13" s="323"/>
      <c r="CL13" s="323"/>
      <c r="CM13" s="323">
        <v>14</v>
      </c>
      <c r="CN13" s="323">
        <v>86</v>
      </c>
      <c r="CO13" s="323">
        <v>1676</v>
      </c>
      <c r="CP13" s="323" t="s">
        <v>415</v>
      </c>
      <c r="CQ13" s="323">
        <v>0</v>
      </c>
      <c r="CR13" s="323">
        <v>2</v>
      </c>
      <c r="CS13" s="323">
        <v>1</v>
      </c>
      <c r="CT13" s="323">
        <v>0</v>
      </c>
      <c r="CU13" s="323">
        <v>7</v>
      </c>
      <c r="CV13" s="323">
        <v>41</v>
      </c>
      <c r="CW13" s="323">
        <v>37</v>
      </c>
      <c r="CX13" s="323">
        <v>12</v>
      </c>
      <c r="CY13" s="323"/>
      <c r="CZ13" s="323"/>
      <c r="DA13" s="323"/>
      <c r="DB13" s="323"/>
      <c r="DC13" s="323">
        <v>10</v>
      </c>
      <c r="DD13" s="323">
        <v>90</v>
      </c>
      <c r="DE13" s="323">
        <v>832</v>
      </c>
      <c r="DF13" s="323" t="s">
        <v>415</v>
      </c>
      <c r="DG13" s="323">
        <v>0</v>
      </c>
      <c r="DH13" s="323">
        <v>2</v>
      </c>
      <c r="DI13" s="323">
        <v>1</v>
      </c>
      <c r="DJ13" s="323">
        <v>0</v>
      </c>
      <c r="DK13" s="323">
        <v>7</v>
      </c>
      <c r="DL13" s="323">
        <v>43</v>
      </c>
      <c r="DM13" s="323">
        <v>36</v>
      </c>
      <c r="DN13" s="323" t="s">
        <v>415</v>
      </c>
      <c r="DO13" s="323"/>
      <c r="DP13" s="323"/>
      <c r="DQ13" s="323"/>
      <c r="DR13" s="323"/>
      <c r="DS13" s="323">
        <v>10</v>
      </c>
      <c r="DT13" s="323">
        <v>90</v>
      </c>
      <c r="DU13" s="323">
        <v>844</v>
      </c>
      <c r="DV13" s="323">
        <v>0</v>
      </c>
      <c r="DW13" s="323">
        <v>0</v>
      </c>
      <c r="DX13" s="323">
        <v>2</v>
      </c>
      <c r="DY13" s="323">
        <v>1</v>
      </c>
      <c r="DZ13" s="323">
        <v>0</v>
      </c>
      <c r="EA13" s="323">
        <v>6</v>
      </c>
      <c r="EB13" s="323">
        <v>39</v>
      </c>
      <c r="EC13" s="323">
        <v>37</v>
      </c>
      <c r="ED13" s="323" t="s">
        <v>415</v>
      </c>
      <c r="EE13" s="323"/>
      <c r="EF13" s="323"/>
      <c r="EG13" s="323"/>
      <c r="EH13" s="323"/>
      <c r="EI13" s="323">
        <v>10</v>
      </c>
      <c r="EJ13" s="323">
        <v>90</v>
      </c>
      <c r="EK13" s="323">
        <v>1676</v>
      </c>
      <c r="EL13" s="323" t="s">
        <v>415</v>
      </c>
      <c r="EM13" s="323">
        <v>0</v>
      </c>
      <c r="EN13" s="323">
        <v>2</v>
      </c>
      <c r="EO13" s="323">
        <v>2</v>
      </c>
      <c r="EP13" s="323">
        <v>13</v>
      </c>
      <c r="EQ13" s="323">
        <v>22</v>
      </c>
      <c r="ER13" s="323">
        <v>54</v>
      </c>
      <c r="ES13" s="323" t="s">
        <v>415</v>
      </c>
      <c r="ET13" s="323"/>
      <c r="EU13" s="323"/>
      <c r="EV13" s="323"/>
      <c r="EW13" s="323"/>
      <c r="EX13" s="323">
        <v>17</v>
      </c>
      <c r="EY13" s="323">
        <v>83</v>
      </c>
      <c r="EZ13" s="323">
        <v>832</v>
      </c>
      <c r="FA13" s="323">
        <v>0</v>
      </c>
      <c r="FB13" s="323">
        <v>0</v>
      </c>
      <c r="FC13" s="323">
        <v>1</v>
      </c>
      <c r="FD13" s="323">
        <v>1</v>
      </c>
      <c r="FE13" s="323">
        <v>10</v>
      </c>
      <c r="FF13" s="323">
        <v>20</v>
      </c>
      <c r="FG13" s="323">
        <v>58</v>
      </c>
      <c r="FH13" s="323" t="s">
        <v>415</v>
      </c>
      <c r="FI13" s="323"/>
      <c r="FJ13" s="323"/>
      <c r="FK13" s="323"/>
      <c r="FL13" s="323"/>
      <c r="FM13" s="323">
        <v>12</v>
      </c>
      <c r="FN13" s="323">
        <v>88</v>
      </c>
      <c r="FO13" s="323">
        <v>844</v>
      </c>
      <c r="FP13" s="323" t="s">
        <v>415</v>
      </c>
      <c r="FQ13" s="323">
        <v>0</v>
      </c>
      <c r="FR13" s="323">
        <v>3</v>
      </c>
      <c r="FS13" s="323">
        <v>2</v>
      </c>
      <c r="FT13" s="323">
        <v>16</v>
      </c>
      <c r="FU13" s="323">
        <v>25</v>
      </c>
      <c r="FV13" s="323">
        <v>51</v>
      </c>
      <c r="FW13" s="323">
        <v>3</v>
      </c>
      <c r="FX13" s="323"/>
      <c r="FY13" s="323"/>
      <c r="FZ13" s="323"/>
      <c r="GA13" s="323"/>
      <c r="GB13" s="323">
        <v>21</v>
      </c>
      <c r="GC13" s="323">
        <v>79</v>
      </c>
      <c r="GD13" s="323">
        <v>1676</v>
      </c>
      <c r="GE13" s="323">
        <v>16</v>
      </c>
      <c r="GF13" s="323">
        <v>84</v>
      </c>
      <c r="GG13" s="323">
        <v>832</v>
      </c>
      <c r="GH13" s="323">
        <v>12</v>
      </c>
      <c r="GI13" s="323">
        <v>88</v>
      </c>
      <c r="GJ13" s="323">
        <v>844</v>
      </c>
      <c r="GK13" s="323">
        <v>19</v>
      </c>
      <c r="GL13" s="323">
        <v>81</v>
      </c>
      <c r="GM13" s="323">
        <v>1479</v>
      </c>
      <c r="GN13" s="323">
        <v>6</v>
      </c>
      <c r="GO13" s="323">
        <v>94</v>
      </c>
      <c r="GP13" s="323">
        <v>732</v>
      </c>
      <c r="GQ13" s="323">
        <v>5</v>
      </c>
      <c r="GR13" s="323">
        <v>95</v>
      </c>
      <c r="GS13" s="323">
        <v>747</v>
      </c>
      <c r="GT13" s="323">
        <v>7</v>
      </c>
      <c r="GU13" s="323">
        <v>93</v>
      </c>
      <c r="GV13" s="323">
        <v>1482</v>
      </c>
      <c r="GW13" s="323">
        <v>3</v>
      </c>
      <c r="GX13" s="323">
        <v>97</v>
      </c>
      <c r="GY13" s="323">
        <v>732</v>
      </c>
      <c r="GZ13" s="323">
        <v>2</v>
      </c>
      <c r="HA13" s="323">
        <v>98</v>
      </c>
      <c r="HB13" s="323">
        <v>750</v>
      </c>
      <c r="HC13" s="323">
        <v>4</v>
      </c>
      <c r="HD13" s="323">
        <v>96</v>
      </c>
      <c r="HE13" s="323">
        <v>1488</v>
      </c>
      <c r="HF13" s="323">
        <v>9</v>
      </c>
      <c r="HG13" s="323">
        <v>91</v>
      </c>
      <c r="HH13" s="323">
        <v>734</v>
      </c>
      <c r="HI13" s="323">
        <v>9</v>
      </c>
      <c r="HJ13" s="323">
        <v>91</v>
      </c>
      <c r="HK13" s="323">
        <v>754</v>
      </c>
      <c r="HL13" s="323">
        <v>9</v>
      </c>
      <c r="HM13" s="323">
        <v>91</v>
      </c>
    </row>
    <row r="14" spans="1:256" x14ac:dyDescent="0.2">
      <c r="B14" s="312" t="s">
        <v>375</v>
      </c>
      <c r="C14" s="323">
        <v>448</v>
      </c>
      <c r="D14" s="323" t="s">
        <v>415</v>
      </c>
      <c r="E14" s="323">
        <v>0</v>
      </c>
      <c r="F14" s="323">
        <v>11</v>
      </c>
      <c r="G14" s="323">
        <v>8</v>
      </c>
      <c r="H14" s="323">
        <v>13</v>
      </c>
      <c r="I14" s="323">
        <v>43</v>
      </c>
      <c r="J14" s="323">
        <v>19</v>
      </c>
      <c r="K14" s="323">
        <v>0</v>
      </c>
      <c r="L14" s="323"/>
      <c r="M14" s="323"/>
      <c r="N14" s="323"/>
      <c r="O14" s="323">
        <v>38</v>
      </c>
      <c r="P14" s="323">
        <v>62</v>
      </c>
      <c r="Q14" s="323">
        <v>223</v>
      </c>
      <c r="R14" s="323">
        <v>4</v>
      </c>
      <c r="S14" s="323">
        <v>0</v>
      </c>
      <c r="T14" s="323">
        <v>7</v>
      </c>
      <c r="U14" s="323">
        <v>8</v>
      </c>
      <c r="V14" s="323">
        <v>15</v>
      </c>
      <c r="W14" s="323">
        <v>44</v>
      </c>
      <c r="X14" s="323">
        <v>22</v>
      </c>
      <c r="Y14" s="323" t="s">
        <v>415</v>
      </c>
      <c r="Z14" s="323"/>
      <c r="AA14" s="323"/>
      <c r="AB14" s="323"/>
      <c r="AC14" s="323">
        <v>35</v>
      </c>
      <c r="AD14" s="323">
        <v>65</v>
      </c>
      <c r="AE14" s="323">
        <v>225</v>
      </c>
      <c r="AF14" s="323" t="s">
        <v>415</v>
      </c>
      <c r="AG14" s="323">
        <v>0</v>
      </c>
      <c r="AH14" s="323">
        <v>15</v>
      </c>
      <c r="AI14" s="323">
        <v>9</v>
      </c>
      <c r="AJ14" s="323">
        <v>12</v>
      </c>
      <c r="AK14" s="323">
        <v>43</v>
      </c>
      <c r="AL14" s="323">
        <v>16</v>
      </c>
      <c r="AM14" s="323" t="s">
        <v>415</v>
      </c>
      <c r="AN14" s="323"/>
      <c r="AO14" s="323"/>
      <c r="AP14" s="323"/>
      <c r="AQ14" s="323">
        <v>41</v>
      </c>
      <c r="AR14" s="323">
        <v>59</v>
      </c>
      <c r="AS14" s="323">
        <v>448</v>
      </c>
      <c r="AT14" s="323">
        <v>1</v>
      </c>
      <c r="AU14" s="323">
        <v>0</v>
      </c>
      <c r="AV14" s="323">
        <v>1</v>
      </c>
      <c r="AW14" s="323">
        <v>2</v>
      </c>
      <c r="AX14" s="323">
        <v>11</v>
      </c>
      <c r="AY14" s="323">
        <v>31</v>
      </c>
      <c r="AZ14" s="323">
        <v>44</v>
      </c>
      <c r="BA14" s="323">
        <v>9</v>
      </c>
      <c r="BB14" s="323" t="s">
        <v>415</v>
      </c>
      <c r="BC14" s="323"/>
      <c r="BD14" s="323"/>
      <c r="BE14" s="323"/>
      <c r="BF14" s="323"/>
      <c r="BG14" s="323">
        <v>47</v>
      </c>
      <c r="BH14" s="323">
        <v>53</v>
      </c>
      <c r="BI14" s="323">
        <v>223</v>
      </c>
      <c r="BJ14" s="323" t="s">
        <v>415</v>
      </c>
      <c r="BK14" s="323">
        <v>0</v>
      </c>
      <c r="BL14" s="323" t="s">
        <v>415</v>
      </c>
      <c r="BM14" s="323">
        <v>1</v>
      </c>
      <c r="BN14" s="323">
        <v>9</v>
      </c>
      <c r="BO14" s="323">
        <v>29</v>
      </c>
      <c r="BP14" s="323">
        <v>47</v>
      </c>
      <c r="BQ14" s="323">
        <v>10</v>
      </c>
      <c r="BR14" s="323" t="s">
        <v>415</v>
      </c>
      <c r="BS14" s="323"/>
      <c r="BT14" s="323"/>
      <c r="BU14" s="323"/>
      <c r="BV14" s="323"/>
      <c r="BW14" s="323">
        <v>42</v>
      </c>
      <c r="BX14" s="323">
        <v>58</v>
      </c>
      <c r="BY14" s="323">
        <v>225</v>
      </c>
      <c r="BZ14" s="323" t="s">
        <v>415</v>
      </c>
      <c r="CA14" s="323">
        <v>0</v>
      </c>
      <c r="CB14" s="323" t="s">
        <v>415</v>
      </c>
      <c r="CC14" s="323">
        <v>4</v>
      </c>
      <c r="CD14" s="323">
        <v>14</v>
      </c>
      <c r="CE14" s="323">
        <v>34</v>
      </c>
      <c r="CF14" s="323">
        <v>40</v>
      </c>
      <c r="CG14" s="323">
        <v>7</v>
      </c>
      <c r="CH14" s="323" t="s">
        <v>415</v>
      </c>
      <c r="CI14" s="323"/>
      <c r="CJ14" s="323"/>
      <c r="CK14" s="323"/>
      <c r="CL14" s="323"/>
      <c r="CM14" s="323">
        <v>52</v>
      </c>
      <c r="CN14" s="323">
        <v>48</v>
      </c>
      <c r="CO14" s="323">
        <v>448</v>
      </c>
      <c r="CP14" s="323" t="s">
        <v>415</v>
      </c>
      <c r="CQ14" s="323">
        <v>0</v>
      </c>
      <c r="CR14" s="323">
        <v>9</v>
      </c>
      <c r="CS14" s="323">
        <v>2</v>
      </c>
      <c r="CT14" s="323">
        <v>2</v>
      </c>
      <c r="CU14" s="323">
        <v>22</v>
      </c>
      <c r="CV14" s="323">
        <v>47</v>
      </c>
      <c r="CW14" s="323">
        <v>12</v>
      </c>
      <c r="CX14" s="323">
        <v>1</v>
      </c>
      <c r="CY14" s="323"/>
      <c r="CZ14" s="323"/>
      <c r="DA14" s="323"/>
      <c r="DB14" s="323"/>
      <c r="DC14" s="323">
        <v>40</v>
      </c>
      <c r="DD14" s="323">
        <v>60</v>
      </c>
      <c r="DE14" s="323">
        <v>223</v>
      </c>
      <c r="DF14" s="323" t="s">
        <v>415</v>
      </c>
      <c r="DG14" s="323">
        <v>0</v>
      </c>
      <c r="DH14" s="323">
        <v>7</v>
      </c>
      <c r="DI14" s="323">
        <v>3</v>
      </c>
      <c r="DJ14" s="323">
        <v>1</v>
      </c>
      <c r="DK14" s="323">
        <v>23</v>
      </c>
      <c r="DL14" s="323">
        <v>49</v>
      </c>
      <c r="DM14" s="323">
        <v>11</v>
      </c>
      <c r="DN14" s="323" t="s">
        <v>415</v>
      </c>
      <c r="DO14" s="323"/>
      <c r="DP14" s="323"/>
      <c r="DQ14" s="323"/>
      <c r="DR14" s="323"/>
      <c r="DS14" s="323">
        <v>39</v>
      </c>
      <c r="DT14" s="323">
        <v>61</v>
      </c>
      <c r="DU14" s="323">
        <v>225</v>
      </c>
      <c r="DV14" s="323">
        <v>5</v>
      </c>
      <c r="DW14" s="323">
        <v>0</v>
      </c>
      <c r="DX14" s="323">
        <v>11</v>
      </c>
      <c r="DY14" s="323">
        <v>1</v>
      </c>
      <c r="DZ14" s="323">
        <v>2</v>
      </c>
      <c r="EA14" s="323">
        <v>20</v>
      </c>
      <c r="EB14" s="323">
        <v>45</v>
      </c>
      <c r="EC14" s="323">
        <v>13</v>
      </c>
      <c r="ED14" s="323" t="s">
        <v>415</v>
      </c>
      <c r="EE14" s="323"/>
      <c r="EF14" s="323"/>
      <c r="EG14" s="323"/>
      <c r="EH14" s="323"/>
      <c r="EI14" s="323">
        <v>40</v>
      </c>
      <c r="EJ14" s="323">
        <v>60</v>
      </c>
      <c r="EK14" s="323">
        <v>448</v>
      </c>
      <c r="EL14" s="323" t="s">
        <v>415</v>
      </c>
      <c r="EM14" s="323">
        <v>0</v>
      </c>
      <c r="EN14" s="323">
        <v>11</v>
      </c>
      <c r="EO14" s="323">
        <v>9</v>
      </c>
      <c r="EP14" s="323">
        <v>33</v>
      </c>
      <c r="EQ14" s="323">
        <v>23</v>
      </c>
      <c r="ER14" s="323">
        <v>19</v>
      </c>
      <c r="ES14" s="323" t="s">
        <v>415</v>
      </c>
      <c r="ET14" s="323"/>
      <c r="EU14" s="323"/>
      <c r="EV14" s="323"/>
      <c r="EW14" s="323"/>
      <c r="EX14" s="323">
        <v>58</v>
      </c>
      <c r="EY14" s="323">
        <v>42</v>
      </c>
      <c r="EZ14" s="323">
        <v>223</v>
      </c>
      <c r="FA14" s="323">
        <v>4</v>
      </c>
      <c r="FB14" s="323">
        <v>0</v>
      </c>
      <c r="FC14" s="323">
        <v>8</v>
      </c>
      <c r="FD14" s="323">
        <v>8</v>
      </c>
      <c r="FE14" s="323">
        <v>31</v>
      </c>
      <c r="FF14" s="323">
        <v>27</v>
      </c>
      <c r="FG14" s="323">
        <v>21</v>
      </c>
      <c r="FH14" s="323" t="s">
        <v>415</v>
      </c>
      <c r="FI14" s="323"/>
      <c r="FJ14" s="323"/>
      <c r="FK14" s="323"/>
      <c r="FL14" s="323"/>
      <c r="FM14" s="323">
        <v>52</v>
      </c>
      <c r="FN14" s="323">
        <v>48</v>
      </c>
      <c r="FO14" s="323">
        <v>225</v>
      </c>
      <c r="FP14" s="323" t="s">
        <v>415</v>
      </c>
      <c r="FQ14" s="323">
        <v>0</v>
      </c>
      <c r="FR14" s="323">
        <v>14</v>
      </c>
      <c r="FS14" s="323">
        <v>10</v>
      </c>
      <c r="FT14" s="323">
        <v>35</v>
      </c>
      <c r="FU14" s="323">
        <v>20</v>
      </c>
      <c r="FV14" s="323">
        <v>16</v>
      </c>
      <c r="FW14" s="323" t="s">
        <v>415</v>
      </c>
      <c r="FX14" s="323"/>
      <c r="FY14" s="323"/>
      <c r="FZ14" s="323"/>
      <c r="GA14" s="323"/>
      <c r="GB14" s="323">
        <v>64</v>
      </c>
      <c r="GC14" s="323">
        <v>36</v>
      </c>
      <c r="GD14" s="323">
        <v>448</v>
      </c>
      <c r="GE14" s="323">
        <v>56</v>
      </c>
      <c r="GF14" s="323">
        <v>44</v>
      </c>
      <c r="GG14" s="323">
        <v>223</v>
      </c>
      <c r="GH14" s="323">
        <v>53</v>
      </c>
      <c r="GI14" s="323">
        <v>47</v>
      </c>
      <c r="GJ14" s="323">
        <v>225</v>
      </c>
      <c r="GK14" s="323">
        <v>60</v>
      </c>
      <c r="GL14" s="323">
        <v>40</v>
      </c>
      <c r="GM14" s="323">
        <v>390</v>
      </c>
      <c r="GN14" s="323">
        <v>17</v>
      </c>
      <c r="GO14" s="323">
        <v>83</v>
      </c>
      <c r="GP14" s="323">
        <v>196</v>
      </c>
      <c r="GQ14" s="323">
        <v>19</v>
      </c>
      <c r="GR14" s="323">
        <v>81</v>
      </c>
      <c r="GS14" s="323">
        <v>194</v>
      </c>
      <c r="GT14" s="323">
        <v>15</v>
      </c>
      <c r="GU14" s="323">
        <v>85</v>
      </c>
      <c r="GV14" s="323">
        <v>391</v>
      </c>
      <c r="GW14" s="323">
        <v>13</v>
      </c>
      <c r="GX14" s="323">
        <v>87</v>
      </c>
      <c r="GY14" s="323">
        <v>196</v>
      </c>
      <c r="GZ14" s="323">
        <v>13</v>
      </c>
      <c r="HA14" s="323">
        <v>87</v>
      </c>
      <c r="HB14" s="323">
        <v>195</v>
      </c>
      <c r="HC14" s="323">
        <v>13</v>
      </c>
      <c r="HD14" s="323">
        <v>87</v>
      </c>
      <c r="HE14" s="323">
        <v>391</v>
      </c>
      <c r="HF14" s="323">
        <v>19</v>
      </c>
      <c r="HG14" s="323">
        <v>81</v>
      </c>
      <c r="HH14" s="323">
        <v>196</v>
      </c>
      <c r="HI14" s="323">
        <v>21</v>
      </c>
      <c r="HJ14" s="323">
        <v>79</v>
      </c>
      <c r="HK14" s="323">
        <v>195</v>
      </c>
      <c r="HL14" s="323">
        <v>16</v>
      </c>
      <c r="HM14" s="323">
        <v>84</v>
      </c>
    </row>
    <row r="15" spans="1:256" x14ac:dyDescent="0.2">
      <c r="B15" s="324" t="s">
        <v>376</v>
      </c>
      <c r="C15" s="323">
        <v>1886</v>
      </c>
      <c r="D15" s="323">
        <v>2</v>
      </c>
      <c r="E15" s="323">
        <v>0</v>
      </c>
      <c r="F15" s="323">
        <v>24</v>
      </c>
      <c r="G15" s="323">
        <v>14</v>
      </c>
      <c r="H15" s="323">
        <v>15</v>
      </c>
      <c r="I15" s="323">
        <v>33</v>
      </c>
      <c r="J15" s="323">
        <v>11</v>
      </c>
      <c r="K15" s="323">
        <v>0</v>
      </c>
      <c r="L15" s="323"/>
      <c r="M15" s="323"/>
      <c r="N15" s="323"/>
      <c r="O15" s="323">
        <v>56</v>
      </c>
      <c r="P15" s="323">
        <v>44</v>
      </c>
      <c r="Q15" s="323">
        <v>905</v>
      </c>
      <c r="R15" s="323">
        <v>2</v>
      </c>
      <c r="S15" s="323">
        <v>0</v>
      </c>
      <c r="T15" s="323">
        <v>21</v>
      </c>
      <c r="U15" s="323">
        <v>12</v>
      </c>
      <c r="V15" s="323">
        <v>17</v>
      </c>
      <c r="W15" s="323">
        <v>34</v>
      </c>
      <c r="X15" s="323">
        <v>13</v>
      </c>
      <c r="Y15" s="323">
        <v>0</v>
      </c>
      <c r="Z15" s="323"/>
      <c r="AA15" s="323"/>
      <c r="AB15" s="323"/>
      <c r="AC15" s="323">
        <v>52</v>
      </c>
      <c r="AD15" s="323">
        <v>48</v>
      </c>
      <c r="AE15" s="323">
        <v>981</v>
      </c>
      <c r="AF15" s="323">
        <v>2</v>
      </c>
      <c r="AG15" s="323">
        <v>0</v>
      </c>
      <c r="AH15" s="323">
        <v>27</v>
      </c>
      <c r="AI15" s="323">
        <v>15</v>
      </c>
      <c r="AJ15" s="323">
        <v>14</v>
      </c>
      <c r="AK15" s="323">
        <v>32</v>
      </c>
      <c r="AL15" s="323">
        <v>9</v>
      </c>
      <c r="AM15" s="323">
        <v>0</v>
      </c>
      <c r="AN15" s="323"/>
      <c r="AO15" s="323"/>
      <c r="AP15" s="323"/>
      <c r="AQ15" s="323">
        <v>59</v>
      </c>
      <c r="AR15" s="323">
        <v>41</v>
      </c>
      <c r="AS15" s="323">
        <v>1879</v>
      </c>
      <c r="AT15" s="323">
        <v>0</v>
      </c>
      <c r="AU15" s="323">
        <v>1</v>
      </c>
      <c r="AV15" s="323">
        <v>1</v>
      </c>
      <c r="AW15" s="323">
        <v>8</v>
      </c>
      <c r="AX15" s="323">
        <v>22</v>
      </c>
      <c r="AY15" s="323">
        <v>29</v>
      </c>
      <c r="AZ15" s="323">
        <v>35</v>
      </c>
      <c r="BA15" s="323">
        <v>4</v>
      </c>
      <c r="BB15" s="323" t="s">
        <v>415</v>
      </c>
      <c r="BC15" s="323"/>
      <c r="BD15" s="323"/>
      <c r="BE15" s="323"/>
      <c r="BF15" s="323"/>
      <c r="BG15" s="323">
        <v>61</v>
      </c>
      <c r="BH15" s="323">
        <v>39</v>
      </c>
      <c r="BI15" s="323">
        <v>902</v>
      </c>
      <c r="BJ15" s="323" t="s">
        <v>415</v>
      </c>
      <c r="BK15" s="323">
        <v>1</v>
      </c>
      <c r="BL15" s="323">
        <v>1</v>
      </c>
      <c r="BM15" s="323">
        <v>7</v>
      </c>
      <c r="BN15" s="323">
        <v>18</v>
      </c>
      <c r="BO15" s="323">
        <v>26</v>
      </c>
      <c r="BP15" s="323">
        <v>39</v>
      </c>
      <c r="BQ15" s="323">
        <v>7</v>
      </c>
      <c r="BR15" s="323" t="s">
        <v>415</v>
      </c>
      <c r="BS15" s="323"/>
      <c r="BT15" s="323"/>
      <c r="BU15" s="323"/>
      <c r="BV15" s="323"/>
      <c r="BW15" s="323">
        <v>53</v>
      </c>
      <c r="BX15" s="323">
        <v>47</v>
      </c>
      <c r="BY15" s="323">
        <v>977</v>
      </c>
      <c r="BZ15" s="323" t="s">
        <v>415</v>
      </c>
      <c r="CA15" s="323">
        <v>1</v>
      </c>
      <c r="CB15" s="323">
        <v>2</v>
      </c>
      <c r="CC15" s="323">
        <v>9</v>
      </c>
      <c r="CD15" s="323">
        <v>25</v>
      </c>
      <c r="CE15" s="323">
        <v>31</v>
      </c>
      <c r="CF15" s="323">
        <v>31</v>
      </c>
      <c r="CG15" s="323">
        <v>2</v>
      </c>
      <c r="CH15" s="323" t="s">
        <v>415</v>
      </c>
      <c r="CI15" s="323"/>
      <c r="CJ15" s="323"/>
      <c r="CK15" s="323"/>
      <c r="CL15" s="323"/>
      <c r="CM15" s="323">
        <v>67</v>
      </c>
      <c r="CN15" s="323">
        <v>33</v>
      </c>
      <c r="CO15" s="323">
        <v>1885</v>
      </c>
      <c r="CP15" s="323">
        <v>2</v>
      </c>
      <c r="CQ15" s="323">
        <v>0</v>
      </c>
      <c r="CR15" s="323">
        <v>20</v>
      </c>
      <c r="CS15" s="323">
        <v>5</v>
      </c>
      <c r="CT15" s="323">
        <v>2</v>
      </c>
      <c r="CU15" s="323">
        <v>25</v>
      </c>
      <c r="CV15" s="323">
        <v>39</v>
      </c>
      <c r="CW15" s="323">
        <v>6</v>
      </c>
      <c r="CX15" s="323">
        <v>0</v>
      </c>
      <c r="CY15" s="323"/>
      <c r="CZ15" s="323"/>
      <c r="DA15" s="323"/>
      <c r="DB15" s="323"/>
      <c r="DC15" s="323">
        <v>55</v>
      </c>
      <c r="DD15" s="323">
        <v>45</v>
      </c>
      <c r="DE15" s="323">
        <v>903</v>
      </c>
      <c r="DF15" s="323">
        <v>2</v>
      </c>
      <c r="DG15" s="323">
        <v>0</v>
      </c>
      <c r="DH15" s="323">
        <v>19</v>
      </c>
      <c r="DI15" s="323">
        <v>6</v>
      </c>
      <c r="DJ15" s="323">
        <v>2</v>
      </c>
      <c r="DK15" s="323">
        <v>24</v>
      </c>
      <c r="DL15" s="323">
        <v>41</v>
      </c>
      <c r="DM15" s="323">
        <v>5</v>
      </c>
      <c r="DN15" s="323" t="s">
        <v>415</v>
      </c>
      <c r="DO15" s="323"/>
      <c r="DP15" s="323"/>
      <c r="DQ15" s="323"/>
      <c r="DR15" s="323"/>
      <c r="DS15" s="323">
        <v>54</v>
      </c>
      <c r="DT15" s="323">
        <v>46</v>
      </c>
      <c r="DU15" s="323">
        <v>982</v>
      </c>
      <c r="DV15" s="323">
        <v>2</v>
      </c>
      <c r="DW15" s="323">
        <v>0</v>
      </c>
      <c r="DX15" s="323">
        <v>20</v>
      </c>
      <c r="DY15" s="323">
        <v>5</v>
      </c>
      <c r="DZ15" s="323">
        <v>2</v>
      </c>
      <c r="EA15" s="323">
        <v>26</v>
      </c>
      <c r="EB15" s="323">
        <v>37</v>
      </c>
      <c r="EC15" s="323">
        <v>8</v>
      </c>
      <c r="ED15" s="323" t="s">
        <v>415</v>
      </c>
      <c r="EE15" s="323"/>
      <c r="EF15" s="323"/>
      <c r="EG15" s="323"/>
      <c r="EH15" s="323"/>
      <c r="EI15" s="323">
        <v>56</v>
      </c>
      <c r="EJ15" s="323">
        <v>44</v>
      </c>
      <c r="EK15" s="323">
        <v>1886</v>
      </c>
      <c r="EL15" s="323">
        <v>2</v>
      </c>
      <c r="EM15" s="323">
        <v>0</v>
      </c>
      <c r="EN15" s="323">
        <v>23</v>
      </c>
      <c r="EO15" s="323">
        <v>13</v>
      </c>
      <c r="EP15" s="323">
        <v>31</v>
      </c>
      <c r="EQ15" s="323">
        <v>19</v>
      </c>
      <c r="ER15" s="323">
        <v>12</v>
      </c>
      <c r="ES15" s="323">
        <v>0</v>
      </c>
      <c r="ET15" s="323"/>
      <c r="EU15" s="323"/>
      <c r="EV15" s="323"/>
      <c r="EW15" s="323"/>
      <c r="EX15" s="323">
        <v>69</v>
      </c>
      <c r="EY15" s="323">
        <v>31</v>
      </c>
      <c r="EZ15" s="323">
        <v>905</v>
      </c>
      <c r="FA15" s="323">
        <v>2</v>
      </c>
      <c r="FB15" s="323">
        <v>0</v>
      </c>
      <c r="FC15" s="323">
        <v>21</v>
      </c>
      <c r="FD15" s="323">
        <v>9</v>
      </c>
      <c r="FE15" s="323">
        <v>32</v>
      </c>
      <c r="FF15" s="323">
        <v>21</v>
      </c>
      <c r="FG15" s="323">
        <v>15</v>
      </c>
      <c r="FH15" s="323" t="s">
        <v>415</v>
      </c>
      <c r="FI15" s="323"/>
      <c r="FJ15" s="323"/>
      <c r="FK15" s="323"/>
      <c r="FL15" s="323"/>
      <c r="FM15" s="323">
        <v>64</v>
      </c>
      <c r="FN15" s="323">
        <v>36</v>
      </c>
      <c r="FO15" s="323">
        <v>981</v>
      </c>
      <c r="FP15" s="323">
        <v>2</v>
      </c>
      <c r="FQ15" s="323">
        <v>0</v>
      </c>
      <c r="FR15" s="323">
        <v>25</v>
      </c>
      <c r="FS15" s="323">
        <v>16</v>
      </c>
      <c r="FT15" s="323">
        <v>29</v>
      </c>
      <c r="FU15" s="323">
        <v>18</v>
      </c>
      <c r="FV15" s="323">
        <v>9</v>
      </c>
      <c r="FW15" s="323" t="s">
        <v>415</v>
      </c>
      <c r="FX15" s="323"/>
      <c r="FY15" s="323"/>
      <c r="FZ15" s="323"/>
      <c r="GA15" s="323"/>
      <c r="GB15" s="323">
        <v>73</v>
      </c>
      <c r="GC15" s="323">
        <v>27</v>
      </c>
      <c r="GD15" s="323">
        <v>1877</v>
      </c>
      <c r="GE15" s="323">
        <v>70</v>
      </c>
      <c r="GF15" s="323">
        <v>30</v>
      </c>
      <c r="GG15" s="323">
        <v>900</v>
      </c>
      <c r="GH15" s="323">
        <v>66</v>
      </c>
      <c r="GI15" s="323">
        <v>34</v>
      </c>
      <c r="GJ15" s="323">
        <v>977</v>
      </c>
      <c r="GK15" s="323">
        <v>74</v>
      </c>
      <c r="GL15" s="323">
        <v>26</v>
      </c>
      <c r="GM15" s="323">
        <v>1457</v>
      </c>
      <c r="GN15" s="323">
        <v>26</v>
      </c>
      <c r="GO15" s="323">
        <v>74</v>
      </c>
      <c r="GP15" s="323">
        <v>695</v>
      </c>
      <c r="GQ15" s="323">
        <v>24</v>
      </c>
      <c r="GR15" s="323">
        <v>76</v>
      </c>
      <c r="GS15" s="323">
        <v>762</v>
      </c>
      <c r="GT15" s="323">
        <v>27</v>
      </c>
      <c r="GU15" s="323">
        <v>73</v>
      </c>
      <c r="GV15" s="323">
        <v>1462</v>
      </c>
      <c r="GW15" s="323">
        <v>21</v>
      </c>
      <c r="GX15" s="323">
        <v>79</v>
      </c>
      <c r="GY15" s="323">
        <v>699</v>
      </c>
      <c r="GZ15" s="323">
        <v>18</v>
      </c>
      <c r="HA15" s="323">
        <v>82</v>
      </c>
      <c r="HB15" s="323">
        <v>763</v>
      </c>
      <c r="HC15" s="323">
        <v>24</v>
      </c>
      <c r="HD15" s="323">
        <v>76</v>
      </c>
      <c r="HE15" s="323">
        <v>1372</v>
      </c>
      <c r="HF15" s="323">
        <v>24</v>
      </c>
      <c r="HG15" s="323">
        <v>76</v>
      </c>
      <c r="HH15" s="323">
        <v>655</v>
      </c>
      <c r="HI15" s="323">
        <v>24</v>
      </c>
      <c r="HJ15" s="323">
        <v>76</v>
      </c>
      <c r="HK15" s="323">
        <v>717</v>
      </c>
      <c r="HL15" s="323">
        <v>24</v>
      </c>
      <c r="HM15" s="323">
        <v>76</v>
      </c>
    </row>
    <row r="16" spans="1:256" x14ac:dyDescent="0.2">
      <c r="B16" s="312" t="s">
        <v>377</v>
      </c>
      <c r="C16" s="323">
        <v>28694</v>
      </c>
      <c r="D16" s="323">
        <v>0</v>
      </c>
      <c r="E16" s="323">
        <v>0</v>
      </c>
      <c r="F16" s="323">
        <v>6</v>
      </c>
      <c r="G16" s="323">
        <v>4</v>
      </c>
      <c r="H16" s="323">
        <v>8</v>
      </c>
      <c r="I16" s="323">
        <v>39</v>
      </c>
      <c r="J16" s="323">
        <v>42</v>
      </c>
      <c r="K16" s="323">
        <v>0</v>
      </c>
      <c r="L16" s="323"/>
      <c r="M16" s="323"/>
      <c r="N16" s="323"/>
      <c r="O16" s="323">
        <v>19</v>
      </c>
      <c r="P16" s="323">
        <v>81</v>
      </c>
      <c r="Q16" s="323">
        <v>14056</v>
      </c>
      <c r="R16" s="323">
        <v>0</v>
      </c>
      <c r="S16" s="323">
        <v>0</v>
      </c>
      <c r="T16" s="323">
        <v>5</v>
      </c>
      <c r="U16" s="323">
        <v>4</v>
      </c>
      <c r="V16" s="323">
        <v>7</v>
      </c>
      <c r="W16" s="323">
        <v>38</v>
      </c>
      <c r="X16" s="323">
        <v>45</v>
      </c>
      <c r="Y16" s="323">
        <v>0</v>
      </c>
      <c r="Z16" s="323"/>
      <c r="AA16" s="323"/>
      <c r="AB16" s="323"/>
      <c r="AC16" s="323">
        <v>17</v>
      </c>
      <c r="AD16" s="323">
        <v>83</v>
      </c>
      <c r="AE16" s="323">
        <v>14638</v>
      </c>
      <c r="AF16" s="323">
        <v>0</v>
      </c>
      <c r="AG16" s="323">
        <v>0</v>
      </c>
      <c r="AH16" s="323">
        <v>7</v>
      </c>
      <c r="AI16" s="323">
        <v>5</v>
      </c>
      <c r="AJ16" s="323">
        <v>8</v>
      </c>
      <c r="AK16" s="323">
        <v>41</v>
      </c>
      <c r="AL16" s="323">
        <v>38</v>
      </c>
      <c r="AM16" s="323">
        <v>0</v>
      </c>
      <c r="AN16" s="323"/>
      <c r="AO16" s="323"/>
      <c r="AP16" s="323"/>
      <c r="AQ16" s="323">
        <v>21</v>
      </c>
      <c r="AR16" s="323">
        <v>79</v>
      </c>
      <c r="AS16" s="323">
        <v>28681</v>
      </c>
      <c r="AT16" s="323">
        <v>0</v>
      </c>
      <c r="AU16" s="323">
        <v>0</v>
      </c>
      <c r="AV16" s="323">
        <v>1</v>
      </c>
      <c r="AW16" s="323">
        <v>2</v>
      </c>
      <c r="AX16" s="323">
        <v>5</v>
      </c>
      <c r="AY16" s="323">
        <v>13</v>
      </c>
      <c r="AZ16" s="323">
        <v>49</v>
      </c>
      <c r="BA16" s="323">
        <v>28</v>
      </c>
      <c r="BB16" s="323">
        <v>2</v>
      </c>
      <c r="BC16" s="323"/>
      <c r="BD16" s="323"/>
      <c r="BE16" s="323"/>
      <c r="BF16" s="323"/>
      <c r="BG16" s="323">
        <v>21</v>
      </c>
      <c r="BH16" s="323">
        <v>79</v>
      </c>
      <c r="BI16" s="323">
        <v>14052</v>
      </c>
      <c r="BJ16" s="323">
        <v>0</v>
      </c>
      <c r="BK16" s="323">
        <v>0</v>
      </c>
      <c r="BL16" s="323">
        <v>1</v>
      </c>
      <c r="BM16" s="323">
        <v>1</v>
      </c>
      <c r="BN16" s="323">
        <v>4</v>
      </c>
      <c r="BO16" s="323">
        <v>11</v>
      </c>
      <c r="BP16" s="323">
        <v>47</v>
      </c>
      <c r="BQ16" s="323">
        <v>34</v>
      </c>
      <c r="BR16" s="323">
        <v>3</v>
      </c>
      <c r="BS16" s="323"/>
      <c r="BT16" s="323"/>
      <c r="BU16" s="323"/>
      <c r="BV16" s="323"/>
      <c r="BW16" s="323">
        <v>17</v>
      </c>
      <c r="BX16" s="323">
        <v>83</v>
      </c>
      <c r="BY16" s="323">
        <v>14629</v>
      </c>
      <c r="BZ16" s="323">
        <v>0</v>
      </c>
      <c r="CA16" s="323">
        <v>0</v>
      </c>
      <c r="CB16" s="323">
        <v>1</v>
      </c>
      <c r="CC16" s="323">
        <v>2</v>
      </c>
      <c r="CD16" s="323">
        <v>6</v>
      </c>
      <c r="CE16" s="323">
        <v>16</v>
      </c>
      <c r="CF16" s="323">
        <v>50</v>
      </c>
      <c r="CG16" s="323">
        <v>23</v>
      </c>
      <c r="CH16" s="323">
        <v>1</v>
      </c>
      <c r="CI16" s="323"/>
      <c r="CJ16" s="323"/>
      <c r="CK16" s="323"/>
      <c r="CL16" s="323"/>
      <c r="CM16" s="323">
        <v>25</v>
      </c>
      <c r="CN16" s="323">
        <v>75</v>
      </c>
      <c r="CO16" s="323">
        <v>28683</v>
      </c>
      <c r="CP16" s="323">
        <v>0</v>
      </c>
      <c r="CQ16" s="323">
        <v>0</v>
      </c>
      <c r="CR16" s="323">
        <v>5</v>
      </c>
      <c r="CS16" s="323">
        <v>1</v>
      </c>
      <c r="CT16" s="323">
        <v>1</v>
      </c>
      <c r="CU16" s="323">
        <v>9</v>
      </c>
      <c r="CV16" s="323">
        <v>42</v>
      </c>
      <c r="CW16" s="323">
        <v>33</v>
      </c>
      <c r="CX16" s="323">
        <v>9</v>
      </c>
      <c r="CY16" s="323"/>
      <c r="CZ16" s="323"/>
      <c r="DA16" s="323"/>
      <c r="DB16" s="323"/>
      <c r="DC16" s="323">
        <v>16</v>
      </c>
      <c r="DD16" s="323">
        <v>84</v>
      </c>
      <c r="DE16" s="323">
        <v>14051</v>
      </c>
      <c r="DF16" s="323">
        <v>0</v>
      </c>
      <c r="DG16" s="323">
        <v>0</v>
      </c>
      <c r="DH16" s="323">
        <v>4</v>
      </c>
      <c r="DI16" s="323">
        <v>1</v>
      </c>
      <c r="DJ16" s="323">
        <v>1</v>
      </c>
      <c r="DK16" s="323">
        <v>10</v>
      </c>
      <c r="DL16" s="323">
        <v>46</v>
      </c>
      <c r="DM16" s="323">
        <v>30</v>
      </c>
      <c r="DN16" s="323">
        <v>7</v>
      </c>
      <c r="DO16" s="323"/>
      <c r="DP16" s="323"/>
      <c r="DQ16" s="323"/>
      <c r="DR16" s="323"/>
      <c r="DS16" s="323">
        <v>16</v>
      </c>
      <c r="DT16" s="323">
        <v>84</v>
      </c>
      <c r="DU16" s="323">
        <v>14632</v>
      </c>
      <c r="DV16" s="323">
        <v>0</v>
      </c>
      <c r="DW16" s="323">
        <v>0</v>
      </c>
      <c r="DX16" s="323">
        <v>5</v>
      </c>
      <c r="DY16" s="323">
        <v>1</v>
      </c>
      <c r="DZ16" s="323">
        <v>1</v>
      </c>
      <c r="EA16" s="323">
        <v>8</v>
      </c>
      <c r="EB16" s="323">
        <v>38</v>
      </c>
      <c r="EC16" s="323">
        <v>36</v>
      </c>
      <c r="ED16" s="323">
        <v>11</v>
      </c>
      <c r="EE16" s="323"/>
      <c r="EF16" s="323"/>
      <c r="EG16" s="323"/>
      <c r="EH16" s="323"/>
      <c r="EI16" s="323">
        <v>16</v>
      </c>
      <c r="EJ16" s="323">
        <v>84</v>
      </c>
      <c r="EK16" s="323">
        <v>28684</v>
      </c>
      <c r="EL16" s="323">
        <v>0</v>
      </c>
      <c r="EM16" s="323">
        <v>0</v>
      </c>
      <c r="EN16" s="323">
        <v>6</v>
      </c>
      <c r="EO16" s="323">
        <v>3</v>
      </c>
      <c r="EP16" s="323">
        <v>16</v>
      </c>
      <c r="EQ16" s="323">
        <v>22</v>
      </c>
      <c r="ER16" s="323">
        <v>48</v>
      </c>
      <c r="ES16" s="323">
        <v>4</v>
      </c>
      <c r="ET16" s="323"/>
      <c r="EU16" s="323"/>
      <c r="EV16" s="323"/>
      <c r="EW16" s="323"/>
      <c r="EX16" s="323">
        <v>25</v>
      </c>
      <c r="EY16" s="323">
        <v>75</v>
      </c>
      <c r="EZ16" s="323">
        <v>14052</v>
      </c>
      <c r="FA16" s="323">
        <v>0</v>
      </c>
      <c r="FB16" s="323">
        <v>0</v>
      </c>
      <c r="FC16" s="323">
        <v>5</v>
      </c>
      <c r="FD16" s="323">
        <v>2</v>
      </c>
      <c r="FE16" s="323">
        <v>14</v>
      </c>
      <c r="FF16" s="323">
        <v>21</v>
      </c>
      <c r="FG16" s="323">
        <v>52</v>
      </c>
      <c r="FH16" s="323">
        <v>5</v>
      </c>
      <c r="FI16" s="323"/>
      <c r="FJ16" s="323"/>
      <c r="FK16" s="323"/>
      <c r="FL16" s="323"/>
      <c r="FM16" s="323">
        <v>22</v>
      </c>
      <c r="FN16" s="323">
        <v>78</v>
      </c>
      <c r="FO16" s="323">
        <v>14632</v>
      </c>
      <c r="FP16" s="323">
        <v>0</v>
      </c>
      <c r="FQ16" s="323">
        <v>0</v>
      </c>
      <c r="FR16" s="323">
        <v>7</v>
      </c>
      <c r="FS16" s="323">
        <v>4</v>
      </c>
      <c r="FT16" s="323">
        <v>18</v>
      </c>
      <c r="FU16" s="323">
        <v>23</v>
      </c>
      <c r="FV16" s="323">
        <v>45</v>
      </c>
      <c r="FW16" s="323">
        <v>3</v>
      </c>
      <c r="FX16" s="323"/>
      <c r="FY16" s="323"/>
      <c r="FZ16" s="323"/>
      <c r="GA16" s="323"/>
      <c r="GB16" s="323">
        <v>29</v>
      </c>
      <c r="GC16" s="323">
        <v>71</v>
      </c>
      <c r="GD16" s="323">
        <v>28668</v>
      </c>
      <c r="GE16" s="323">
        <v>27</v>
      </c>
      <c r="GF16" s="323">
        <v>73</v>
      </c>
      <c r="GG16" s="323">
        <v>14047</v>
      </c>
      <c r="GH16" s="323">
        <v>25</v>
      </c>
      <c r="GI16" s="323">
        <v>75</v>
      </c>
      <c r="GJ16" s="323">
        <v>14621</v>
      </c>
      <c r="GK16" s="323">
        <v>30</v>
      </c>
      <c r="GL16" s="323">
        <v>70</v>
      </c>
      <c r="GM16" s="323">
        <v>21965</v>
      </c>
      <c r="GN16" s="323">
        <v>9</v>
      </c>
      <c r="GO16" s="323">
        <v>91</v>
      </c>
      <c r="GP16" s="323">
        <v>10757</v>
      </c>
      <c r="GQ16" s="323">
        <v>8</v>
      </c>
      <c r="GR16" s="323">
        <v>92</v>
      </c>
      <c r="GS16" s="323">
        <v>11208</v>
      </c>
      <c r="GT16" s="323">
        <v>10</v>
      </c>
      <c r="GU16" s="323">
        <v>90</v>
      </c>
      <c r="GV16" s="323">
        <v>22057</v>
      </c>
      <c r="GW16" s="323">
        <v>6</v>
      </c>
      <c r="GX16" s="323">
        <v>94</v>
      </c>
      <c r="GY16" s="323">
        <v>10813</v>
      </c>
      <c r="GZ16" s="323">
        <v>5</v>
      </c>
      <c r="HA16" s="323">
        <v>95</v>
      </c>
      <c r="HB16" s="323">
        <v>11244</v>
      </c>
      <c r="HC16" s="323">
        <v>7</v>
      </c>
      <c r="HD16" s="323">
        <v>93</v>
      </c>
      <c r="HE16" s="323">
        <v>21974</v>
      </c>
      <c r="HF16" s="323">
        <v>8</v>
      </c>
      <c r="HG16" s="323">
        <v>92</v>
      </c>
      <c r="HH16" s="323">
        <v>10746</v>
      </c>
      <c r="HI16" s="323">
        <v>8</v>
      </c>
      <c r="HJ16" s="323">
        <v>92</v>
      </c>
      <c r="HK16" s="323">
        <v>11228</v>
      </c>
      <c r="HL16" s="323">
        <v>8</v>
      </c>
      <c r="HM16" s="323">
        <v>92</v>
      </c>
    </row>
    <row r="17" spans="2:256" x14ac:dyDescent="0.2">
      <c r="B17" s="312" t="s">
        <v>34</v>
      </c>
      <c r="C17" s="323">
        <v>28302</v>
      </c>
      <c r="D17" s="323">
        <v>0</v>
      </c>
      <c r="E17" s="323">
        <v>0</v>
      </c>
      <c r="F17" s="323">
        <v>3</v>
      </c>
      <c r="G17" s="323">
        <v>2</v>
      </c>
      <c r="H17" s="323">
        <v>5</v>
      </c>
      <c r="I17" s="323">
        <v>39</v>
      </c>
      <c r="J17" s="323">
        <v>51</v>
      </c>
      <c r="K17" s="323">
        <v>0</v>
      </c>
      <c r="L17" s="323"/>
      <c r="M17" s="323"/>
      <c r="N17" s="323"/>
      <c r="O17" s="323">
        <v>10</v>
      </c>
      <c r="P17" s="323">
        <v>90</v>
      </c>
      <c r="Q17" s="323">
        <v>13980</v>
      </c>
      <c r="R17" s="323">
        <v>0</v>
      </c>
      <c r="S17" s="323" t="s">
        <v>415</v>
      </c>
      <c r="T17" s="323">
        <v>2</v>
      </c>
      <c r="U17" s="323">
        <v>1</v>
      </c>
      <c r="V17" s="323">
        <v>4</v>
      </c>
      <c r="W17" s="323">
        <v>37</v>
      </c>
      <c r="X17" s="323">
        <v>56</v>
      </c>
      <c r="Y17" s="323">
        <v>0</v>
      </c>
      <c r="Z17" s="323"/>
      <c r="AA17" s="323"/>
      <c r="AB17" s="323"/>
      <c r="AC17" s="323">
        <v>7</v>
      </c>
      <c r="AD17" s="323">
        <v>93</v>
      </c>
      <c r="AE17" s="323">
        <v>14322</v>
      </c>
      <c r="AF17" s="323">
        <v>0</v>
      </c>
      <c r="AG17" s="323" t="s">
        <v>415</v>
      </c>
      <c r="AH17" s="323">
        <v>3</v>
      </c>
      <c r="AI17" s="323">
        <v>2</v>
      </c>
      <c r="AJ17" s="323">
        <v>7</v>
      </c>
      <c r="AK17" s="323">
        <v>41</v>
      </c>
      <c r="AL17" s="323">
        <v>46</v>
      </c>
      <c r="AM17" s="323">
        <v>0</v>
      </c>
      <c r="AN17" s="323"/>
      <c r="AO17" s="323"/>
      <c r="AP17" s="323"/>
      <c r="AQ17" s="323">
        <v>12</v>
      </c>
      <c r="AR17" s="323">
        <v>88</v>
      </c>
      <c r="AS17" s="323">
        <v>28286</v>
      </c>
      <c r="AT17" s="323">
        <v>0</v>
      </c>
      <c r="AU17" s="323">
        <v>0</v>
      </c>
      <c r="AV17" s="323">
        <v>1</v>
      </c>
      <c r="AW17" s="323">
        <v>1</v>
      </c>
      <c r="AX17" s="323">
        <v>2</v>
      </c>
      <c r="AY17" s="323">
        <v>9</v>
      </c>
      <c r="AZ17" s="323">
        <v>50</v>
      </c>
      <c r="BA17" s="323">
        <v>36</v>
      </c>
      <c r="BB17" s="323">
        <v>3</v>
      </c>
      <c r="BC17" s="323"/>
      <c r="BD17" s="323"/>
      <c r="BE17" s="323"/>
      <c r="BF17" s="323"/>
      <c r="BG17" s="323">
        <v>12</v>
      </c>
      <c r="BH17" s="323">
        <v>88</v>
      </c>
      <c r="BI17" s="323">
        <v>13975</v>
      </c>
      <c r="BJ17" s="323" t="s">
        <v>415</v>
      </c>
      <c r="BK17" s="323">
        <v>0</v>
      </c>
      <c r="BL17" s="323">
        <v>0</v>
      </c>
      <c r="BM17" s="323">
        <v>0</v>
      </c>
      <c r="BN17" s="323">
        <v>1</v>
      </c>
      <c r="BO17" s="323">
        <v>6</v>
      </c>
      <c r="BP17" s="323">
        <v>46</v>
      </c>
      <c r="BQ17" s="323">
        <v>43</v>
      </c>
      <c r="BR17" s="323">
        <v>4</v>
      </c>
      <c r="BS17" s="323"/>
      <c r="BT17" s="323"/>
      <c r="BU17" s="323"/>
      <c r="BV17" s="323"/>
      <c r="BW17" s="323">
        <v>7</v>
      </c>
      <c r="BX17" s="323">
        <v>93</v>
      </c>
      <c r="BY17" s="323">
        <v>14311</v>
      </c>
      <c r="BZ17" s="323" t="s">
        <v>415</v>
      </c>
      <c r="CA17" s="323">
        <v>0</v>
      </c>
      <c r="CB17" s="323">
        <v>1</v>
      </c>
      <c r="CC17" s="323">
        <v>1</v>
      </c>
      <c r="CD17" s="323">
        <v>3</v>
      </c>
      <c r="CE17" s="323">
        <v>12</v>
      </c>
      <c r="CF17" s="323">
        <v>54</v>
      </c>
      <c r="CG17" s="323">
        <v>28</v>
      </c>
      <c r="CH17" s="323">
        <v>2</v>
      </c>
      <c r="CI17" s="323"/>
      <c r="CJ17" s="323"/>
      <c r="CK17" s="323"/>
      <c r="CL17" s="323"/>
      <c r="CM17" s="323">
        <v>16</v>
      </c>
      <c r="CN17" s="323">
        <v>84</v>
      </c>
      <c r="CO17" s="323">
        <v>28292</v>
      </c>
      <c r="CP17" s="323">
        <v>0</v>
      </c>
      <c r="CQ17" s="323">
        <v>0</v>
      </c>
      <c r="CR17" s="323">
        <v>2</v>
      </c>
      <c r="CS17" s="323">
        <v>1</v>
      </c>
      <c r="CT17" s="323">
        <v>0</v>
      </c>
      <c r="CU17" s="323">
        <v>9</v>
      </c>
      <c r="CV17" s="323">
        <v>45</v>
      </c>
      <c r="CW17" s="323">
        <v>32</v>
      </c>
      <c r="CX17" s="323">
        <v>9</v>
      </c>
      <c r="CY17" s="323"/>
      <c r="CZ17" s="323"/>
      <c r="DA17" s="323"/>
      <c r="DB17" s="323"/>
      <c r="DC17" s="323">
        <v>13</v>
      </c>
      <c r="DD17" s="323">
        <v>87</v>
      </c>
      <c r="DE17" s="323">
        <v>13975</v>
      </c>
      <c r="DF17" s="323">
        <v>0</v>
      </c>
      <c r="DG17" s="323" t="s">
        <v>415</v>
      </c>
      <c r="DH17" s="323">
        <v>2</v>
      </c>
      <c r="DI17" s="323">
        <v>1</v>
      </c>
      <c r="DJ17" s="323">
        <v>0</v>
      </c>
      <c r="DK17" s="323">
        <v>9</v>
      </c>
      <c r="DL17" s="323">
        <v>49</v>
      </c>
      <c r="DM17" s="323">
        <v>30</v>
      </c>
      <c r="DN17" s="323">
        <v>8</v>
      </c>
      <c r="DO17" s="323"/>
      <c r="DP17" s="323"/>
      <c r="DQ17" s="323"/>
      <c r="DR17" s="323"/>
      <c r="DS17" s="323">
        <v>12</v>
      </c>
      <c r="DT17" s="323">
        <v>88</v>
      </c>
      <c r="DU17" s="323">
        <v>14317</v>
      </c>
      <c r="DV17" s="323">
        <v>0</v>
      </c>
      <c r="DW17" s="323" t="s">
        <v>415</v>
      </c>
      <c r="DX17" s="323">
        <v>3</v>
      </c>
      <c r="DY17" s="323">
        <v>1</v>
      </c>
      <c r="DZ17" s="323">
        <v>0</v>
      </c>
      <c r="EA17" s="323">
        <v>9</v>
      </c>
      <c r="EB17" s="323">
        <v>42</v>
      </c>
      <c r="EC17" s="323">
        <v>34</v>
      </c>
      <c r="ED17" s="323">
        <v>11</v>
      </c>
      <c r="EE17" s="323"/>
      <c r="EF17" s="323"/>
      <c r="EG17" s="323"/>
      <c r="EH17" s="323"/>
      <c r="EI17" s="323">
        <v>14</v>
      </c>
      <c r="EJ17" s="323">
        <v>86</v>
      </c>
      <c r="EK17" s="323">
        <v>28295</v>
      </c>
      <c r="EL17" s="323">
        <v>0</v>
      </c>
      <c r="EM17" s="323">
        <v>0</v>
      </c>
      <c r="EN17" s="323">
        <v>2</v>
      </c>
      <c r="EO17" s="323">
        <v>2</v>
      </c>
      <c r="EP17" s="323">
        <v>14</v>
      </c>
      <c r="EQ17" s="323">
        <v>24</v>
      </c>
      <c r="ER17" s="323">
        <v>54</v>
      </c>
      <c r="ES17" s="323">
        <v>5</v>
      </c>
      <c r="ET17" s="323"/>
      <c r="EU17" s="323"/>
      <c r="EV17" s="323"/>
      <c r="EW17" s="323"/>
      <c r="EX17" s="323">
        <v>18</v>
      </c>
      <c r="EY17" s="323">
        <v>82</v>
      </c>
      <c r="EZ17" s="323">
        <v>13978</v>
      </c>
      <c r="FA17" s="323">
        <v>0</v>
      </c>
      <c r="FB17" s="323" t="s">
        <v>415</v>
      </c>
      <c r="FC17" s="323">
        <v>2</v>
      </c>
      <c r="FD17" s="323">
        <v>1</v>
      </c>
      <c r="FE17" s="323">
        <v>11</v>
      </c>
      <c r="FF17" s="323">
        <v>22</v>
      </c>
      <c r="FG17" s="323">
        <v>58</v>
      </c>
      <c r="FH17" s="323">
        <v>7</v>
      </c>
      <c r="FI17" s="323"/>
      <c r="FJ17" s="323"/>
      <c r="FK17" s="323"/>
      <c r="FL17" s="323"/>
      <c r="FM17" s="323">
        <v>14</v>
      </c>
      <c r="FN17" s="323">
        <v>86</v>
      </c>
      <c r="FO17" s="323">
        <v>14317</v>
      </c>
      <c r="FP17" s="323">
        <v>0</v>
      </c>
      <c r="FQ17" s="323" t="s">
        <v>415</v>
      </c>
      <c r="FR17" s="323">
        <v>3</v>
      </c>
      <c r="FS17" s="323">
        <v>2</v>
      </c>
      <c r="FT17" s="323">
        <v>16</v>
      </c>
      <c r="FU17" s="323">
        <v>25</v>
      </c>
      <c r="FV17" s="323">
        <v>49</v>
      </c>
      <c r="FW17" s="323">
        <v>4</v>
      </c>
      <c r="FX17" s="323"/>
      <c r="FY17" s="323"/>
      <c r="FZ17" s="323"/>
      <c r="GA17" s="323"/>
      <c r="GB17" s="323">
        <v>22</v>
      </c>
      <c r="GC17" s="323">
        <v>78</v>
      </c>
      <c r="GD17" s="323">
        <v>28274</v>
      </c>
      <c r="GE17" s="323">
        <v>19</v>
      </c>
      <c r="GF17" s="323">
        <v>81</v>
      </c>
      <c r="GG17" s="323">
        <v>13968</v>
      </c>
      <c r="GH17" s="323">
        <v>16</v>
      </c>
      <c r="GI17" s="323">
        <v>84</v>
      </c>
      <c r="GJ17" s="323">
        <v>14306</v>
      </c>
      <c r="GK17" s="323">
        <v>22</v>
      </c>
      <c r="GL17" s="323">
        <v>78</v>
      </c>
      <c r="GM17" s="323">
        <v>26898</v>
      </c>
      <c r="GN17" s="323">
        <v>8</v>
      </c>
      <c r="GO17" s="323">
        <v>92</v>
      </c>
      <c r="GP17" s="323">
        <v>13274</v>
      </c>
      <c r="GQ17" s="323">
        <v>7</v>
      </c>
      <c r="GR17" s="323">
        <v>93</v>
      </c>
      <c r="GS17" s="323">
        <v>13624</v>
      </c>
      <c r="GT17" s="323">
        <v>9</v>
      </c>
      <c r="GU17" s="323">
        <v>91</v>
      </c>
      <c r="GV17" s="323">
        <v>26924</v>
      </c>
      <c r="GW17" s="323">
        <v>6</v>
      </c>
      <c r="GX17" s="323">
        <v>94</v>
      </c>
      <c r="GY17" s="323">
        <v>13289</v>
      </c>
      <c r="GZ17" s="323">
        <v>4</v>
      </c>
      <c r="HA17" s="323">
        <v>96</v>
      </c>
      <c r="HB17" s="323">
        <v>13635</v>
      </c>
      <c r="HC17" s="323">
        <v>7</v>
      </c>
      <c r="HD17" s="323">
        <v>93</v>
      </c>
      <c r="HE17" s="323">
        <v>26978</v>
      </c>
      <c r="HF17" s="323">
        <v>10</v>
      </c>
      <c r="HG17" s="323">
        <v>90</v>
      </c>
      <c r="HH17" s="323">
        <v>13313</v>
      </c>
      <c r="HI17" s="323">
        <v>11</v>
      </c>
      <c r="HJ17" s="323">
        <v>89</v>
      </c>
      <c r="HK17" s="323">
        <v>13665</v>
      </c>
      <c r="HL17" s="323">
        <v>10</v>
      </c>
      <c r="HM17" s="323">
        <v>90</v>
      </c>
    </row>
    <row r="18" spans="2:256" x14ac:dyDescent="0.2">
      <c r="B18" s="312" t="s">
        <v>378</v>
      </c>
      <c r="C18" s="323">
        <v>8230</v>
      </c>
      <c r="D18" s="323">
        <v>0</v>
      </c>
      <c r="E18" s="323">
        <v>0</v>
      </c>
      <c r="F18" s="323">
        <v>3</v>
      </c>
      <c r="G18" s="323">
        <v>2</v>
      </c>
      <c r="H18" s="323">
        <v>7</v>
      </c>
      <c r="I18" s="323">
        <v>44</v>
      </c>
      <c r="J18" s="323">
        <v>44</v>
      </c>
      <c r="K18" s="323">
        <v>0</v>
      </c>
      <c r="L18" s="323"/>
      <c r="M18" s="323"/>
      <c r="N18" s="323"/>
      <c r="O18" s="323">
        <v>11</v>
      </c>
      <c r="P18" s="323">
        <v>89</v>
      </c>
      <c r="Q18" s="323">
        <v>4089</v>
      </c>
      <c r="R18" s="323">
        <v>0</v>
      </c>
      <c r="S18" s="323">
        <v>0</v>
      </c>
      <c r="T18" s="323">
        <v>2</v>
      </c>
      <c r="U18" s="323">
        <v>1</v>
      </c>
      <c r="V18" s="323">
        <v>5</v>
      </c>
      <c r="W18" s="323">
        <v>41</v>
      </c>
      <c r="X18" s="323">
        <v>50</v>
      </c>
      <c r="Y18" s="323">
        <v>0</v>
      </c>
      <c r="Z18" s="323"/>
      <c r="AA18" s="323"/>
      <c r="AB18" s="323"/>
      <c r="AC18" s="323">
        <v>9</v>
      </c>
      <c r="AD18" s="323">
        <v>91</v>
      </c>
      <c r="AE18" s="323">
        <v>4141</v>
      </c>
      <c r="AF18" s="323">
        <v>0</v>
      </c>
      <c r="AG18" s="323">
        <v>0</v>
      </c>
      <c r="AH18" s="323">
        <v>3</v>
      </c>
      <c r="AI18" s="323">
        <v>2</v>
      </c>
      <c r="AJ18" s="323">
        <v>8</v>
      </c>
      <c r="AK18" s="323">
        <v>47</v>
      </c>
      <c r="AL18" s="323">
        <v>39</v>
      </c>
      <c r="AM18" s="323">
        <v>0</v>
      </c>
      <c r="AN18" s="323"/>
      <c r="AO18" s="323"/>
      <c r="AP18" s="323"/>
      <c r="AQ18" s="323">
        <v>14</v>
      </c>
      <c r="AR18" s="323">
        <v>86</v>
      </c>
      <c r="AS18" s="323">
        <v>8227</v>
      </c>
      <c r="AT18" s="323">
        <v>0</v>
      </c>
      <c r="AU18" s="323">
        <v>0</v>
      </c>
      <c r="AV18" s="323">
        <v>1</v>
      </c>
      <c r="AW18" s="323">
        <v>1</v>
      </c>
      <c r="AX18" s="323">
        <v>2</v>
      </c>
      <c r="AY18" s="323">
        <v>11</v>
      </c>
      <c r="AZ18" s="323">
        <v>55</v>
      </c>
      <c r="BA18" s="323">
        <v>30</v>
      </c>
      <c r="BB18" s="323">
        <v>1</v>
      </c>
      <c r="BC18" s="323"/>
      <c r="BD18" s="323"/>
      <c r="BE18" s="323"/>
      <c r="BF18" s="323"/>
      <c r="BG18" s="323">
        <v>14</v>
      </c>
      <c r="BH18" s="323">
        <v>86</v>
      </c>
      <c r="BI18" s="323">
        <v>4090</v>
      </c>
      <c r="BJ18" s="323" t="s">
        <v>415</v>
      </c>
      <c r="BK18" s="323">
        <v>0</v>
      </c>
      <c r="BL18" s="323">
        <v>0</v>
      </c>
      <c r="BM18" s="323">
        <v>0</v>
      </c>
      <c r="BN18" s="323">
        <v>1</v>
      </c>
      <c r="BO18" s="323">
        <v>7</v>
      </c>
      <c r="BP18" s="323">
        <v>52</v>
      </c>
      <c r="BQ18" s="323">
        <v>37</v>
      </c>
      <c r="BR18" s="323">
        <v>2</v>
      </c>
      <c r="BS18" s="323"/>
      <c r="BT18" s="323"/>
      <c r="BU18" s="323"/>
      <c r="BV18" s="323"/>
      <c r="BW18" s="323">
        <v>9</v>
      </c>
      <c r="BX18" s="323">
        <v>91</v>
      </c>
      <c r="BY18" s="323">
        <v>4137</v>
      </c>
      <c r="BZ18" s="323" t="s">
        <v>415</v>
      </c>
      <c r="CA18" s="323">
        <v>0</v>
      </c>
      <c r="CB18" s="323">
        <v>1</v>
      </c>
      <c r="CC18" s="323">
        <v>1</v>
      </c>
      <c r="CD18" s="323">
        <v>3</v>
      </c>
      <c r="CE18" s="323">
        <v>15</v>
      </c>
      <c r="CF18" s="323">
        <v>57</v>
      </c>
      <c r="CG18" s="323">
        <v>22</v>
      </c>
      <c r="CH18" s="323">
        <v>1</v>
      </c>
      <c r="CI18" s="323"/>
      <c r="CJ18" s="323"/>
      <c r="CK18" s="323"/>
      <c r="CL18" s="323"/>
      <c r="CM18" s="323">
        <v>19</v>
      </c>
      <c r="CN18" s="323">
        <v>81</v>
      </c>
      <c r="CO18" s="323">
        <v>8229</v>
      </c>
      <c r="CP18" s="323">
        <v>0</v>
      </c>
      <c r="CQ18" s="323" t="s">
        <v>415</v>
      </c>
      <c r="CR18" s="323">
        <v>2</v>
      </c>
      <c r="CS18" s="323">
        <v>1</v>
      </c>
      <c r="CT18" s="323">
        <v>0</v>
      </c>
      <c r="CU18" s="323">
        <v>12</v>
      </c>
      <c r="CV18" s="323">
        <v>51</v>
      </c>
      <c r="CW18" s="323">
        <v>28</v>
      </c>
      <c r="CX18" s="323">
        <v>5</v>
      </c>
      <c r="CY18" s="323"/>
      <c r="CZ18" s="323"/>
      <c r="DA18" s="323"/>
      <c r="DB18" s="323"/>
      <c r="DC18" s="323">
        <v>16</v>
      </c>
      <c r="DD18" s="323">
        <v>84</v>
      </c>
      <c r="DE18" s="323">
        <v>4089</v>
      </c>
      <c r="DF18" s="323">
        <v>0</v>
      </c>
      <c r="DG18" s="323">
        <v>0</v>
      </c>
      <c r="DH18" s="323">
        <v>2</v>
      </c>
      <c r="DI18" s="323">
        <v>1</v>
      </c>
      <c r="DJ18" s="323">
        <v>0</v>
      </c>
      <c r="DK18" s="323">
        <v>12</v>
      </c>
      <c r="DL18" s="323">
        <v>55</v>
      </c>
      <c r="DM18" s="323">
        <v>26</v>
      </c>
      <c r="DN18" s="323">
        <v>4</v>
      </c>
      <c r="DO18" s="323"/>
      <c r="DP18" s="323"/>
      <c r="DQ18" s="323"/>
      <c r="DR18" s="323"/>
      <c r="DS18" s="323">
        <v>16</v>
      </c>
      <c r="DT18" s="323">
        <v>84</v>
      </c>
      <c r="DU18" s="323">
        <v>4140</v>
      </c>
      <c r="DV18" s="323">
        <v>0</v>
      </c>
      <c r="DW18" s="323" t="s">
        <v>415</v>
      </c>
      <c r="DX18" s="323">
        <v>3</v>
      </c>
      <c r="DY18" s="323">
        <v>1</v>
      </c>
      <c r="DZ18" s="323">
        <v>1</v>
      </c>
      <c r="EA18" s="323">
        <v>12</v>
      </c>
      <c r="EB18" s="323">
        <v>48</v>
      </c>
      <c r="EC18" s="323">
        <v>29</v>
      </c>
      <c r="ED18" s="323">
        <v>6</v>
      </c>
      <c r="EE18" s="323"/>
      <c r="EF18" s="323"/>
      <c r="EG18" s="323"/>
      <c r="EH18" s="323"/>
      <c r="EI18" s="323">
        <v>17</v>
      </c>
      <c r="EJ18" s="323">
        <v>83</v>
      </c>
      <c r="EK18" s="323">
        <v>8229</v>
      </c>
      <c r="EL18" s="323">
        <v>0</v>
      </c>
      <c r="EM18" s="323">
        <v>0</v>
      </c>
      <c r="EN18" s="323">
        <v>2</v>
      </c>
      <c r="EO18" s="323">
        <v>2</v>
      </c>
      <c r="EP18" s="323">
        <v>18</v>
      </c>
      <c r="EQ18" s="323">
        <v>28</v>
      </c>
      <c r="ER18" s="323">
        <v>47</v>
      </c>
      <c r="ES18" s="323">
        <v>3</v>
      </c>
      <c r="ET18" s="323"/>
      <c r="EU18" s="323"/>
      <c r="EV18" s="323"/>
      <c r="EW18" s="323"/>
      <c r="EX18" s="323">
        <v>23</v>
      </c>
      <c r="EY18" s="323">
        <v>77</v>
      </c>
      <c r="EZ18" s="323">
        <v>4089</v>
      </c>
      <c r="FA18" s="323">
        <v>0</v>
      </c>
      <c r="FB18" s="323">
        <v>0</v>
      </c>
      <c r="FC18" s="323">
        <v>2</v>
      </c>
      <c r="FD18" s="323">
        <v>1</v>
      </c>
      <c r="FE18" s="323">
        <v>14</v>
      </c>
      <c r="FF18" s="323">
        <v>27</v>
      </c>
      <c r="FG18" s="323">
        <v>52</v>
      </c>
      <c r="FH18" s="323">
        <v>3</v>
      </c>
      <c r="FI18" s="323"/>
      <c r="FJ18" s="323"/>
      <c r="FK18" s="323"/>
      <c r="FL18" s="323"/>
      <c r="FM18" s="323">
        <v>18</v>
      </c>
      <c r="FN18" s="323">
        <v>82</v>
      </c>
      <c r="FO18" s="323">
        <v>4140</v>
      </c>
      <c r="FP18" s="323">
        <v>0</v>
      </c>
      <c r="FQ18" s="323">
        <v>0</v>
      </c>
      <c r="FR18" s="323">
        <v>3</v>
      </c>
      <c r="FS18" s="323">
        <v>3</v>
      </c>
      <c r="FT18" s="323">
        <v>21</v>
      </c>
      <c r="FU18" s="323">
        <v>29</v>
      </c>
      <c r="FV18" s="323">
        <v>42</v>
      </c>
      <c r="FW18" s="323">
        <v>2</v>
      </c>
      <c r="FX18" s="323"/>
      <c r="FY18" s="323"/>
      <c r="FZ18" s="323"/>
      <c r="GA18" s="323"/>
      <c r="GB18" s="323">
        <v>28</v>
      </c>
      <c r="GC18" s="323">
        <v>72</v>
      </c>
      <c r="GD18" s="323">
        <v>8224</v>
      </c>
      <c r="GE18" s="323">
        <v>23</v>
      </c>
      <c r="GF18" s="323">
        <v>77</v>
      </c>
      <c r="GG18" s="323">
        <v>4088</v>
      </c>
      <c r="GH18" s="323">
        <v>20</v>
      </c>
      <c r="GI18" s="323">
        <v>80</v>
      </c>
      <c r="GJ18" s="323">
        <v>4136</v>
      </c>
      <c r="GK18" s="323">
        <v>27</v>
      </c>
      <c r="GL18" s="323">
        <v>73</v>
      </c>
      <c r="GM18" s="323">
        <v>8076</v>
      </c>
      <c r="GN18" s="323">
        <v>9</v>
      </c>
      <c r="GO18" s="323">
        <v>91</v>
      </c>
      <c r="GP18" s="323">
        <v>4019</v>
      </c>
      <c r="GQ18" s="323">
        <v>8</v>
      </c>
      <c r="GR18" s="323">
        <v>92</v>
      </c>
      <c r="GS18" s="323">
        <v>4057</v>
      </c>
      <c r="GT18" s="323">
        <v>10</v>
      </c>
      <c r="GU18" s="323">
        <v>90</v>
      </c>
      <c r="GV18" s="323">
        <v>8078</v>
      </c>
      <c r="GW18" s="323">
        <v>6</v>
      </c>
      <c r="GX18" s="323">
        <v>94</v>
      </c>
      <c r="GY18" s="323">
        <v>4019</v>
      </c>
      <c r="GZ18" s="323">
        <v>4</v>
      </c>
      <c r="HA18" s="323">
        <v>96</v>
      </c>
      <c r="HB18" s="323">
        <v>4059</v>
      </c>
      <c r="HC18" s="323">
        <v>8</v>
      </c>
      <c r="HD18" s="323">
        <v>92</v>
      </c>
      <c r="HE18" s="323">
        <v>8083</v>
      </c>
      <c r="HF18" s="323">
        <v>13</v>
      </c>
      <c r="HG18" s="323">
        <v>87</v>
      </c>
      <c r="HH18" s="323">
        <v>4020</v>
      </c>
      <c r="HI18" s="323">
        <v>13</v>
      </c>
      <c r="HJ18" s="323">
        <v>87</v>
      </c>
      <c r="HK18" s="323">
        <v>4063</v>
      </c>
      <c r="HL18" s="323">
        <v>13</v>
      </c>
      <c r="HM18" s="323">
        <v>87</v>
      </c>
      <c r="HO18" s="312"/>
      <c r="HP18" s="312"/>
      <c r="HQ18" s="312"/>
      <c r="HR18" s="312"/>
      <c r="HS18" s="312"/>
      <c r="HT18" s="312"/>
      <c r="HU18" s="312"/>
      <c r="HV18" s="312"/>
      <c r="HW18" s="312"/>
      <c r="HX18" s="312"/>
      <c r="HY18" s="312"/>
      <c r="HZ18" s="312"/>
      <c r="IA18" s="312"/>
      <c r="IB18" s="312"/>
      <c r="IC18" s="312"/>
      <c r="ID18" s="312"/>
      <c r="IE18" s="312"/>
      <c r="IF18" s="312"/>
      <c r="IG18" s="312"/>
      <c r="IH18" s="312"/>
      <c r="II18" s="312"/>
      <c r="IJ18" s="312"/>
      <c r="IK18" s="312"/>
      <c r="IL18" s="312"/>
      <c r="IM18" s="312"/>
      <c r="IN18" s="312"/>
      <c r="IO18" s="312"/>
      <c r="IP18" s="312"/>
      <c r="IQ18" s="312"/>
      <c r="IR18" s="312"/>
      <c r="IS18" s="312"/>
      <c r="IT18" s="312"/>
      <c r="IU18" s="312"/>
      <c r="IV18" s="312"/>
    </row>
    <row r="19" spans="2:256" x14ac:dyDescent="0.2">
      <c r="B19" s="312" t="s">
        <v>379</v>
      </c>
      <c r="C19" s="323">
        <v>3511</v>
      </c>
      <c r="D19" s="323">
        <v>0</v>
      </c>
      <c r="E19" s="323" t="s">
        <v>415</v>
      </c>
      <c r="F19" s="323">
        <v>3</v>
      </c>
      <c r="G19" s="323">
        <v>2</v>
      </c>
      <c r="H19" s="323">
        <v>5</v>
      </c>
      <c r="I19" s="323">
        <v>39</v>
      </c>
      <c r="J19" s="323">
        <v>51</v>
      </c>
      <c r="K19" s="323">
        <v>0</v>
      </c>
      <c r="L19" s="323"/>
      <c r="M19" s="323"/>
      <c r="N19" s="323"/>
      <c r="O19" s="323">
        <v>10</v>
      </c>
      <c r="P19" s="323">
        <v>90</v>
      </c>
      <c r="Q19" s="323">
        <v>1783</v>
      </c>
      <c r="R19" s="323" t="s">
        <v>415</v>
      </c>
      <c r="S19" s="323" t="s">
        <v>415</v>
      </c>
      <c r="T19" s="323">
        <v>2</v>
      </c>
      <c r="U19" s="323">
        <v>1</v>
      </c>
      <c r="V19" s="323">
        <v>3</v>
      </c>
      <c r="W19" s="323">
        <v>37</v>
      </c>
      <c r="X19" s="323">
        <v>57</v>
      </c>
      <c r="Y19" s="323">
        <v>1</v>
      </c>
      <c r="Z19" s="323"/>
      <c r="AA19" s="323"/>
      <c r="AB19" s="323"/>
      <c r="AC19" s="323">
        <v>6</v>
      </c>
      <c r="AD19" s="323">
        <v>94</v>
      </c>
      <c r="AE19" s="323">
        <v>1728</v>
      </c>
      <c r="AF19" s="323" t="s">
        <v>415</v>
      </c>
      <c r="AG19" s="323">
        <v>0</v>
      </c>
      <c r="AH19" s="323">
        <v>4</v>
      </c>
      <c r="AI19" s="323">
        <v>3</v>
      </c>
      <c r="AJ19" s="323">
        <v>7</v>
      </c>
      <c r="AK19" s="323">
        <v>41</v>
      </c>
      <c r="AL19" s="323">
        <v>45</v>
      </c>
      <c r="AM19" s="323">
        <v>0</v>
      </c>
      <c r="AN19" s="323"/>
      <c r="AO19" s="323"/>
      <c r="AP19" s="323"/>
      <c r="AQ19" s="323">
        <v>13</v>
      </c>
      <c r="AR19" s="323">
        <v>87</v>
      </c>
      <c r="AS19" s="323">
        <v>3505</v>
      </c>
      <c r="AT19" s="323" t="s">
        <v>415</v>
      </c>
      <c r="AU19" s="323" t="s">
        <v>415</v>
      </c>
      <c r="AV19" s="323">
        <v>1</v>
      </c>
      <c r="AW19" s="323">
        <v>0</v>
      </c>
      <c r="AX19" s="323">
        <v>2</v>
      </c>
      <c r="AY19" s="323">
        <v>9</v>
      </c>
      <c r="AZ19" s="323">
        <v>49</v>
      </c>
      <c r="BA19" s="323">
        <v>36</v>
      </c>
      <c r="BB19" s="323">
        <v>3</v>
      </c>
      <c r="BC19" s="323"/>
      <c r="BD19" s="323"/>
      <c r="BE19" s="323"/>
      <c r="BF19" s="323"/>
      <c r="BG19" s="323">
        <v>12</v>
      </c>
      <c r="BH19" s="323">
        <v>88</v>
      </c>
      <c r="BI19" s="323">
        <v>1780</v>
      </c>
      <c r="BJ19" s="323" t="s">
        <v>415</v>
      </c>
      <c r="BK19" s="323">
        <v>0</v>
      </c>
      <c r="BL19" s="323">
        <v>0</v>
      </c>
      <c r="BM19" s="323">
        <v>0</v>
      </c>
      <c r="BN19" s="323">
        <v>1</v>
      </c>
      <c r="BO19" s="323">
        <v>6</v>
      </c>
      <c r="BP19" s="323">
        <v>45</v>
      </c>
      <c r="BQ19" s="323">
        <v>44</v>
      </c>
      <c r="BR19" s="323">
        <v>3</v>
      </c>
      <c r="BS19" s="323"/>
      <c r="BT19" s="323"/>
      <c r="BU19" s="323"/>
      <c r="BV19" s="323"/>
      <c r="BW19" s="323">
        <v>7</v>
      </c>
      <c r="BX19" s="323">
        <v>93</v>
      </c>
      <c r="BY19" s="323">
        <v>1725</v>
      </c>
      <c r="BZ19" s="323">
        <v>0</v>
      </c>
      <c r="CA19" s="323" t="s">
        <v>415</v>
      </c>
      <c r="CB19" s="323">
        <v>1</v>
      </c>
      <c r="CC19" s="323">
        <v>1</v>
      </c>
      <c r="CD19" s="323">
        <v>3</v>
      </c>
      <c r="CE19" s="323">
        <v>12</v>
      </c>
      <c r="CF19" s="323">
        <v>54</v>
      </c>
      <c r="CG19" s="323">
        <v>27</v>
      </c>
      <c r="CH19" s="323">
        <v>2</v>
      </c>
      <c r="CI19" s="323"/>
      <c r="CJ19" s="323"/>
      <c r="CK19" s="323"/>
      <c r="CL19" s="323"/>
      <c r="CM19" s="323">
        <v>17</v>
      </c>
      <c r="CN19" s="323">
        <v>83</v>
      </c>
      <c r="CO19" s="323">
        <v>3510</v>
      </c>
      <c r="CP19" s="323">
        <v>0</v>
      </c>
      <c r="CQ19" s="323" t="s">
        <v>415</v>
      </c>
      <c r="CR19" s="323">
        <v>3</v>
      </c>
      <c r="CS19" s="323">
        <v>1</v>
      </c>
      <c r="CT19" s="323">
        <v>1</v>
      </c>
      <c r="CU19" s="323">
        <v>9</v>
      </c>
      <c r="CV19" s="323">
        <v>47</v>
      </c>
      <c r="CW19" s="323">
        <v>32</v>
      </c>
      <c r="CX19" s="323">
        <v>8</v>
      </c>
      <c r="CY19" s="323"/>
      <c r="CZ19" s="323"/>
      <c r="DA19" s="323"/>
      <c r="DB19" s="323"/>
      <c r="DC19" s="323">
        <v>13</v>
      </c>
      <c r="DD19" s="323">
        <v>87</v>
      </c>
      <c r="DE19" s="323">
        <v>1782</v>
      </c>
      <c r="DF19" s="323">
        <v>0</v>
      </c>
      <c r="DG19" s="323" t="s">
        <v>415</v>
      </c>
      <c r="DH19" s="323">
        <v>2</v>
      </c>
      <c r="DI19" s="323">
        <v>1</v>
      </c>
      <c r="DJ19" s="323">
        <v>0</v>
      </c>
      <c r="DK19" s="323">
        <v>8</v>
      </c>
      <c r="DL19" s="323">
        <v>51</v>
      </c>
      <c r="DM19" s="323">
        <v>32</v>
      </c>
      <c r="DN19" s="323">
        <v>6</v>
      </c>
      <c r="DO19" s="323"/>
      <c r="DP19" s="323"/>
      <c r="DQ19" s="323"/>
      <c r="DR19" s="323"/>
      <c r="DS19" s="323">
        <v>11</v>
      </c>
      <c r="DT19" s="323">
        <v>89</v>
      </c>
      <c r="DU19" s="323">
        <v>1728</v>
      </c>
      <c r="DV19" s="323">
        <v>0</v>
      </c>
      <c r="DW19" s="323">
        <v>0</v>
      </c>
      <c r="DX19" s="323">
        <v>4</v>
      </c>
      <c r="DY19" s="323">
        <v>1</v>
      </c>
      <c r="DZ19" s="323">
        <v>1</v>
      </c>
      <c r="EA19" s="323">
        <v>9</v>
      </c>
      <c r="EB19" s="323">
        <v>43</v>
      </c>
      <c r="EC19" s="323">
        <v>33</v>
      </c>
      <c r="ED19" s="323">
        <v>10</v>
      </c>
      <c r="EE19" s="323"/>
      <c r="EF19" s="323"/>
      <c r="EG19" s="323"/>
      <c r="EH19" s="323"/>
      <c r="EI19" s="323">
        <v>15</v>
      </c>
      <c r="EJ19" s="323">
        <v>85</v>
      </c>
      <c r="EK19" s="323">
        <v>3511</v>
      </c>
      <c r="EL19" s="323">
        <v>0</v>
      </c>
      <c r="EM19" s="323">
        <v>0</v>
      </c>
      <c r="EN19" s="323">
        <v>3</v>
      </c>
      <c r="EO19" s="323">
        <v>1</v>
      </c>
      <c r="EP19" s="323">
        <v>13</v>
      </c>
      <c r="EQ19" s="323">
        <v>25</v>
      </c>
      <c r="ER19" s="323">
        <v>54</v>
      </c>
      <c r="ES19" s="323">
        <v>4</v>
      </c>
      <c r="ET19" s="323"/>
      <c r="EU19" s="323"/>
      <c r="EV19" s="323"/>
      <c r="EW19" s="323"/>
      <c r="EX19" s="323">
        <v>17</v>
      </c>
      <c r="EY19" s="323">
        <v>83</v>
      </c>
      <c r="EZ19" s="323">
        <v>1783</v>
      </c>
      <c r="FA19" s="323">
        <v>0</v>
      </c>
      <c r="FB19" s="323" t="s">
        <v>415</v>
      </c>
      <c r="FC19" s="323">
        <v>2</v>
      </c>
      <c r="FD19" s="323">
        <v>1</v>
      </c>
      <c r="FE19" s="323">
        <v>10</v>
      </c>
      <c r="FF19" s="323">
        <v>23</v>
      </c>
      <c r="FG19" s="323">
        <v>60</v>
      </c>
      <c r="FH19" s="323">
        <v>5</v>
      </c>
      <c r="FI19" s="323"/>
      <c r="FJ19" s="323"/>
      <c r="FK19" s="323"/>
      <c r="FL19" s="323"/>
      <c r="FM19" s="323">
        <v>12</v>
      </c>
      <c r="FN19" s="323">
        <v>88</v>
      </c>
      <c r="FO19" s="323">
        <v>1728</v>
      </c>
      <c r="FP19" s="323">
        <v>0</v>
      </c>
      <c r="FQ19" s="323" t="s">
        <v>415</v>
      </c>
      <c r="FR19" s="323">
        <v>4</v>
      </c>
      <c r="FS19" s="323">
        <v>2</v>
      </c>
      <c r="FT19" s="323">
        <v>17</v>
      </c>
      <c r="FU19" s="323">
        <v>27</v>
      </c>
      <c r="FV19" s="323">
        <v>48</v>
      </c>
      <c r="FW19" s="323">
        <v>3</v>
      </c>
      <c r="FX19" s="323"/>
      <c r="FY19" s="323"/>
      <c r="FZ19" s="323"/>
      <c r="GA19" s="323"/>
      <c r="GB19" s="323">
        <v>23</v>
      </c>
      <c r="GC19" s="323">
        <v>77</v>
      </c>
      <c r="GD19" s="323">
        <v>3504</v>
      </c>
      <c r="GE19" s="323">
        <v>19</v>
      </c>
      <c r="GF19" s="323">
        <v>81</v>
      </c>
      <c r="GG19" s="323">
        <v>1779</v>
      </c>
      <c r="GH19" s="323">
        <v>14</v>
      </c>
      <c r="GI19" s="323">
        <v>86</v>
      </c>
      <c r="GJ19" s="323">
        <v>1725</v>
      </c>
      <c r="GK19" s="323">
        <v>24</v>
      </c>
      <c r="GL19" s="323">
        <v>76</v>
      </c>
      <c r="GM19" s="323">
        <v>3269</v>
      </c>
      <c r="GN19" s="323">
        <v>9</v>
      </c>
      <c r="GO19" s="323">
        <v>91</v>
      </c>
      <c r="GP19" s="323">
        <v>1655</v>
      </c>
      <c r="GQ19" s="323">
        <v>7</v>
      </c>
      <c r="GR19" s="323">
        <v>93</v>
      </c>
      <c r="GS19" s="323">
        <v>1614</v>
      </c>
      <c r="GT19" s="323">
        <v>10</v>
      </c>
      <c r="GU19" s="323">
        <v>90</v>
      </c>
      <c r="GV19" s="323">
        <v>3269</v>
      </c>
      <c r="GW19" s="323">
        <v>5</v>
      </c>
      <c r="GX19" s="323">
        <v>95</v>
      </c>
      <c r="GY19" s="323">
        <v>1656</v>
      </c>
      <c r="GZ19" s="323">
        <v>4</v>
      </c>
      <c r="HA19" s="323">
        <v>96</v>
      </c>
      <c r="HB19" s="323">
        <v>1613</v>
      </c>
      <c r="HC19" s="323">
        <v>7</v>
      </c>
      <c r="HD19" s="323">
        <v>93</v>
      </c>
      <c r="HE19" s="323">
        <v>3282</v>
      </c>
      <c r="HF19" s="323">
        <v>10</v>
      </c>
      <c r="HG19" s="323">
        <v>90</v>
      </c>
      <c r="HH19" s="323">
        <v>1663</v>
      </c>
      <c r="HI19" s="323">
        <v>9</v>
      </c>
      <c r="HJ19" s="323">
        <v>91</v>
      </c>
      <c r="HK19" s="323">
        <v>1619</v>
      </c>
      <c r="HL19" s="323">
        <v>11</v>
      </c>
      <c r="HM19" s="323">
        <v>89</v>
      </c>
      <c r="HO19" s="312"/>
      <c r="HP19" s="312"/>
      <c r="HQ19" s="312"/>
      <c r="HR19" s="312"/>
      <c r="HS19" s="312"/>
      <c r="HT19" s="312"/>
      <c r="HU19" s="312"/>
      <c r="HV19" s="312"/>
      <c r="HW19" s="312"/>
      <c r="HX19" s="312"/>
      <c r="HY19" s="312"/>
      <c r="HZ19" s="312"/>
      <c r="IA19" s="312"/>
      <c r="IB19" s="312"/>
      <c r="IC19" s="312"/>
      <c r="ID19" s="312"/>
      <c r="IE19" s="312"/>
      <c r="IF19" s="312"/>
      <c r="IG19" s="312"/>
      <c r="IH19" s="312"/>
      <c r="II19" s="312"/>
      <c r="IJ19" s="312"/>
      <c r="IK19" s="312"/>
      <c r="IL19" s="312"/>
      <c r="IM19" s="312"/>
      <c r="IN19" s="312"/>
      <c r="IO19" s="312"/>
      <c r="IP19" s="312"/>
      <c r="IQ19" s="312"/>
      <c r="IR19" s="312"/>
      <c r="IS19" s="312"/>
      <c r="IT19" s="312"/>
      <c r="IU19" s="312"/>
      <c r="IV19" s="312"/>
    </row>
    <row r="20" spans="2:256" x14ac:dyDescent="0.2">
      <c r="B20" s="312" t="s">
        <v>380</v>
      </c>
      <c r="C20" s="323">
        <v>6334</v>
      </c>
      <c r="D20" s="323">
        <v>0</v>
      </c>
      <c r="E20" s="323" t="s">
        <v>415</v>
      </c>
      <c r="F20" s="323">
        <v>2</v>
      </c>
      <c r="G20" s="323">
        <v>1</v>
      </c>
      <c r="H20" s="323">
        <v>4</v>
      </c>
      <c r="I20" s="323">
        <v>34</v>
      </c>
      <c r="J20" s="323">
        <v>58</v>
      </c>
      <c r="K20" s="323">
        <v>1</v>
      </c>
      <c r="L20" s="323"/>
      <c r="M20" s="323"/>
      <c r="N20" s="323"/>
      <c r="O20" s="323">
        <v>8</v>
      </c>
      <c r="P20" s="323">
        <v>92</v>
      </c>
      <c r="Q20" s="323">
        <v>3130</v>
      </c>
      <c r="R20" s="323" t="s">
        <v>415</v>
      </c>
      <c r="S20" s="323">
        <v>0</v>
      </c>
      <c r="T20" s="323">
        <v>1</v>
      </c>
      <c r="U20" s="323">
        <v>1</v>
      </c>
      <c r="V20" s="323">
        <v>4</v>
      </c>
      <c r="W20" s="323">
        <v>31</v>
      </c>
      <c r="X20" s="323">
        <v>63</v>
      </c>
      <c r="Y20" s="323">
        <v>1</v>
      </c>
      <c r="Z20" s="323"/>
      <c r="AA20" s="323"/>
      <c r="AB20" s="323"/>
      <c r="AC20" s="323">
        <v>6</v>
      </c>
      <c r="AD20" s="323">
        <v>94</v>
      </c>
      <c r="AE20" s="323">
        <v>3204</v>
      </c>
      <c r="AF20" s="323" t="s">
        <v>415</v>
      </c>
      <c r="AG20" s="323" t="s">
        <v>415</v>
      </c>
      <c r="AH20" s="323">
        <v>3</v>
      </c>
      <c r="AI20" s="323">
        <v>1</v>
      </c>
      <c r="AJ20" s="323">
        <v>5</v>
      </c>
      <c r="AK20" s="323">
        <v>37</v>
      </c>
      <c r="AL20" s="323">
        <v>53</v>
      </c>
      <c r="AM20" s="323">
        <v>0</v>
      </c>
      <c r="AN20" s="323"/>
      <c r="AO20" s="323"/>
      <c r="AP20" s="323"/>
      <c r="AQ20" s="323">
        <v>10</v>
      </c>
      <c r="AR20" s="323">
        <v>90</v>
      </c>
      <c r="AS20" s="323">
        <v>6331</v>
      </c>
      <c r="AT20" s="323">
        <v>0</v>
      </c>
      <c r="AU20" s="323">
        <v>0</v>
      </c>
      <c r="AV20" s="323">
        <v>1</v>
      </c>
      <c r="AW20" s="323">
        <v>1</v>
      </c>
      <c r="AX20" s="323">
        <v>2</v>
      </c>
      <c r="AY20" s="323">
        <v>7</v>
      </c>
      <c r="AZ20" s="323">
        <v>46</v>
      </c>
      <c r="BA20" s="323">
        <v>41</v>
      </c>
      <c r="BB20" s="323">
        <v>4</v>
      </c>
      <c r="BC20" s="323"/>
      <c r="BD20" s="323"/>
      <c r="BE20" s="323"/>
      <c r="BF20" s="323"/>
      <c r="BG20" s="323">
        <v>9</v>
      </c>
      <c r="BH20" s="323">
        <v>91</v>
      </c>
      <c r="BI20" s="323">
        <v>3129</v>
      </c>
      <c r="BJ20" s="323">
        <v>0</v>
      </c>
      <c r="BK20" s="323">
        <v>0</v>
      </c>
      <c r="BL20" s="323">
        <v>0</v>
      </c>
      <c r="BM20" s="323">
        <v>0</v>
      </c>
      <c r="BN20" s="323">
        <v>1</v>
      </c>
      <c r="BO20" s="323">
        <v>4</v>
      </c>
      <c r="BP20" s="323">
        <v>40</v>
      </c>
      <c r="BQ20" s="323">
        <v>49</v>
      </c>
      <c r="BR20" s="323">
        <v>5</v>
      </c>
      <c r="BS20" s="323"/>
      <c r="BT20" s="323"/>
      <c r="BU20" s="323"/>
      <c r="BV20" s="323"/>
      <c r="BW20" s="323">
        <v>6</v>
      </c>
      <c r="BX20" s="323">
        <v>94</v>
      </c>
      <c r="BY20" s="323">
        <v>3202</v>
      </c>
      <c r="BZ20" s="323">
        <v>0</v>
      </c>
      <c r="CA20" s="323">
        <v>0</v>
      </c>
      <c r="CB20" s="323">
        <v>1</v>
      </c>
      <c r="CC20" s="323">
        <v>1</v>
      </c>
      <c r="CD20" s="323">
        <v>2</v>
      </c>
      <c r="CE20" s="323">
        <v>9</v>
      </c>
      <c r="CF20" s="323">
        <v>52</v>
      </c>
      <c r="CG20" s="323">
        <v>33</v>
      </c>
      <c r="CH20" s="323">
        <v>2</v>
      </c>
      <c r="CI20" s="323"/>
      <c r="CJ20" s="323"/>
      <c r="CK20" s="323"/>
      <c r="CL20" s="323"/>
      <c r="CM20" s="323">
        <v>13</v>
      </c>
      <c r="CN20" s="323">
        <v>87</v>
      </c>
      <c r="CO20" s="323">
        <v>6331</v>
      </c>
      <c r="CP20" s="323">
        <v>0</v>
      </c>
      <c r="CQ20" s="323">
        <v>0</v>
      </c>
      <c r="CR20" s="323">
        <v>2</v>
      </c>
      <c r="CS20" s="323">
        <v>1</v>
      </c>
      <c r="CT20" s="323">
        <v>0</v>
      </c>
      <c r="CU20" s="323">
        <v>7</v>
      </c>
      <c r="CV20" s="323">
        <v>40</v>
      </c>
      <c r="CW20" s="323">
        <v>36</v>
      </c>
      <c r="CX20" s="323">
        <v>15</v>
      </c>
      <c r="CY20" s="323"/>
      <c r="CZ20" s="323"/>
      <c r="DA20" s="323"/>
      <c r="DB20" s="323"/>
      <c r="DC20" s="323">
        <v>10</v>
      </c>
      <c r="DD20" s="323">
        <v>90</v>
      </c>
      <c r="DE20" s="323">
        <v>3128</v>
      </c>
      <c r="DF20" s="323">
        <v>0</v>
      </c>
      <c r="DG20" s="323">
        <v>0</v>
      </c>
      <c r="DH20" s="323">
        <v>1</v>
      </c>
      <c r="DI20" s="323">
        <v>1</v>
      </c>
      <c r="DJ20" s="323">
        <v>0</v>
      </c>
      <c r="DK20" s="323">
        <v>7</v>
      </c>
      <c r="DL20" s="323">
        <v>43</v>
      </c>
      <c r="DM20" s="323">
        <v>35</v>
      </c>
      <c r="DN20" s="323">
        <v>13</v>
      </c>
      <c r="DO20" s="323"/>
      <c r="DP20" s="323"/>
      <c r="DQ20" s="323"/>
      <c r="DR20" s="323"/>
      <c r="DS20" s="323">
        <v>10</v>
      </c>
      <c r="DT20" s="323">
        <v>90</v>
      </c>
      <c r="DU20" s="323">
        <v>3203</v>
      </c>
      <c r="DV20" s="323">
        <v>0</v>
      </c>
      <c r="DW20" s="323">
        <v>0</v>
      </c>
      <c r="DX20" s="323">
        <v>3</v>
      </c>
      <c r="DY20" s="323">
        <v>1</v>
      </c>
      <c r="DZ20" s="323">
        <v>0</v>
      </c>
      <c r="EA20" s="323">
        <v>6</v>
      </c>
      <c r="EB20" s="323">
        <v>37</v>
      </c>
      <c r="EC20" s="323">
        <v>37</v>
      </c>
      <c r="ED20" s="323">
        <v>16</v>
      </c>
      <c r="EE20" s="323"/>
      <c r="EF20" s="323"/>
      <c r="EG20" s="323"/>
      <c r="EH20" s="323"/>
      <c r="EI20" s="323">
        <v>10</v>
      </c>
      <c r="EJ20" s="323">
        <v>90</v>
      </c>
      <c r="EK20" s="323">
        <v>6333</v>
      </c>
      <c r="EL20" s="323">
        <v>0</v>
      </c>
      <c r="EM20" s="323">
        <v>0</v>
      </c>
      <c r="EN20" s="323">
        <v>2</v>
      </c>
      <c r="EO20" s="323">
        <v>1</v>
      </c>
      <c r="EP20" s="323">
        <v>11</v>
      </c>
      <c r="EQ20" s="323">
        <v>20</v>
      </c>
      <c r="ER20" s="323">
        <v>58</v>
      </c>
      <c r="ES20" s="323">
        <v>8</v>
      </c>
      <c r="ET20" s="323"/>
      <c r="EU20" s="323"/>
      <c r="EV20" s="323"/>
      <c r="EW20" s="323"/>
      <c r="EX20" s="323">
        <v>14</v>
      </c>
      <c r="EY20" s="323">
        <v>86</v>
      </c>
      <c r="EZ20" s="323">
        <v>3130</v>
      </c>
      <c r="FA20" s="323">
        <v>0</v>
      </c>
      <c r="FB20" s="323">
        <v>0</v>
      </c>
      <c r="FC20" s="323">
        <v>1</v>
      </c>
      <c r="FD20" s="323">
        <v>1</v>
      </c>
      <c r="FE20" s="323">
        <v>9</v>
      </c>
      <c r="FF20" s="323">
        <v>18</v>
      </c>
      <c r="FG20" s="323">
        <v>61</v>
      </c>
      <c r="FH20" s="323">
        <v>11</v>
      </c>
      <c r="FI20" s="323"/>
      <c r="FJ20" s="323"/>
      <c r="FK20" s="323"/>
      <c r="FL20" s="323"/>
      <c r="FM20" s="323">
        <v>11</v>
      </c>
      <c r="FN20" s="323">
        <v>89</v>
      </c>
      <c r="FO20" s="323">
        <v>3203</v>
      </c>
      <c r="FP20" s="323">
        <v>0</v>
      </c>
      <c r="FQ20" s="323">
        <v>0</v>
      </c>
      <c r="FR20" s="323">
        <v>3</v>
      </c>
      <c r="FS20" s="323">
        <v>1</v>
      </c>
      <c r="FT20" s="323">
        <v>13</v>
      </c>
      <c r="FU20" s="323">
        <v>22</v>
      </c>
      <c r="FV20" s="323">
        <v>55</v>
      </c>
      <c r="FW20" s="323">
        <v>6</v>
      </c>
      <c r="FX20" s="323"/>
      <c r="FY20" s="323"/>
      <c r="FZ20" s="323"/>
      <c r="GA20" s="323"/>
      <c r="GB20" s="323">
        <v>17</v>
      </c>
      <c r="GC20" s="323">
        <v>83</v>
      </c>
      <c r="GD20" s="323">
        <v>6328</v>
      </c>
      <c r="GE20" s="323">
        <v>15</v>
      </c>
      <c r="GF20" s="323">
        <v>85</v>
      </c>
      <c r="GG20" s="323">
        <v>3127</v>
      </c>
      <c r="GH20" s="323">
        <v>13</v>
      </c>
      <c r="GI20" s="323">
        <v>87</v>
      </c>
      <c r="GJ20" s="323">
        <v>3201</v>
      </c>
      <c r="GK20" s="323">
        <v>17</v>
      </c>
      <c r="GL20" s="323">
        <v>83</v>
      </c>
      <c r="GM20" s="323">
        <v>6009</v>
      </c>
      <c r="GN20" s="323">
        <v>7</v>
      </c>
      <c r="GO20" s="323">
        <v>93</v>
      </c>
      <c r="GP20" s="323">
        <v>2969</v>
      </c>
      <c r="GQ20" s="323">
        <v>6</v>
      </c>
      <c r="GR20" s="323">
        <v>94</v>
      </c>
      <c r="GS20" s="323">
        <v>3040</v>
      </c>
      <c r="GT20" s="323">
        <v>7</v>
      </c>
      <c r="GU20" s="323">
        <v>93</v>
      </c>
      <c r="GV20" s="323">
        <v>6018</v>
      </c>
      <c r="GW20" s="323">
        <v>5</v>
      </c>
      <c r="GX20" s="323">
        <v>95</v>
      </c>
      <c r="GY20" s="323">
        <v>2974</v>
      </c>
      <c r="GZ20" s="323">
        <v>4</v>
      </c>
      <c r="HA20" s="323">
        <v>96</v>
      </c>
      <c r="HB20" s="323">
        <v>3044</v>
      </c>
      <c r="HC20" s="323">
        <v>6</v>
      </c>
      <c r="HD20" s="323">
        <v>94</v>
      </c>
      <c r="HE20" s="323">
        <v>6035</v>
      </c>
      <c r="HF20" s="323">
        <v>8</v>
      </c>
      <c r="HG20" s="323">
        <v>92</v>
      </c>
      <c r="HH20" s="323">
        <v>2978</v>
      </c>
      <c r="HI20" s="323">
        <v>9</v>
      </c>
      <c r="HJ20" s="323">
        <v>91</v>
      </c>
      <c r="HK20" s="323">
        <v>3057</v>
      </c>
      <c r="HL20" s="323">
        <v>7</v>
      </c>
      <c r="HM20" s="323">
        <v>93</v>
      </c>
      <c r="HO20" s="312"/>
      <c r="HP20" s="312"/>
      <c r="HQ20" s="312"/>
      <c r="HR20" s="312"/>
      <c r="HS20" s="312"/>
      <c r="HT20" s="312"/>
      <c r="HU20" s="312"/>
      <c r="HV20" s="312"/>
      <c r="HW20" s="312"/>
      <c r="HX20" s="312"/>
      <c r="HY20" s="312"/>
      <c r="HZ20" s="312"/>
      <c r="IA20" s="312"/>
      <c r="IB20" s="312"/>
      <c r="IC20" s="312"/>
      <c r="ID20" s="312"/>
      <c r="IE20" s="312"/>
      <c r="IF20" s="312"/>
      <c r="IG20" s="312"/>
      <c r="IH20" s="312"/>
      <c r="II20" s="312"/>
      <c r="IJ20" s="312"/>
      <c r="IK20" s="312"/>
      <c r="IL20" s="312"/>
      <c r="IM20" s="312"/>
      <c r="IN20" s="312"/>
      <c r="IO20" s="312"/>
      <c r="IP20" s="312"/>
      <c r="IQ20" s="312"/>
      <c r="IR20" s="312"/>
      <c r="IS20" s="312"/>
      <c r="IT20" s="312"/>
      <c r="IU20" s="312"/>
      <c r="IV20" s="312"/>
    </row>
    <row r="21" spans="2:256" x14ac:dyDescent="0.2">
      <c r="B21" s="312" t="s">
        <v>381</v>
      </c>
      <c r="C21" s="323">
        <v>10227</v>
      </c>
      <c r="D21" s="323">
        <v>0</v>
      </c>
      <c r="E21" s="323">
        <v>0</v>
      </c>
      <c r="F21" s="323">
        <v>3</v>
      </c>
      <c r="G21" s="323">
        <v>2</v>
      </c>
      <c r="H21" s="323">
        <v>5</v>
      </c>
      <c r="I21" s="323">
        <v>38</v>
      </c>
      <c r="J21" s="323">
        <v>52</v>
      </c>
      <c r="K21" s="323">
        <v>0</v>
      </c>
      <c r="L21" s="323"/>
      <c r="M21" s="323"/>
      <c r="N21" s="323"/>
      <c r="O21" s="323">
        <v>10</v>
      </c>
      <c r="P21" s="323">
        <v>90</v>
      </c>
      <c r="Q21" s="323">
        <v>4978</v>
      </c>
      <c r="R21" s="323">
        <v>0</v>
      </c>
      <c r="S21" s="323" t="s">
        <v>415</v>
      </c>
      <c r="T21" s="323">
        <v>2</v>
      </c>
      <c r="U21" s="323">
        <v>1</v>
      </c>
      <c r="V21" s="323">
        <v>4</v>
      </c>
      <c r="W21" s="323">
        <v>36</v>
      </c>
      <c r="X21" s="323">
        <v>56</v>
      </c>
      <c r="Y21" s="323">
        <v>1</v>
      </c>
      <c r="Z21" s="323"/>
      <c r="AA21" s="323"/>
      <c r="AB21" s="323"/>
      <c r="AC21" s="323">
        <v>7</v>
      </c>
      <c r="AD21" s="323">
        <v>93</v>
      </c>
      <c r="AE21" s="323">
        <v>5249</v>
      </c>
      <c r="AF21" s="323">
        <v>0</v>
      </c>
      <c r="AG21" s="323" t="s">
        <v>415</v>
      </c>
      <c r="AH21" s="323">
        <v>4</v>
      </c>
      <c r="AI21" s="323">
        <v>2</v>
      </c>
      <c r="AJ21" s="323">
        <v>6</v>
      </c>
      <c r="AK21" s="323">
        <v>39</v>
      </c>
      <c r="AL21" s="323">
        <v>48</v>
      </c>
      <c r="AM21" s="323">
        <v>0</v>
      </c>
      <c r="AN21" s="323"/>
      <c r="AO21" s="323"/>
      <c r="AP21" s="323"/>
      <c r="AQ21" s="323">
        <v>12</v>
      </c>
      <c r="AR21" s="323">
        <v>88</v>
      </c>
      <c r="AS21" s="323">
        <v>10223</v>
      </c>
      <c r="AT21" s="323" t="s">
        <v>415</v>
      </c>
      <c r="AU21" s="323" t="s">
        <v>415</v>
      </c>
      <c r="AV21" s="323">
        <v>1</v>
      </c>
      <c r="AW21" s="323">
        <v>1</v>
      </c>
      <c r="AX21" s="323">
        <v>2</v>
      </c>
      <c r="AY21" s="323">
        <v>8</v>
      </c>
      <c r="AZ21" s="323">
        <v>49</v>
      </c>
      <c r="BA21" s="323">
        <v>37</v>
      </c>
      <c r="BB21" s="323">
        <v>3</v>
      </c>
      <c r="BC21" s="323"/>
      <c r="BD21" s="323"/>
      <c r="BE21" s="323"/>
      <c r="BF21" s="323"/>
      <c r="BG21" s="323">
        <v>12</v>
      </c>
      <c r="BH21" s="323">
        <v>88</v>
      </c>
      <c r="BI21" s="323">
        <v>4976</v>
      </c>
      <c r="BJ21" s="323">
        <v>0</v>
      </c>
      <c r="BK21" s="323">
        <v>0</v>
      </c>
      <c r="BL21" s="323">
        <v>0</v>
      </c>
      <c r="BM21" s="323">
        <v>0</v>
      </c>
      <c r="BN21" s="323">
        <v>1</v>
      </c>
      <c r="BO21" s="323">
        <v>5</v>
      </c>
      <c r="BP21" s="323">
        <v>45</v>
      </c>
      <c r="BQ21" s="323">
        <v>43</v>
      </c>
      <c r="BR21" s="323">
        <v>4</v>
      </c>
      <c r="BS21" s="323"/>
      <c r="BT21" s="323"/>
      <c r="BU21" s="323"/>
      <c r="BV21" s="323"/>
      <c r="BW21" s="323">
        <v>7</v>
      </c>
      <c r="BX21" s="323">
        <v>93</v>
      </c>
      <c r="BY21" s="323">
        <v>5247</v>
      </c>
      <c r="BZ21" s="323" t="s">
        <v>415</v>
      </c>
      <c r="CA21" s="323" t="s">
        <v>415</v>
      </c>
      <c r="CB21" s="323">
        <v>1</v>
      </c>
      <c r="CC21" s="323">
        <v>1</v>
      </c>
      <c r="CD21" s="323">
        <v>3</v>
      </c>
      <c r="CE21" s="323">
        <v>11</v>
      </c>
      <c r="CF21" s="323">
        <v>52</v>
      </c>
      <c r="CG21" s="323">
        <v>30</v>
      </c>
      <c r="CH21" s="323">
        <v>2</v>
      </c>
      <c r="CI21" s="323"/>
      <c r="CJ21" s="323"/>
      <c r="CK21" s="323"/>
      <c r="CL21" s="323"/>
      <c r="CM21" s="323">
        <v>16</v>
      </c>
      <c r="CN21" s="323">
        <v>84</v>
      </c>
      <c r="CO21" s="323">
        <v>10222</v>
      </c>
      <c r="CP21" s="323">
        <v>0</v>
      </c>
      <c r="CQ21" s="323">
        <v>0</v>
      </c>
      <c r="CR21" s="323">
        <v>3</v>
      </c>
      <c r="CS21" s="323">
        <v>1</v>
      </c>
      <c r="CT21" s="323">
        <v>0</v>
      </c>
      <c r="CU21" s="323">
        <v>8</v>
      </c>
      <c r="CV21" s="323">
        <v>44</v>
      </c>
      <c r="CW21" s="323">
        <v>33</v>
      </c>
      <c r="CX21" s="323">
        <v>11</v>
      </c>
      <c r="CY21" s="323"/>
      <c r="CZ21" s="323"/>
      <c r="DA21" s="323"/>
      <c r="DB21" s="323"/>
      <c r="DC21" s="323">
        <v>12</v>
      </c>
      <c r="DD21" s="323">
        <v>88</v>
      </c>
      <c r="DE21" s="323">
        <v>4976</v>
      </c>
      <c r="DF21" s="323">
        <v>0</v>
      </c>
      <c r="DG21" s="323" t="s">
        <v>415</v>
      </c>
      <c r="DH21" s="323">
        <v>2</v>
      </c>
      <c r="DI21" s="323">
        <v>1</v>
      </c>
      <c r="DJ21" s="323">
        <v>0</v>
      </c>
      <c r="DK21" s="323">
        <v>9</v>
      </c>
      <c r="DL21" s="323">
        <v>48</v>
      </c>
      <c r="DM21" s="323">
        <v>31</v>
      </c>
      <c r="DN21" s="323">
        <v>9</v>
      </c>
      <c r="DO21" s="323"/>
      <c r="DP21" s="323"/>
      <c r="DQ21" s="323"/>
      <c r="DR21" s="323"/>
      <c r="DS21" s="323">
        <v>12</v>
      </c>
      <c r="DT21" s="323">
        <v>88</v>
      </c>
      <c r="DU21" s="323">
        <v>5246</v>
      </c>
      <c r="DV21" s="323">
        <v>0</v>
      </c>
      <c r="DW21" s="323" t="s">
        <v>415</v>
      </c>
      <c r="DX21" s="323">
        <v>3</v>
      </c>
      <c r="DY21" s="323">
        <v>1</v>
      </c>
      <c r="DZ21" s="323">
        <v>0</v>
      </c>
      <c r="EA21" s="323">
        <v>8</v>
      </c>
      <c r="EB21" s="323">
        <v>39</v>
      </c>
      <c r="EC21" s="323">
        <v>36</v>
      </c>
      <c r="ED21" s="323">
        <v>12</v>
      </c>
      <c r="EE21" s="323"/>
      <c r="EF21" s="323"/>
      <c r="EG21" s="323"/>
      <c r="EH21" s="323"/>
      <c r="EI21" s="323">
        <v>13</v>
      </c>
      <c r="EJ21" s="323">
        <v>87</v>
      </c>
      <c r="EK21" s="323">
        <v>10222</v>
      </c>
      <c r="EL21" s="323">
        <v>0</v>
      </c>
      <c r="EM21" s="323">
        <v>0</v>
      </c>
      <c r="EN21" s="323">
        <v>3</v>
      </c>
      <c r="EO21" s="323">
        <v>2</v>
      </c>
      <c r="EP21" s="323">
        <v>12</v>
      </c>
      <c r="EQ21" s="323">
        <v>22</v>
      </c>
      <c r="ER21" s="323">
        <v>56</v>
      </c>
      <c r="ES21" s="323">
        <v>5</v>
      </c>
      <c r="ET21" s="323"/>
      <c r="EU21" s="323"/>
      <c r="EV21" s="323"/>
      <c r="EW21" s="323"/>
      <c r="EX21" s="323">
        <v>17</v>
      </c>
      <c r="EY21" s="323">
        <v>83</v>
      </c>
      <c r="EZ21" s="323">
        <v>4976</v>
      </c>
      <c r="FA21" s="323">
        <v>0</v>
      </c>
      <c r="FB21" s="323" t="s">
        <v>415</v>
      </c>
      <c r="FC21" s="323">
        <v>2</v>
      </c>
      <c r="FD21" s="323">
        <v>1</v>
      </c>
      <c r="FE21" s="323">
        <v>10</v>
      </c>
      <c r="FF21" s="323">
        <v>20</v>
      </c>
      <c r="FG21" s="323">
        <v>60</v>
      </c>
      <c r="FH21" s="323">
        <v>7</v>
      </c>
      <c r="FI21" s="323"/>
      <c r="FJ21" s="323"/>
      <c r="FK21" s="323"/>
      <c r="FL21" s="323"/>
      <c r="FM21" s="323">
        <v>13</v>
      </c>
      <c r="FN21" s="323">
        <v>87</v>
      </c>
      <c r="FO21" s="323">
        <v>5246</v>
      </c>
      <c r="FP21" s="323">
        <v>0</v>
      </c>
      <c r="FQ21" s="323" t="s">
        <v>415</v>
      </c>
      <c r="FR21" s="323">
        <v>3</v>
      </c>
      <c r="FS21" s="323">
        <v>2</v>
      </c>
      <c r="FT21" s="323">
        <v>15</v>
      </c>
      <c r="FU21" s="323">
        <v>23</v>
      </c>
      <c r="FV21" s="323">
        <v>52</v>
      </c>
      <c r="FW21" s="323">
        <v>4</v>
      </c>
      <c r="FX21" s="323"/>
      <c r="FY21" s="323"/>
      <c r="FZ21" s="323"/>
      <c r="GA21" s="323"/>
      <c r="GB21" s="323">
        <v>21</v>
      </c>
      <c r="GC21" s="323">
        <v>79</v>
      </c>
      <c r="GD21" s="323">
        <v>10218</v>
      </c>
      <c r="GE21" s="323">
        <v>18</v>
      </c>
      <c r="GF21" s="323">
        <v>82</v>
      </c>
      <c r="GG21" s="323">
        <v>4974</v>
      </c>
      <c r="GH21" s="323">
        <v>15</v>
      </c>
      <c r="GI21" s="323">
        <v>85</v>
      </c>
      <c r="GJ21" s="323">
        <v>5244</v>
      </c>
      <c r="GK21" s="323">
        <v>21</v>
      </c>
      <c r="GL21" s="323">
        <v>79</v>
      </c>
      <c r="GM21" s="323">
        <v>9544</v>
      </c>
      <c r="GN21" s="323">
        <v>8</v>
      </c>
      <c r="GO21" s="323">
        <v>92</v>
      </c>
      <c r="GP21" s="323">
        <v>4631</v>
      </c>
      <c r="GQ21" s="323">
        <v>7</v>
      </c>
      <c r="GR21" s="323">
        <v>93</v>
      </c>
      <c r="GS21" s="323">
        <v>4913</v>
      </c>
      <c r="GT21" s="323">
        <v>10</v>
      </c>
      <c r="GU21" s="323">
        <v>90</v>
      </c>
      <c r="GV21" s="323">
        <v>9559</v>
      </c>
      <c r="GW21" s="323">
        <v>5</v>
      </c>
      <c r="GX21" s="323">
        <v>95</v>
      </c>
      <c r="GY21" s="323">
        <v>4640</v>
      </c>
      <c r="GZ21" s="323">
        <v>4</v>
      </c>
      <c r="HA21" s="323">
        <v>96</v>
      </c>
      <c r="HB21" s="323">
        <v>4919</v>
      </c>
      <c r="HC21" s="323">
        <v>7</v>
      </c>
      <c r="HD21" s="323">
        <v>93</v>
      </c>
      <c r="HE21" s="323">
        <v>9578</v>
      </c>
      <c r="HF21" s="323">
        <v>10</v>
      </c>
      <c r="HG21" s="323">
        <v>90</v>
      </c>
      <c r="HH21" s="323">
        <v>4652</v>
      </c>
      <c r="HI21" s="323">
        <v>10</v>
      </c>
      <c r="HJ21" s="323">
        <v>90</v>
      </c>
      <c r="HK21" s="323">
        <v>4926</v>
      </c>
      <c r="HL21" s="323">
        <v>9</v>
      </c>
      <c r="HM21" s="323">
        <v>91</v>
      </c>
      <c r="HO21" s="312"/>
      <c r="HP21" s="312"/>
      <c r="HQ21" s="312"/>
      <c r="HR21" s="312"/>
      <c r="HS21" s="312"/>
      <c r="HT21" s="312"/>
      <c r="HU21" s="312"/>
      <c r="HV21" s="312"/>
      <c r="HW21" s="312"/>
      <c r="HX21" s="312"/>
      <c r="HY21" s="312"/>
      <c r="HZ21" s="312"/>
      <c r="IA21" s="312"/>
      <c r="IB21" s="312"/>
      <c r="IC21" s="312"/>
      <c r="ID21" s="312"/>
      <c r="IE21" s="312"/>
      <c r="IF21" s="312"/>
      <c r="IG21" s="312"/>
      <c r="IH21" s="312"/>
      <c r="II21" s="312"/>
      <c r="IJ21" s="312"/>
      <c r="IK21" s="312"/>
      <c r="IL21" s="312"/>
      <c r="IM21" s="312"/>
      <c r="IN21" s="312"/>
      <c r="IO21" s="312"/>
      <c r="IP21" s="312"/>
      <c r="IQ21" s="312"/>
      <c r="IR21" s="312"/>
      <c r="IS21" s="312"/>
      <c r="IT21" s="312"/>
      <c r="IU21" s="312"/>
      <c r="IV21" s="312"/>
    </row>
    <row r="22" spans="2:256" x14ac:dyDescent="0.2">
      <c r="B22" s="312" t="s">
        <v>35</v>
      </c>
      <c r="C22" s="323">
        <v>59478</v>
      </c>
      <c r="D22" s="323">
        <v>0</v>
      </c>
      <c r="E22" s="323">
        <v>0</v>
      </c>
      <c r="F22" s="323">
        <v>3</v>
      </c>
      <c r="G22" s="323">
        <v>2</v>
      </c>
      <c r="H22" s="323">
        <v>6</v>
      </c>
      <c r="I22" s="323">
        <v>44</v>
      </c>
      <c r="J22" s="323">
        <v>44</v>
      </c>
      <c r="K22" s="323">
        <v>0</v>
      </c>
      <c r="L22" s="323"/>
      <c r="M22" s="323"/>
      <c r="N22" s="323"/>
      <c r="O22" s="323">
        <v>12</v>
      </c>
      <c r="P22" s="323">
        <v>88</v>
      </c>
      <c r="Q22" s="323">
        <v>29115</v>
      </c>
      <c r="R22" s="323">
        <v>0</v>
      </c>
      <c r="S22" s="323">
        <v>0</v>
      </c>
      <c r="T22" s="323">
        <v>2</v>
      </c>
      <c r="U22" s="323">
        <v>1</v>
      </c>
      <c r="V22" s="323">
        <v>6</v>
      </c>
      <c r="W22" s="323">
        <v>42</v>
      </c>
      <c r="X22" s="323">
        <v>48</v>
      </c>
      <c r="Y22" s="323">
        <v>0</v>
      </c>
      <c r="Z22" s="323"/>
      <c r="AA22" s="323"/>
      <c r="AB22" s="323"/>
      <c r="AC22" s="323">
        <v>10</v>
      </c>
      <c r="AD22" s="323">
        <v>90</v>
      </c>
      <c r="AE22" s="323">
        <v>30363</v>
      </c>
      <c r="AF22" s="323">
        <v>0</v>
      </c>
      <c r="AG22" s="323">
        <v>0</v>
      </c>
      <c r="AH22" s="323">
        <v>4</v>
      </c>
      <c r="AI22" s="323">
        <v>2</v>
      </c>
      <c r="AJ22" s="323">
        <v>7</v>
      </c>
      <c r="AK22" s="323">
        <v>46</v>
      </c>
      <c r="AL22" s="323">
        <v>40</v>
      </c>
      <c r="AM22" s="323">
        <v>0</v>
      </c>
      <c r="AN22" s="323"/>
      <c r="AO22" s="323"/>
      <c r="AP22" s="323"/>
      <c r="AQ22" s="323">
        <v>13</v>
      </c>
      <c r="AR22" s="323">
        <v>87</v>
      </c>
      <c r="AS22" s="323">
        <v>59461</v>
      </c>
      <c r="AT22" s="323">
        <v>0</v>
      </c>
      <c r="AU22" s="323">
        <v>0</v>
      </c>
      <c r="AV22" s="323">
        <v>1</v>
      </c>
      <c r="AW22" s="323">
        <v>1</v>
      </c>
      <c r="AX22" s="323">
        <v>2</v>
      </c>
      <c r="AY22" s="323">
        <v>8</v>
      </c>
      <c r="AZ22" s="323">
        <v>51</v>
      </c>
      <c r="BA22" s="323">
        <v>35</v>
      </c>
      <c r="BB22" s="323">
        <v>2</v>
      </c>
      <c r="BC22" s="323"/>
      <c r="BD22" s="323"/>
      <c r="BE22" s="323"/>
      <c r="BF22" s="323"/>
      <c r="BG22" s="323">
        <v>12</v>
      </c>
      <c r="BH22" s="323">
        <v>88</v>
      </c>
      <c r="BI22" s="323">
        <v>29107</v>
      </c>
      <c r="BJ22" s="323">
        <v>0</v>
      </c>
      <c r="BK22" s="323">
        <v>0</v>
      </c>
      <c r="BL22" s="323">
        <v>1</v>
      </c>
      <c r="BM22" s="323">
        <v>0</v>
      </c>
      <c r="BN22" s="323">
        <v>1</v>
      </c>
      <c r="BO22" s="323">
        <v>6</v>
      </c>
      <c r="BP22" s="323">
        <v>47</v>
      </c>
      <c r="BQ22" s="323">
        <v>42</v>
      </c>
      <c r="BR22" s="323">
        <v>3</v>
      </c>
      <c r="BS22" s="323"/>
      <c r="BT22" s="323"/>
      <c r="BU22" s="323"/>
      <c r="BV22" s="323"/>
      <c r="BW22" s="323">
        <v>9</v>
      </c>
      <c r="BX22" s="323">
        <v>91</v>
      </c>
      <c r="BY22" s="323">
        <v>30354</v>
      </c>
      <c r="BZ22" s="323">
        <v>0</v>
      </c>
      <c r="CA22" s="323">
        <v>0</v>
      </c>
      <c r="CB22" s="323">
        <v>1</v>
      </c>
      <c r="CC22" s="323">
        <v>1</v>
      </c>
      <c r="CD22" s="323">
        <v>3</v>
      </c>
      <c r="CE22" s="323">
        <v>11</v>
      </c>
      <c r="CF22" s="323">
        <v>55</v>
      </c>
      <c r="CG22" s="323">
        <v>29</v>
      </c>
      <c r="CH22" s="323">
        <v>1</v>
      </c>
      <c r="CI22" s="323"/>
      <c r="CJ22" s="323"/>
      <c r="CK22" s="323"/>
      <c r="CL22" s="323"/>
      <c r="CM22" s="323">
        <v>15</v>
      </c>
      <c r="CN22" s="323">
        <v>85</v>
      </c>
      <c r="CO22" s="323">
        <v>59461</v>
      </c>
      <c r="CP22" s="323">
        <v>0</v>
      </c>
      <c r="CQ22" s="323">
        <v>0</v>
      </c>
      <c r="CR22" s="323">
        <v>3</v>
      </c>
      <c r="CS22" s="323">
        <v>1</v>
      </c>
      <c r="CT22" s="323">
        <v>0</v>
      </c>
      <c r="CU22" s="323">
        <v>8</v>
      </c>
      <c r="CV22" s="323">
        <v>43</v>
      </c>
      <c r="CW22" s="323">
        <v>32</v>
      </c>
      <c r="CX22" s="323">
        <v>13</v>
      </c>
      <c r="CY22" s="323"/>
      <c r="CZ22" s="323"/>
      <c r="DA22" s="323"/>
      <c r="DB22" s="323"/>
      <c r="DC22" s="323">
        <v>12</v>
      </c>
      <c r="DD22" s="323">
        <v>88</v>
      </c>
      <c r="DE22" s="323">
        <v>29104</v>
      </c>
      <c r="DF22" s="323">
        <v>0</v>
      </c>
      <c r="DG22" s="323">
        <v>0</v>
      </c>
      <c r="DH22" s="323">
        <v>2</v>
      </c>
      <c r="DI22" s="323">
        <v>1</v>
      </c>
      <c r="DJ22" s="323">
        <v>0</v>
      </c>
      <c r="DK22" s="323">
        <v>8</v>
      </c>
      <c r="DL22" s="323">
        <v>48</v>
      </c>
      <c r="DM22" s="323">
        <v>30</v>
      </c>
      <c r="DN22" s="323">
        <v>11</v>
      </c>
      <c r="DO22" s="323"/>
      <c r="DP22" s="323"/>
      <c r="DQ22" s="323"/>
      <c r="DR22" s="323"/>
      <c r="DS22" s="323">
        <v>12</v>
      </c>
      <c r="DT22" s="323">
        <v>88</v>
      </c>
      <c r="DU22" s="323">
        <v>30357</v>
      </c>
      <c r="DV22" s="323">
        <v>0</v>
      </c>
      <c r="DW22" s="323">
        <v>0</v>
      </c>
      <c r="DX22" s="323">
        <v>3</v>
      </c>
      <c r="DY22" s="323">
        <v>1</v>
      </c>
      <c r="DZ22" s="323">
        <v>0</v>
      </c>
      <c r="EA22" s="323">
        <v>7</v>
      </c>
      <c r="EB22" s="323">
        <v>39</v>
      </c>
      <c r="EC22" s="323">
        <v>35</v>
      </c>
      <c r="ED22" s="323">
        <v>15</v>
      </c>
      <c r="EE22" s="323"/>
      <c r="EF22" s="323"/>
      <c r="EG22" s="323"/>
      <c r="EH22" s="323"/>
      <c r="EI22" s="323">
        <v>12</v>
      </c>
      <c r="EJ22" s="323">
        <v>88</v>
      </c>
      <c r="EK22" s="323">
        <v>59459</v>
      </c>
      <c r="EL22" s="323">
        <v>0</v>
      </c>
      <c r="EM22" s="323">
        <v>0</v>
      </c>
      <c r="EN22" s="323">
        <v>3</v>
      </c>
      <c r="EO22" s="323">
        <v>1</v>
      </c>
      <c r="EP22" s="323">
        <v>10</v>
      </c>
      <c r="EQ22" s="323">
        <v>20</v>
      </c>
      <c r="ER22" s="323">
        <v>59</v>
      </c>
      <c r="ES22" s="323">
        <v>6</v>
      </c>
      <c r="ET22" s="323"/>
      <c r="EU22" s="323"/>
      <c r="EV22" s="323"/>
      <c r="EW22" s="323"/>
      <c r="EX22" s="323">
        <v>14</v>
      </c>
      <c r="EY22" s="323">
        <v>86</v>
      </c>
      <c r="EZ22" s="323">
        <v>29104</v>
      </c>
      <c r="FA22" s="323">
        <v>0</v>
      </c>
      <c r="FB22" s="323">
        <v>0</v>
      </c>
      <c r="FC22" s="323">
        <v>2</v>
      </c>
      <c r="FD22" s="323">
        <v>1</v>
      </c>
      <c r="FE22" s="323">
        <v>8</v>
      </c>
      <c r="FF22" s="323">
        <v>18</v>
      </c>
      <c r="FG22" s="323">
        <v>63</v>
      </c>
      <c r="FH22" s="323">
        <v>7</v>
      </c>
      <c r="FI22" s="323"/>
      <c r="FJ22" s="323"/>
      <c r="FK22" s="323"/>
      <c r="FL22" s="323"/>
      <c r="FM22" s="323">
        <v>11</v>
      </c>
      <c r="FN22" s="323">
        <v>89</v>
      </c>
      <c r="FO22" s="323">
        <v>30355</v>
      </c>
      <c r="FP22" s="323">
        <v>0</v>
      </c>
      <c r="FQ22" s="323">
        <v>0</v>
      </c>
      <c r="FR22" s="323">
        <v>4</v>
      </c>
      <c r="FS22" s="323">
        <v>1</v>
      </c>
      <c r="FT22" s="323">
        <v>12</v>
      </c>
      <c r="FU22" s="323">
        <v>22</v>
      </c>
      <c r="FV22" s="323">
        <v>56</v>
      </c>
      <c r="FW22" s="323">
        <v>5</v>
      </c>
      <c r="FX22" s="323"/>
      <c r="FY22" s="323"/>
      <c r="FZ22" s="323"/>
      <c r="GA22" s="323"/>
      <c r="GB22" s="323">
        <v>17</v>
      </c>
      <c r="GC22" s="323">
        <v>83</v>
      </c>
      <c r="GD22" s="323">
        <v>59440</v>
      </c>
      <c r="GE22" s="323">
        <v>19</v>
      </c>
      <c r="GF22" s="323">
        <v>81</v>
      </c>
      <c r="GG22" s="323">
        <v>29096</v>
      </c>
      <c r="GH22" s="323">
        <v>16</v>
      </c>
      <c r="GI22" s="323">
        <v>84</v>
      </c>
      <c r="GJ22" s="323">
        <v>30344</v>
      </c>
      <c r="GK22" s="323">
        <v>21</v>
      </c>
      <c r="GL22" s="323">
        <v>79</v>
      </c>
      <c r="GM22" s="323">
        <v>55049</v>
      </c>
      <c r="GN22" s="323">
        <v>9</v>
      </c>
      <c r="GO22" s="323">
        <v>91</v>
      </c>
      <c r="GP22" s="323">
        <v>26979</v>
      </c>
      <c r="GQ22" s="323">
        <v>8</v>
      </c>
      <c r="GR22" s="323">
        <v>92</v>
      </c>
      <c r="GS22" s="323">
        <v>28070</v>
      </c>
      <c r="GT22" s="323">
        <v>9</v>
      </c>
      <c r="GU22" s="323">
        <v>91</v>
      </c>
      <c r="GV22" s="323">
        <v>55114</v>
      </c>
      <c r="GW22" s="323">
        <v>5</v>
      </c>
      <c r="GX22" s="323">
        <v>95</v>
      </c>
      <c r="GY22" s="323">
        <v>27009</v>
      </c>
      <c r="GZ22" s="323">
        <v>4</v>
      </c>
      <c r="HA22" s="323">
        <v>96</v>
      </c>
      <c r="HB22" s="323">
        <v>28105</v>
      </c>
      <c r="HC22" s="323">
        <v>6</v>
      </c>
      <c r="HD22" s="323">
        <v>94</v>
      </c>
      <c r="HE22" s="323">
        <v>55363</v>
      </c>
      <c r="HF22" s="323">
        <v>8</v>
      </c>
      <c r="HG22" s="323">
        <v>92</v>
      </c>
      <c r="HH22" s="323">
        <v>27101</v>
      </c>
      <c r="HI22" s="323">
        <v>9</v>
      </c>
      <c r="HJ22" s="323">
        <v>91</v>
      </c>
      <c r="HK22" s="323">
        <v>28262</v>
      </c>
      <c r="HL22" s="323">
        <v>7</v>
      </c>
      <c r="HM22" s="323">
        <v>93</v>
      </c>
      <c r="HO22" s="312"/>
      <c r="HP22" s="312"/>
      <c r="HQ22" s="312"/>
      <c r="HR22" s="312"/>
      <c r="HS22" s="312"/>
      <c r="HT22" s="312"/>
      <c r="HU22" s="312"/>
      <c r="HV22" s="312"/>
      <c r="HW22" s="312"/>
      <c r="HX22" s="312"/>
      <c r="HY22" s="312"/>
      <c r="HZ22" s="312"/>
      <c r="IA22" s="312"/>
      <c r="IB22" s="312"/>
      <c r="IC22" s="312"/>
      <c r="ID22" s="312"/>
      <c r="IE22" s="312"/>
      <c r="IF22" s="312"/>
      <c r="IG22" s="312"/>
      <c r="IH22" s="312"/>
      <c r="II22" s="312"/>
      <c r="IJ22" s="312"/>
      <c r="IK22" s="312"/>
      <c r="IL22" s="312"/>
      <c r="IM22" s="312"/>
      <c r="IN22" s="312"/>
      <c r="IO22" s="312"/>
      <c r="IP22" s="312"/>
      <c r="IQ22" s="312"/>
      <c r="IR22" s="312"/>
      <c r="IS22" s="312"/>
      <c r="IT22" s="312"/>
      <c r="IU22" s="312"/>
      <c r="IV22" s="312"/>
    </row>
    <row r="23" spans="2:256" x14ac:dyDescent="0.2">
      <c r="B23" s="312" t="s">
        <v>382</v>
      </c>
      <c r="C23" s="323">
        <v>14927</v>
      </c>
      <c r="D23" s="323">
        <v>0</v>
      </c>
      <c r="E23" s="323" t="s">
        <v>415</v>
      </c>
      <c r="F23" s="323">
        <v>2</v>
      </c>
      <c r="G23" s="323">
        <v>1</v>
      </c>
      <c r="H23" s="323">
        <v>4</v>
      </c>
      <c r="I23" s="323">
        <v>37</v>
      </c>
      <c r="J23" s="323">
        <v>55</v>
      </c>
      <c r="K23" s="323">
        <v>0</v>
      </c>
      <c r="L23" s="323"/>
      <c r="M23" s="323"/>
      <c r="N23" s="323"/>
      <c r="O23" s="323">
        <v>8</v>
      </c>
      <c r="P23" s="323">
        <v>92</v>
      </c>
      <c r="Q23" s="323">
        <v>7223</v>
      </c>
      <c r="R23" s="323">
        <v>0</v>
      </c>
      <c r="S23" s="323">
        <v>0</v>
      </c>
      <c r="T23" s="323">
        <v>2</v>
      </c>
      <c r="U23" s="323">
        <v>1</v>
      </c>
      <c r="V23" s="323">
        <v>3</v>
      </c>
      <c r="W23" s="323">
        <v>34</v>
      </c>
      <c r="X23" s="323">
        <v>59</v>
      </c>
      <c r="Y23" s="323">
        <v>1</v>
      </c>
      <c r="Z23" s="323"/>
      <c r="AA23" s="323"/>
      <c r="AB23" s="323"/>
      <c r="AC23" s="323">
        <v>6</v>
      </c>
      <c r="AD23" s="323">
        <v>94</v>
      </c>
      <c r="AE23" s="323">
        <v>7704</v>
      </c>
      <c r="AF23" s="323">
        <v>0</v>
      </c>
      <c r="AG23" s="323" t="s">
        <v>415</v>
      </c>
      <c r="AH23" s="323">
        <v>3</v>
      </c>
      <c r="AI23" s="323">
        <v>2</v>
      </c>
      <c r="AJ23" s="323">
        <v>5</v>
      </c>
      <c r="AK23" s="323">
        <v>39</v>
      </c>
      <c r="AL23" s="323">
        <v>51</v>
      </c>
      <c r="AM23" s="323">
        <v>0</v>
      </c>
      <c r="AN23" s="323"/>
      <c r="AO23" s="323"/>
      <c r="AP23" s="323"/>
      <c r="AQ23" s="323">
        <v>10</v>
      </c>
      <c r="AR23" s="323">
        <v>90</v>
      </c>
      <c r="AS23" s="323">
        <v>14924</v>
      </c>
      <c r="AT23" s="323">
        <v>0</v>
      </c>
      <c r="AU23" s="323">
        <v>0</v>
      </c>
      <c r="AV23" s="323">
        <v>1</v>
      </c>
      <c r="AW23" s="323">
        <v>0</v>
      </c>
      <c r="AX23" s="323">
        <v>2</v>
      </c>
      <c r="AY23" s="323">
        <v>5</v>
      </c>
      <c r="AZ23" s="323">
        <v>45</v>
      </c>
      <c r="BA23" s="323">
        <v>44</v>
      </c>
      <c r="BB23" s="323">
        <v>3</v>
      </c>
      <c r="BC23" s="323"/>
      <c r="BD23" s="323"/>
      <c r="BE23" s="323"/>
      <c r="BF23" s="323"/>
      <c r="BG23" s="323">
        <v>8</v>
      </c>
      <c r="BH23" s="323">
        <v>92</v>
      </c>
      <c r="BI23" s="323">
        <v>7222</v>
      </c>
      <c r="BJ23" s="323">
        <v>0</v>
      </c>
      <c r="BK23" s="323">
        <v>0</v>
      </c>
      <c r="BL23" s="323">
        <v>0</v>
      </c>
      <c r="BM23" s="323">
        <v>0</v>
      </c>
      <c r="BN23" s="323">
        <v>1</v>
      </c>
      <c r="BO23" s="323">
        <v>3</v>
      </c>
      <c r="BP23" s="323">
        <v>40</v>
      </c>
      <c r="BQ23" s="323">
        <v>51</v>
      </c>
      <c r="BR23" s="323">
        <v>4</v>
      </c>
      <c r="BS23" s="323"/>
      <c r="BT23" s="323"/>
      <c r="BU23" s="323"/>
      <c r="BV23" s="323"/>
      <c r="BW23" s="323">
        <v>5</v>
      </c>
      <c r="BX23" s="323">
        <v>95</v>
      </c>
      <c r="BY23" s="323">
        <v>7702</v>
      </c>
      <c r="BZ23" s="323">
        <v>0</v>
      </c>
      <c r="CA23" s="323">
        <v>0</v>
      </c>
      <c r="CB23" s="323">
        <v>1</v>
      </c>
      <c r="CC23" s="323">
        <v>1</v>
      </c>
      <c r="CD23" s="323">
        <v>2</v>
      </c>
      <c r="CE23" s="323">
        <v>7</v>
      </c>
      <c r="CF23" s="323">
        <v>49</v>
      </c>
      <c r="CG23" s="323">
        <v>38</v>
      </c>
      <c r="CH23" s="323">
        <v>2</v>
      </c>
      <c r="CI23" s="323"/>
      <c r="CJ23" s="323"/>
      <c r="CK23" s="323"/>
      <c r="CL23" s="323"/>
      <c r="CM23" s="323">
        <v>11</v>
      </c>
      <c r="CN23" s="323">
        <v>89</v>
      </c>
      <c r="CO23" s="323">
        <v>14923</v>
      </c>
      <c r="CP23" s="323">
        <v>0</v>
      </c>
      <c r="CQ23" s="323" t="s">
        <v>415</v>
      </c>
      <c r="CR23" s="323">
        <v>2</v>
      </c>
      <c r="CS23" s="323">
        <v>0</v>
      </c>
      <c r="CT23" s="323">
        <v>0</v>
      </c>
      <c r="CU23" s="323">
        <v>5</v>
      </c>
      <c r="CV23" s="323">
        <v>35</v>
      </c>
      <c r="CW23" s="323">
        <v>37</v>
      </c>
      <c r="CX23" s="323">
        <v>20</v>
      </c>
      <c r="CY23" s="323"/>
      <c r="CZ23" s="323"/>
      <c r="DA23" s="323"/>
      <c r="DB23" s="323"/>
      <c r="DC23" s="323">
        <v>8</v>
      </c>
      <c r="DD23" s="323">
        <v>92</v>
      </c>
      <c r="DE23" s="323">
        <v>7220</v>
      </c>
      <c r="DF23" s="323">
        <v>0</v>
      </c>
      <c r="DG23" s="323">
        <v>0</v>
      </c>
      <c r="DH23" s="323">
        <v>2</v>
      </c>
      <c r="DI23" s="323">
        <v>0</v>
      </c>
      <c r="DJ23" s="323">
        <v>0</v>
      </c>
      <c r="DK23" s="323">
        <v>5</v>
      </c>
      <c r="DL23" s="323">
        <v>39</v>
      </c>
      <c r="DM23" s="323">
        <v>35</v>
      </c>
      <c r="DN23" s="323">
        <v>18</v>
      </c>
      <c r="DO23" s="323"/>
      <c r="DP23" s="323"/>
      <c r="DQ23" s="323"/>
      <c r="DR23" s="323"/>
      <c r="DS23" s="323">
        <v>8</v>
      </c>
      <c r="DT23" s="323">
        <v>92</v>
      </c>
      <c r="DU23" s="323">
        <v>7703</v>
      </c>
      <c r="DV23" s="323">
        <v>0</v>
      </c>
      <c r="DW23" s="323" t="s">
        <v>415</v>
      </c>
      <c r="DX23" s="323">
        <v>3</v>
      </c>
      <c r="DY23" s="323">
        <v>0</v>
      </c>
      <c r="DZ23" s="323">
        <v>0</v>
      </c>
      <c r="EA23" s="323">
        <v>5</v>
      </c>
      <c r="EB23" s="323">
        <v>31</v>
      </c>
      <c r="EC23" s="323">
        <v>38</v>
      </c>
      <c r="ED23" s="323">
        <v>22</v>
      </c>
      <c r="EE23" s="323"/>
      <c r="EF23" s="323"/>
      <c r="EG23" s="323"/>
      <c r="EH23" s="323"/>
      <c r="EI23" s="323">
        <v>9</v>
      </c>
      <c r="EJ23" s="323">
        <v>91</v>
      </c>
      <c r="EK23" s="323">
        <v>14922</v>
      </c>
      <c r="EL23" s="323">
        <v>0</v>
      </c>
      <c r="EM23" s="323" t="s">
        <v>415</v>
      </c>
      <c r="EN23" s="323">
        <v>2</v>
      </c>
      <c r="EO23" s="323">
        <v>1</v>
      </c>
      <c r="EP23" s="323">
        <v>7</v>
      </c>
      <c r="EQ23" s="323">
        <v>16</v>
      </c>
      <c r="ER23" s="323">
        <v>64</v>
      </c>
      <c r="ES23" s="323">
        <v>10</v>
      </c>
      <c r="ET23" s="323"/>
      <c r="EU23" s="323"/>
      <c r="EV23" s="323"/>
      <c r="EW23" s="323"/>
      <c r="EX23" s="323">
        <v>10</v>
      </c>
      <c r="EY23" s="323">
        <v>90</v>
      </c>
      <c r="EZ23" s="323">
        <v>7221</v>
      </c>
      <c r="FA23" s="323">
        <v>0</v>
      </c>
      <c r="FB23" s="323">
        <v>0</v>
      </c>
      <c r="FC23" s="323">
        <v>2</v>
      </c>
      <c r="FD23" s="323">
        <v>0</v>
      </c>
      <c r="FE23" s="323">
        <v>5</v>
      </c>
      <c r="FF23" s="323">
        <v>13</v>
      </c>
      <c r="FG23" s="323">
        <v>68</v>
      </c>
      <c r="FH23" s="323">
        <v>12</v>
      </c>
      <c r="FI23" s="323"/>
      <c r="FJ23" s="323"/>
      <c r="FK23" s="323"/>
      <c r="FL23" s="323"/>
      <c r="FM23" s="323">
        <v>7</v>
      </c>
      <c r="FN23" s="323">
        <v>93</v>
      </c>
      <c r="FO23" s="323">
        <v>7701</v>
      </c>
      <c r="FP23" s="323">
        <v>0</v>
      </c>
      <c r="FQ23" s="323" t="s">
        <v>415</v>
      </c>
      <c r="FR23" s="323">
        <v>3</v>
      </c>
      <c r="FS23" s="323">
        <v>1</v>
      </c>
      <c r="FT23" s="323">
        <v>9</v>
      </c>
      <c r="FU23" s="323">
        <v>18</v>
      </c>
      <c r="FV23" s="323">
        <v>61</v>
      </c>
      <c r="FW23" s="323">
        <v>8</v>
      </c>
      <c r="FX23" s="323"/>
      <c r="FY23" s="323"/>
      <c r="FZ23" s="323"/>
      <c r="GA23" s="323"/>
      <c r="GB23" s="323">
        <v>13</v>
      </c>
      <c r="GC23" s="323">
        <v>87</v>
      </c>
      <c r="GD23" s="323">
        <v>14920</v>
      </c>
      <c r="GE23" s="323">
        <v>13</v>
      </c>
      <c r="GF23" s="323">
        <v>87</v>
      </c>
      <c r="GG23" s="323">
        <v>7219</v>
      </c>
      <c r="GH23" s="323">
        <v>11</v>
      </c>
      <c r="GI23" s="323">
        <v>89</v>
      </c>
      <c r="GJ23" s="323">
        <v>7701</v>
      </c>
      <c r="GK23" s="323">
        <v>15</v>
      </c>
      <c r="GL23" s="323">
        <v>85</v>
      </c>
      <c r="GM23" s="323">
        <v>13659</v>
      </c>
      <c r="GN23" s="323">
        <v>7</v>
      </c>
      <c r="GO23" s="323">
        <v>93</v>
      </c>
      <c r="GP23" s="323">
        <v>6616</v>
      </c>
      <c r="GQ23" s="323">
        <v>6</v>
      </c>
      <c r="GR23" s="323">
        <v>94</v>
      </c>
      <c r="GS23" s="323">
        <v>7043</v>
      </c>
      <c r="GT23" s="323">
        <v>8</v>
      </c>
      <c r="GU23" s="323">
        <v>92</v>
      </c>
      <c r="GV23" s="323">
        <v>13676</v>
      </c>
      <c r="GW23" s="323">
        <v>4</v>
      </c>
      <c r="GX23" s="323">
        <v>96</v>
      </c>
      <c r="GY23" s="323">
        <v>6621</v>
      </c>
      <c r="GZ23" s="323">
        <v>3</v>
      </c>
      <c r="HA23" s="323">
        <v>97</v>
      </c>
      <c r="HB23" s="323">
        <v>7055</v>
      </c>
      <c r="HC23" s="323">
        <v>5</v>
      </c>
      <c r="HD23" s="323">
        <v>95</v>
      </c>
      <c r="HE23" s="323">
        <v>13822</v>
      </c>
      <c r="HF23" s="323">
        <v>6</v>
      </c>
      <c r="HG23" s="323">
        <v>94</v>
      </c>
      <c r="HH23" s="323">
        <v>6685</v>
      </c>
      <c r="HI23" s="323">
        <v>6</v>
      </c>
      <c r="HJ23" s="323">
        <v>94</v>
      </c>
      <c r="HK23" s="323">
        <v>7137</v>
      </c>
      <c r="HL23" s="323">
        <v>6</v>
      </c>
      <c r="HM23" s="323">
        <v>94</v>
      </c>
      <c r="HO23" s="312"/>
      <c r="HP23" s="312"/>
      <c r="HQ23" s="312"/>
      <c r="HR23" s="312"/>
      <c r="HS23" s="312"/>
      <c r="HT23" s="312"/>
      <c r="HU23" s="312"/>
      <c r="HV23" s="312"/>
      <c r="HW23" s="312"/>
      <c r="HX23" s="312"/>
      <c r="HY23" s="312"/>
      <c r="HZ23" s="312"/>
      <c r="IA23" s="312"/>
      <c r="IB23" s="312"/>
      <c r="IC23" s="312"/>
      <c r="ID23" s="312"/>
      <c r="IE23" s="312"/>
      <c r="IF23" s="312"/>
      <c r="IG23" s="312"/>
      <c r="IH23" s="312"/>
      <c r="II23" s="312"/>
      <c r="IJ23" s="312"/>
      <c r="IK23" s="312"/>
      <c r="IL23" s="312"/>
      <c r="IM23" s="312"/>
      <c r="IN23" s="312"/>
      <c r="IO23" s="312"/>
      <c r="IP23" s="312"/>
      <c r="IQ23" s="312"/>
      <c r="IR23" s="312"/>
      <c r="IS23" s="312"/>
      <c r="IT23" s="312"/>
      <c r="IU23" s="312"/>
      <c r="IV23" s="312"/>
    </row>
    <row r="24" spans="2:256" x14ac:dyDescent="0.2">
      <c r="B24" s="312" t="s">
        <v>383</v>
      </c>
      <c r="C24" s="323">
        <v>24490</v>
      </c>
      <c r="D24" s="323">
        <v>0</v>
      </c>
      <c r="E24" s="323">
        <v>0</v>
      </c>
      <c r="F24" s="323">
        <v>3</v>
      </c>
      <c r="G24" s="323">
        <v>2</v>
      </c>
      <c r="H24" s="323">
        <v>8</v>
      </c>
      <c r="I24" s="323">
        <v>49</v>
      </c>
      <c r="J24" s="323">
        <v>36</v>
      </c>
      <c r="K24" s="323">
        <v>0</v>
      </c>
      <c r="L24" s="323"/>
      <c r="M24" s="323"/>
      <c r="N24" s="323"/>
      <c r="O24" s="323">
        <v>14</v>
      </c>
      <c r="P24" s="323">
        <v>86</v>
      </c>
      <c r="Q24" s="323">
        <v>12028</v>
      </c>
      <c r="R24" s="323">
        <v>0</v>
      </c>
      <c r="S24" s="323">
        <v>0</v>
      </c>
      <c r="T24" s="323">
        <v>3</v>
      </c>
      <c r="U24" s="323">
        <v>2</v>
      </c>
      <c r="V24" s="323">
        <v>8</v>
      </c>
      <c r="W24" s="323">
        <v>48</v>
      </c>
      <c r="X24" s="323">
        <v>39</v>
      </c>
      <c r="Y24" s="323">
        <v>0</v>
      </c>
      <c r="Z24" s="323"/>
      <c r="AA24" s="323"/>
      <c r="AB24" s="323"/>
      <c r="AC24" s="323">
        <v>12</v>
      </c>
      <c r="AD24" s="323">
        <v>88</v>
      </c>
      <c r="AE24" s="323">
        <v>12462</v>
      </c>
      <c r="AF24" s="323">
        <v>0</v>
      </c>
      <c r="AG24" s="323">
        <v>0</v>
      </c>
      <c r="AH24" s="323">
        <v>4</v>
      </c>
      <c r="AI24" s="323">
        <v>3</v>
      </c>
      <c r="AJ24" s="323">
        <v>9</v>
      </c>
      <c r="AK24" s="323">
        <v>50</v>
      </c>
      <c r="AL24" s="323">
        <v>33</v>
      </c>
      <c r="AM24" s="323">
        <v>0</v>
      </c>
      <c r="AN24" s="323"/>
      <c r="AO24" s="323"/>
      <c r="AP24" s="323"/>
      <c r="AQ24" s="323">
        <v>17</v>
      </c>
      <c r="AR24" s="323">
        <v>83</v>
      </c>
      <c r="AS24" s="323">
        <v>24480</v>
      </c>
      <c r="AT24" s="323">
        <v>0</v>
      </c>
      <c r="AU24" s="323">
        <v>0</v>
      </c>
      <c r="AV24" s="323">
        <v>1</v>
      </c>
      <c r="AW24" s="323">
        <v>1</v>
      </c>
      <c r="AX24" s="323">
        <v>2</v>
      </c>
      <c r="AY24" s="323">
        <v>11</v>
      </c>
      <c r="AZ24" s="323">
        <v>55</v>
      </c>
      <c r="BA24" s="323">
        <v>28</v>
      </c>
      <c r="BB24" s="323">
        <v>1</v>
      </c>
      <c r="BC24" s="323"/>
      <c r="BD24" s="323"/>
      <c r="BE24" s="323"/>
      <c r="BF24" s="323"/>
      <c r="BG24" s="323">
        <v>15</v>
      </c>
      <c r="BH24" s="323">
        <v>85</v>
      </c>
      <c r="BI24" s="323">
        <v>12023</v>
      </c>
      <c r="BJ24" s="323" t="s">
        <v>415</v>
      </c>
      <c r="BK24" s="323" t="s">
        <v>415</v>
      </c>
      <c r="BL24" s="323">
        <v>1</v>
      </c>
      <c r="BM24" s="323">
        <v>0</v>
      </c>
      <c r="BN24" s="323">
        <v>2</v>
      </c>
      <c r="BO24" s="323">
        <v>8</v>
      </c>
      <c r="BP24" s="323">
        <v>53</v>
      </c>
      <c r="BQ24" s="323">
        <v>34</v>
      </c>
      <c r="BR24" s="323">
        <v>2</v>
      </c>
      <c r="BS24" s="323"/>
      <c r="BT24" s="323"/>
      <c r="BU24" s="323"/>
      <c r="BV24" s="323"/>
      <c r="BW24" s="323">
        <v>11</v>
      </c>
      <c r="BX24" s="323">
        <v>89</v>
      </c>
      <c r="BY24" s="323">
        <v>12457</v>
      </c>
      <c r="BZ24" s="323" t="s">
        <v>415</v>
      </c>
      <c r="CA24" s="323" t="s">
        <v>415</v>
      </c>
      <c r="CB24" s="323">
        <v>1</v>
      </c>
      <c r="CC24" s="323">
        <v>1</v>
      </c>
      <c r="CD24" s="323">
        <v>3</v>
      </c>
      <c r="CE24" s="323">
        <v>13</v>
      </c>
      <c r="CF24" s="323">
        <v>58</v>
      </c>
      <c r="CG24" s="323">
        <v>23</v>
      </c>
      <c r="CH24" s="323">
        <v>1</v>
      </c>
      <c r="CI24" s="323"/>
      <c r="CJ24" s="323"/>
      <c r="CK24" s="323"/>
      <c r="CL24" s="323"/>
      <c r="CM24" s="323">
        <v>19</v>
      </c>
      <c r="CN24" s="323">
        <v>81</v>
      </c>
      <c r="CO24" s="323">
        <v>24480</v>
      </c>
      <c r="CP24" s="323">
        <v>0</v>
      </c>
      <c r="CQ24" s="323">
        <v>0</v>
      </c>
      <c r="CR24" s="323">
        <v>3</v>
      </c>
      <c r="CS24" s="323">
        <v>1</v>
      </c>
      <c r="CT24" s="323">
        <v>1</v>
      </c>
      <c r="CU24" s="323">
        <v>10</v>
      </c>
      <c r="CV24" s="323">
        <v>49</v>
      </c>
      <c r="CW24" s="323">
        <v>29</v>
      </c>
      <c r="CX24" s="323">
        <v>7</v>
      </c>
      <c r="CY24" s="323"/>
      <c r="CZ24" s="323"/>
      <c r="DA24" s="323"/>
      <c r="DB24" s="323"/>
      <c r="DC24" s="323">
        <v>15</v>
      </c>
      <c r="DD24" s="323">
        <v>85</v>
      </c>
      <c r="DE24" s="323">
        <v>12022</v>
      </c>
      <c r="DF24" s="323">
        <v>0</v>
      </c>
      <c r="DG24" s="323">
        <v>0</v>
      </c>
      <c r="DH24" s="323">
        <v>3</v>
      </c>
      <c r="DI24" s="323">
        <v>1</v>
      </c>
      <c r="DJ24" s="323">
        <v>0</v>
      </c>
      <c r="DK24" s="323">
        <v>11</v>
      </c>
      <c r="DL24" s="323">
        <v>53</v>
      </c>
      <c r="DM24" s="323">
        <v>25</v>
      </c>
      <c r="DN24" s="323">
        <v>5</v>
      </c>
      <c r="DO24" s="323"/>
      <c r="DP24" s="323"/>
      <c r="DQ24" s="323"/>
      <c r="DR24" s="323"/>
      <c r="DS24" s="323">
        <v>16</v>
      </c>
      <c r="DT24" s="323">
        <v>84</v>
      </c>
      <c r="DU24" s="323">
        <v>12458</v>
      </c>
      <c r="DV24" s="323">
        <v>0</v>
      </c>
      <c r="DW24" s="323">
        <v>0</v>
      </c>
      <c r="DX24" s="323">
        <v>4</v>
      </c>
      <c r="DY24" s="323">
        <v>1</v>
      </c>
      <c r="DZ24" s="323">
        <v>1</v>
      </c>
      <c r="EA24" s="323">
        <v>9</v>
      </c>
      <c r="EB24" s="323">
        <v>45</v>
      </c>
      <c r="EC24" s="323">
        <v>32</v>
      </c>
      <c r="ED24" s="323">
        <v>9</v>
      </c>
      <c r="EE24" s="323"/>
      <c r="EF24" s="323"/>
      <c r="EG24" s="323"/>
      <c r="EH24" s="323"/>
      <c r="EI24" s="323">
        <v>14</v>
      </c>
      <c r="EJ24" s="323">
        <v>86</v>
      </c>
      <c r="EK24" s="323">
        <v>24479</v>
      </c>
      <c r="EL24" s="323">
        <v>0</v>
      </c>
      <c r="EM24" s="323">
        <v>0</v>
      </c>
      <c r="EN24" s="323">
        <v>3</v>
      </c>
      <c r="EO24" s="323">
        <v>2</v>
      </c>
      <c r="EP24" s="323">
        <v>13</v>
      </c>
      <c r="EQ24" s="323">
        <v>24</v>
      </c>
      <c r="ER24" s="323">
        <v>54</v>
      </c>
      <c r="ES24" s="323">
        <v>3</v>
      </c>
      <c r="ET24" s="323"/>
      <c r="EU24" s="323"/>
      <c r="EV24" s="323"/>
      <c r="EW24" s="323"/>
      <c r="EX24" s="323">
        <v>18</v>
      </c>
      <c r="EY24" s="323">
        <v>82</v>
      </c>
      <c r="EZ24" s="323">
        <v>12021</v>
      </c>
      <c r="FA24" s="323">
        <v>0</v>
      </c>
      <c r="FB24" s="323">
        <v>0</v>
      </c>
      <c r="FC24" s="323">
        <v>3</v>
      </c>
      <c r="FD24" s="323">
        <v>1</v>
      </c>
      <c r="FE24" s="323">
        <v>11</v>
      </c>
      <c r="FF24" s="323">
        <v>23</v>
      </c>
      <c r="FG24" s="323">
        <v>58</v>
      </c>
      <c r="FH24" s="323">
        <v>4</v>
      </c>
      <c r="FI24" s="323"/>
      <c r="FJ24" s="323"/>
      <c r="FK24" s="323"/>
      <c r="FL24" s="323"/>
      <c r="FM24" s="323">
        <v>15</v>
      </c>
      <c r="FN24" s="323">
        <v>85</v>
      </c>
      <c r="FO24" s="323">
        <v>12458</v>
      </c>
      <c r="FP24" s="323">
        <v>0</v>
      </c>
      <c r="FQ24" s="323">
        <v>0</v>
      </c>
      <c r="FR24" s="323">
        <v>4</v>
      </c>
      <c r="FS24" s="323">
        <v>2</v>
      </c>
      <c r="FT24" s="323">
        <v>15</v>
      </c>
      <c r="FU24" s="323">
        <v>26</v>
      </c>
      <c r="FV24" s="323">
        <v>50</v>
      </c>
      <c r="FW24" s="323">
        <v>2</v>
      </c>
      <c r="FX24" s="323"/>
      <c r="FY24" s="323"/>
      <c r="FZ24" s="323"/>
      <c r="GA24" s="323"/>
      <c r="GB24" s="323">
        <v>21</v>
      </c>
      <c r="GC24" s="323">
        <v>79</v>
      </c>
      <c r="GD24" s="323">
        <v>24468</v>
      </c>
      <c r="GE24" s="323">
        <v>23</v>
      </c>
      <c r="GF24" s="323">
        <v>77</v>
      </c>
      <c r="GG24" s="323">
        <v>12017</v>
      </c>
      <c r="GH24" s="323">
        <v>21</v>
      </c>
      <c r="GI24" s="323">
        <v>79</v>
      </c>
      <c r="GJ24" s="323">
        <v>12451</v>
      </c>
      <c r="GK24" s="323">
        <v>26</v>
      </c>
      <c r="GL24" s="323">
        <v>74</v>
      </c>
      <c r="GM24" s="323">
        <v>23121</v>
      </c>
      <c r="GN24" s="323">
        <v>11</v>
      </c>
      <c r="GO24" s="323">
        <v>89</v>
      </c>
      <c r="GP24" s="323">
        <v>11364</v>
      </c>
      <c r="GQ24" s="323">
        <v>10</v>
      </c>
      <c r="GR24" s="323">
        <v>90</v>
      </c>
      <c r="GS24" s="323">
        <v>11757</v>
      </c>
      <c r="GT24" s="323">
        <v>11</v>
      </c>
      <c r="GU24" s="323">
        <v>89</v>
      </c>
      <c r="GV24" s="323">
        <v>23140</v>
      </c>
      <c r="GW24" s="323">
        <v>6</v>
      </c>
      <c r="GX24" s="323">
        <v>94</v>
      </c>
      <c r="GY24" s="323">
        <v>11373</v>
      </c>
      <c r="GZ24" s="323">
        <v>5</v>
      </c>
      <c r="HA24" s="323">
        <v>95</v>
      </c>
      <c r="HB24" s="323">
        <v>11767</v>
      </c>
      <c r="HC24" s="323">
        <v>7</v>
      </c>
      <c r="HD24" s="323">
        <v>93</v>
      </c>
      <c r="HE24" s="323">
        <v>23167</v>
      </c>
      <c r="HF24" s="323">
        <v>10</v>
      </c>
      <c r="HG24" s="323">
        <v>90</v>
      </c>
      <c r="HH24" s="323">
        <v>11372</v>
      </c>
      <c r="HI24" s="323">
        <v>12</v>
      </c>
      <c r="HJ24" s="323">
        <v>88</v>
      </c>
      <c r="HK24" s="323">
        <v>11795</v>
      </c>
      <c r="HL24" s="323">
        <v>9</v>
      </c>
      <c r="HM24" s="323">
        <v>91</v>
      </c>
      <c r="HO24" s="312"/>
      <c r="HP24" s="312"/>
      <c r="HQ24" s="312"/>
      <c r="HR24" s="312"/>
      <c r="HS24" s="312"/>
      <c r="HT24" s="312"/>
      <c r="HU24" s="312"/>
      <c r="HV24" s="312"/>
      <c r="HW24" s="312"/>
      <c r="HX24" s="312"/>
      <c r="HY24" s="312"/>
      <c r="HZ24" s="312"/>
      <c r="IA24" s="312"/>
      <c r="IB24" s="312"/>
      <c r="IC24" s="312"/>
      <c r="ID24" s="312"/>
      <c r="IE24" s="312"/>
      <c r="IF24" s="312"/>
      <c r="IG24" s="312"/>
      <c r="IH24" s="312"/>
      <c r="II24" s="312"/>
      <c r="IJ24" s="312"/>
      <c r="IK24" s="312"/>
      <c r="IL24" s="312"/>
      <c r="IM24" s="312"/>
      <c r="IN24" s="312"/>
      <c r="IO24" s="312"/>
      <c r="IP24" s="312"/>
      <c r="IQ24" s="312"/>
      <c r="IR24" s="312"/>
      <c r="IS24" s="312"/>
      <c r="IT24" s="312"/>
      <c r="IU24" s="312"/>
      <c r="IV24" s="312"/>
    </row>
    <row r="25" spans="2:256" x14ac:dyDescent="0.2">
      <c r="B25" s="312" t="s">
        <v>384</v>
      </c>
      <c r="C25" s="323">
        <v>10545</v>
      </c>
      <c r="D25" s="323">
        <v>0</v>
      </c>
      <c r="E25" s="323">
        <v>0</v>
      </c>
      <c r="F25" s="323">
        <v>3</v>
      </c>
      <c r="G25" s="323">
        <v>2</v>
      </c>
      <c r="H25" s="323">
        <v>6</v>
      </c>
      <c r="I25" s="323">
        <v>48</v>
      </c>
      <c r="J25" s="323">
        <v>42</v>
      </c>
      <c r="K25" s="323">
        <v>0</v>
      </c>
      <c r="L25" s="323"/>
      <c r="M25" s="323"/>
      <c r="N25" s="323"/>
      <c r="O25" s="323">
        <v>10</v>
      </c>
      <c r="P25" s="323">
        <v>90</v>
      </c>
      <c r="Q25" s="323">
        <v>5234</v>
      </c>
      <c r="R25" s="323" t="s">
        <v>415</v>
      </c>
      <c r="S25" s="323" t="s">
        <v>415</v>
      </c>
      <c r="T25" s="323">
        <v>2</v>
      </c>
      <c r="U25" s="323">
        <v>1</v>
      </c>
      <c r="V25" s="323">
        <v>5</v>
      </c>
      <c r="W25" s="323">
        <v>46</v>
      </c>
      <c r="X25" s="323">
        <v>46</v>
      </c>
      <c r="Y25" s="323" t="s">
        <v>415</v>
      </c>
      <c r="Z25" s="323"/>
      <c r="AA25" s="323"/>
      <c r="AB25" s="323"/>
      <c r="AC25" s="323">
        <v>8</v>
      </c>
      <c r="AD25" s="323">
        <v>92</v>
      </c>
      <c r="AE25" s="323">
        <v>5311</v>
      </c>
      <c r="AF25" s="323" t="s">
        <v>415</v>
      </c>
      <c r="AG25" s="323" t="s">
        <v>415</v>
      </c>
      <c r="AH25" s="323">
        <v>3</v>
      </c>
      <c r="AI25" s="323">
        <v>2</v>
      </c>
      <c r="AJ25" s="323">
        <v>7</v>
      </c>
      <c r="AK25" s="323">
        <v>49</v>
      </c>
      <c r="AL25" s="323">
        <v>38</v>
      </c>
      <c r="AM25" s="323" t="s">
        <v>415</v>
      </c>
      <c r="AN25" s="323"/>
      <c r="AO25" s="323"/>
      <c r="AP25" s="323"/>
      <c r="AQ25" s="323">
        <v>12</v>
      </c>
      <c r="AR25" s="323">
        <v>88</v>
      </c>
      <c r="AS25" s="323">
        <v>10544</v>
      </c>
      <c r="AT25" s="323" t="s">
        <v>415</v>
      </c>
      <c r="AU25" s="323">
        <v>0</v>
      </c>
      <c r="AV25" s="323">
        <v>1</v>
      </c>
      <c r="AW25" s="323">
        <v>0</v>
      </c>
      <c r="AX25" s="323">
        <v>2</v>
      </c>
      <c r="AY25" s="323">
        <v>8</v>
      </c>
      <c r="AZ25" s="323">
        <v>52</v>
      </c>
      <c r="BA25" s="323">
        <v>35</v>
      </c>
      <c r="BB25" s="323">
        <v>2</v>
      </c>
      <c r="BC25" s="323"/>
      <c r="BD25" s="323"/>
      <c r="BE25" s="323"/>
      <c r="BF25" s="323"/>
      <c r="BG25" s="323">
        <v>11</v>
      </c>
      <c r="BH25" s="323">
        <v>89</v>
      </c>
      <c r="BI25" s="323">
        <v>5234</v>
      </c>
      <c r="BJ25" s="323" t="s">
        <v>415</v>
      </c>
      <c r="BK25" s="323" t="s">
        <v>415</v>
      </c>
      <c r="BL25" s="323">
        <v>1</v>
      </c>
      <c r="BM25" s="323">
        <v>0</v>
      </c>
      <c r="BN25" s="323">
        <v>1</v>
      </c>
      <c r="BO25" s="323">
        <v>5</v>
      </c>
      <c r="BP25" s="323">
        <v>49</v>
      </c>
      <c r="BQ25" s="323">
        <v>41</v>
      </c>
      <c r="BR25" s="323">
        <v>3</v>
      </c>
      <c r="BS25" s="323"/>
      <c r="BT25" s="323"/>
      <c r="BU25" s="323"/>
      <c r="BV25" s="323"/>
      <c r="BW25" s="323">
        <v>8</v>
      </c>
      <c r="BX25" s="323">
        <v>92</v>
      </c>
      <c r="BY25" s="323">
        <v>5310</v>
      </c>
      <c r="BZ25" s="323" t="s">
        <v>415</v>
      </c>
      <c r="CA25" s="323" t="s">
        <v>415</v>
      </c>
      <c r="CB25" s="323">
        <v>1</v>
      </c>
      <c r="CC25" s="323">
        <v>1</v>
      </c>
      <c r="CD25" s="323">
        <v>2</v>
      </c>
      <c r="CE25" s="323">
        <v>10</v>
      </c>
      <c r="CF25" s="323">
        <v>56</v>
      </c>
      <c r="CG25" s="323">
        <v>29</v>
      </c>
      <c r="CH25" s="323">
        <v>1</v>
      </c>
      <c r="CI25" s="323"/>
      <c r="CJ25" s="323"/>
      <c r="CK25" s="323"/>
      <c r="CL25" s="323"/>
      <c r="CM25" s="323">
        <v>14</v>
      </c>
      <c r="CN25" s="323">
        <v>86</v>
      </c>
      <c r="CO25" s="323">
        <v>10543</v>
      </c>
      <c r="CP25" s="323">
        <v>0</v>
      </c>
      <c r="CQ25" s="323">
        <v>0</v>
      </c>
      <c r="CR25" s="323">
        <v>3</v>
      </c>
      <c r="CS25" s="323">
        <v>1</v>
      </c>
      <c r="CT25" s="323">
        <v>0</v>
      </c>
      <c r="CU25" s="323">
        <v>8</v>
      </c>
      <c r="CV25" s="323">
        <v>46</v>
      </c>
      <c r="CW25" s="323">
        <v>32</v>
      </c>
      <c r="CX25" s="323">
        <v>10</v>
      </c>
      <c r="CY25" s="323"/>
      <c r="CZ25" s="323"/>
      <c r="DA25" s="323"/>
      <c r="DB25" s="323"/>
      <c r="DC25" s="323">
        <v>12</v>
      </c>
      <c r="DD25" s="323">
        <v>88</v>
      </c>
      <c r="DE25" s="323">
        <v>5233</v>
      </c>
      <c r="DF25" s="323" t="s">
        <v>415</v>
      </c>
      <c r="DG25" s="323" t="s">
        <v>415</v>
      </c>
      <c r="DH25" s="323">
        <v>2</v>
      </c>
      <c r="DI25" s="323">
        <v>1</v>
      </c>
      <c r="DJ25" s="323">
        <v>0</v>
      </c>
      <c r="DK25" s="323">
        <v>8</v>
      </c>
      <c r="DL25" s="323">
        <v>52</v>
      </c>
      <c r="DM25" s="323">
        <v>29</v>
      </c>
      <c r="DN25" s="323">
        <v>8</v>
      </c>
      <c r="DO25" s="323"/>
      <c r="DP25" s="323"/>
      <c r="DQ25" s="323"/>
      <c r="DR25" s="323"/>
      <c r="DS25" s="323">
        <v>12</v>
      </c>
      <c r="DT25" s="323">
        <v>88</v>
      </c>
      <c r="DU25" s="323">
        <v>5310</v>
      </c>
      <c r="DV25" s="323" t="s">
        <v>415</v>
      </c>
      <c r="DW25" s="323" t="s">
        <v>415</v>
      </c>
      <c r="DX25" s="323">
        <v>3</v>
      </c>
      <c r="DY25" s="323">
        <v>1</v>
      </c>
      <c r="DZ25" s="323">
        <v>0</v>
      </c>
      <c r="EA25" s="323">
        <v>7</v>
      </c>
      <c r="EB25" s="323">
        <v>41</v>
      </c>
      <c r="EC25" s="323">
        <v>36</v>
      </c>
      <c r="ED25" s="323">
        <v>12</v>
      </c>
      <c r="EE25" s="323"/>
      <c r="EF25" s="323"/>
      <c r="EG25" s="323"/>
      <c r="EH25" s="323"/>
      <c r="EI25" s="323">
        <v>12</v>
      </c>
      <c r="EJ25" s="323">
        <v>88</v>
      </c>
      <c r="EK25" s="323">
        <v>10543</v>
      </c>
      <c r="EL25" s="323">
        <v>0</v>
      </c>
      <c r="EM25" s="323">
        <v>0</v>
      </c>
      <c r="EN25" s="323">
        <v>3</v>
      </c>
      <c r="EO25" s="323">
        <v>1</v>
      </c>
      <c r="EP25" s="323">
        <v>9</v>
      </c>
      <c r="EQ25" s="323">
        <v>20</v>
      </c>
      <c r="ER25" s="323">
        <v>62</v>
      </c>
      <c r="ES25" s="323">
        <v>5</v>
      </c>
      <c r="ET25" s="323"/>
      <c r="EU25" s="323"/>
      <c r="EV25" s="323"/>
      <c r="EW25" s="323"/>
      <c r="EX25" s="323">
        <v>13</v>
      </c>
      <c r="EY25" s="323">
        <v>87</v>
      </c>
      <c r="EZ25" s="323">
        <v>5233</v>
      </c>
      <c r="FA25" s="323" t="s">
        <v>415</v>
      </c>
      <c r="FB25" s="323" t="s">
        <v>415</v>
      </c>
      <c r="FC25" s="323">
        <v>2</v>
      </c>
      <c r="FD25" s="323">
        <v>1</v>
      </c>
      <c r="FE25" s="323">
        <v>7</v>
      </c>
      <c r="FF25" s="323">
        <v>18</v>
      </c>
      <c r="FG25" s="323">
        <v>65</v>
      </c>
      <c r="FH25" s="323">
        <v>6</v>
      </c>
      <c r="FI25" s="323"/>
      <c r="FJ25" s="323"/>
      <c r="FK25" s="323"/>
      <c r="FL25" s="323"/>
      <c r="FM25" s="323">
        <v>10</v>
      </c>
      <c r="FN25" s="323">
        <v>90</v>
      </c>
      <c r="FO25" s="323">
        <v>5310</v>
      </c>
      <c r="FP25" s="323" t="s">
        <v>415</v>
      </c>
      <c r="FQ25" s="323" t="s">
        <v>415</v>
      </c>
      <c r="FR25" s="323">
        <v>3</v>
      </c>
      <c r="FS25" s="323">
        <v>1</v>
      </c>
      <c r="FT25" s="323">
        <v>11</v>
      </c>
      <c r="FU25" s="323">
        <v>22</v>
      </c>
      <c r="FV25" s="323">
        <v>58</v>
      </c>
      <c r="FW25" s="323">
        <v>4</v>
      </c>
      <c r="FX25" s="323"/>
      <c r="FY25" s="323"/>
      <c r="FZ25" s="323"/>
      <c r="GA25" s="323"/>
      <c r="GB25" s="323">
        <v>16</v>
      </c>
      <c r="GC25" s="323">
        <v>84</v>
      </c>
      <c r="GD25" s="323">
        <v>10542</v>
      </c>
      <c r="GE25" s="323">
        <v>18</v>
      </c>
      <c r="GF25" s="323">
        <v>82</v>
      </c>
      <c r="GG25" s="323">
        <v>5233</v>
      </c>
      <c r="GH25" s="323">
        <v>16</v>
      </c>
      <c r="GI25" s="323">
        <v>84</v>
      </c>
      <c r="GJ25" s="323">
        <v>5309</v>
      </c>
      <c r="GK25" s="323">
        <v>20</v>
      </c>
      <c r="GL25" s="323">
        <v>80</v>
      </c>
      <c r="GM25" s="323">
        <v>9932</v>
      </c>
      <c r="GN25" s="323">
        <v>7</v>
      </c>
      <c r="GO25" s="323">
        <v>93</v>
      </c>
      <c r="GP25" s="323">
        <v>4932</v>
      </c>
      <c r="GQ25" s="323">
        <v>7</v>
      </c>
      <c r="GR25" s="323">
        <v>93</v>
      </c>
      <c r="GS25" s="323">
        <v>5000</v>
      </c>
      <c r="GT25" s="323">
        <v>8</v>
      </c>
      <c r="GU25" s="323">
        <v>92</v>
      </c>
      <c r="GV25" s="323">
        <v>9941</v>
      </c>
      <c r="GW25" s="323">
        <v>4</v>
      </c>
      <c r="GX25" s="323">
        <v>96</v>
      </c>
      <c r="GY25" s="323">
        <v>4937</v>
      </c>
      <c r="GZ25" s="323">
        <v>3</v>
      </c>
      <c r="HA25" s="323">
        <v>97</v>
      </c>
      <c r="HB25" s="323">
        <v>5004</v>
      </c>
      <c r="HC25" s="323">
        <v>5</v>
      </c>
      <c r="HD25" s="323">
        <v>95</v>
      </c>
      <c r="HE25" s="323">
        <v>9973</v>
      </c>
      <c r="HF25" s="323">
        <v>8</v>
      </c>
      <c r="HG25" s="323">
        <v>92</v>
      </c>
      <c r="HH25" s="323">
        <v>4950</v>
      </c>
      <c r="HI25" s="323">
        <v>8</v>
      </c>
      <c r="HJ25" s="323">
        <v>92</v>
      </c>
      <c r="HK25" s="323">
        <v>5023</v>
      </c>
      <c r="HL25" s="323">
        <v>7</v>
      </c>
      <c r="HM25" s="323">
        <v>93</v>
      </c>
      <c r="HO25" s="312"/>
      <c r="HP25" s="312"/>
      <c r="HQ25" s="312"/>
      <c r="HR25" s="312"/>
      <c r="HS25" s="312"/>
      <c r="HT25" s="312"/>
      <c r="HU25" s="312"/>
      <c r="HV25" s="312"/>
      <c r="HW25" s="312"/>
      <c r="HX25" s="312"/>
      <c r="HY25" s="312"/>
      <c r="HZ25" s="312"/>
      <c r="IA25" s="312"/>
      <c r="IB25" s="312"/>
      <c r="IC25" s="312"/>
      <c r="ID25" s="312"/>
      <c r="IE25" s="312"/>
      <c r="IF25" s="312"/>
      <c r="IG25" s="312"/>
      <c r="IH25" s="312"/>
      <c r="II25" s="312"/>
      <c r="IJ25" s="312"/>
      <c r="IK25" s="312"/>
      <c r="IL25" s="312"/>
      <c r="IM25" s="312"/>
      <c r="IN25" s="312"/>
      <c r="IO25" s="312"/>
      <c r="IP25" s="312"/>
      <c r="IQ25" s="312"/>
      <c r="IR25" s="312"/>
      <c r="IS25" s="312"/>
      <c r="IT25" s="312"/>
      <c r="IU25" s="312"/>
      <c r="IV25" s="312"/>
    </row>
    <row r="26" spans="2:256" x14ac:dyDescent="0.2">
      <c r="B26" s="312" t="s">
        <v>385</v>
      </c>
      <c r="C26" s="323">
        <v>9516</v>
      </c>
      <c r="D26" s="323">
        <v>0</v>
      </c>
      <c r="E26" s="323" t="s">
        <v>415</v>
      </c>
      <c r="F26" s="323">
        <v>3</v>
      </c>
      <c r="G26" s="323">
        <v>2</v>
      </c>
      <c r="H26" s="323">
        <v>5</v>
      </c>
      <c r="I26" s="323">
        <v>40</v>
      </c>
      <c r="J26" s="323">
        <v>49</v>
      </c>
      <c r="K26" s="323">
        <v>0</v>
      </c>
      <c r="L26" s="323"/>
      <c r="M26" s="323"/>
      <c r="N26" s="323"/>
      <c r="O26" s="323">
        <v>11</v>
      </c>
      <c r="P26" s="323">
        <v>89</v>
      </c>
      <c r="Q26" s="323">
        <v>4630</v>
      </c>
      <c r="R26" s="323" t="s">
        <v>415</v>
      </c>
      <c r="S26" s="323" t="s">
        <v>415</v>
      </c>
      <c r="T26" s="323">
        <v>3</v>
      </c>
      <c r="U26" s="323">
        <v>1</v>
      </c>
      <c r="V26" s="323">
        <v>5</v>
      </c>
      <c r="W26" s="323">
        <v>37</v>
      </c>
      <c r="X26" s="323">
        <v>54</v>
      </c>
      <c r="Y26" s="323" t="s">
        <v>415</v>
      </c>
      <c r="Z26" s="323"/>
      <c r="AA26" s="323"/>
      <c r="AB26" s="323"/>
      <c r="AC26" s="323">
        <v>9</v>
      </c>
      <c r="AD26" s="323">
        <v>91</v>
      </c>
      <c r="AE26" s="323">
        <v>4886</v>
      </c>
      <c r="AF26" s="323" t="s">
        <v>415</v>
      </c>
      <c r="AG26" s="323">
        <v>0</v>
      </c>
      <c r="AH26" s="323">
        <v>4</v>
      </c>
      <c r="AI26" s="323">
        <v>2</v>
      </c>
      <c r="AJ26" s="323">
        <v>6</v>
      </c>
      <c r="AK26" s="323">
        <v>43</v>
      </c>
      <c r="AL26" s="323">
        <v>45</v>
      </c>
      <c r="AM26" s="323" t="s">
        <v>415</v>
      </c>
      <c r="AN26" s="323"/>
      <c r="AO26" s="323"/>
      <c r="AP26" s="323"/>
      <c r="AQ26" s="323">
        <v>12</v>
      </c>
      <c r="AR26" s="323">
        <v>88</v>
      </c>
      <c r="AS26" s="323">
        <v>9513</v>
      </c>
      <c r="AT26" s="323" t="s">
        <v>415</v>
      </c>
      <c r="AU26" s="323">
        <v>0</v>
      </c>
      <c r="AV26" s="323">
        <v>1</v>
      </c>
      <c r="AW26" s="323">
        <v>1</v>
      </c>
      <c r="AX26" s="323">
        <v>2</v>
      </c>
      <c r="AY26" s="323">
        <v>7</v>
      </c>
      <c r="AZ26" s="323">
        <v>47</v>
      </c>
      <c r="BA26" s="323">
        <v>39</v>
      </c>
      <c r="BB26" s="323">
        <v>3</v>
      </c>
      <c r="BC26" s="323"/>
      <c r="BD26" s="323"/>
      <c r="BE26" s="323"/>
      <c r="BF26" s="323"/>
      <c r="BG26" s="323">
        <v>12</v>
      </c>
      <c r="BH26" s="323">
        <v>88</v>
      </c>
      <c r="BI26" s="323">
        <v>4628</v>
      </c>
      <c r="BJ26" s="323" t="s">
        <v>415</v>
      </c>
      <c r="BK26" s="323">
        <v>0</v>
      </c>
      <c r="BL26" s="323">
        <v>1</v>
      </c>
      <c r="BM26" s="323">
        <v>1</v>
      </c>
      <c r="BN26" s="323">
        <v>2</v>
      </c>
      <c r="BO26" s="323">
        <v>6</v>
      </c>
      <c r="BP26" s="323">
        <v>41</v>
      </c>
      <c r="BQ26" s="323">
        <v>46</v>
      </c>
      <c r="BR26" s="323">
        <v>3</v>
      </c>
      <c r="BS26" s="323"/>
      <c r="BT26" s="323"/>
      <c r="BU26" s="323"/>
      <c r="BV26" s="323"/>
      <c r="BW26" s="323">
        <v>9</v>
      </c>
      <c r="BX26" s="323">
        <v>91</v>
      </c>
      <c r="BY26" s="323">
        <v>4885</v>
      </c>
      <c r="BZ26" s="323" t="s">
        <v>415</v>
      </c>
      <c r="CA26" s="323">
        <v>0</v>
      </c>
      <c r="CB26" s="323">
        <v>1</v>
      </c>
      <c r="CC26" s="323">
        <v>1</v>
      </c>
      <c r="CD26" s="323">
        <v>3</v>
      </c>
      <c r="CE26" s="323">
        <v>9</v>
      </c>
      <c r="CF26" s="323">
        <v>52</v>
      </c>
      <c r="CG26" s="323">
        <v>32</v>
      </c>
      <c r="CH26" s="323">
        <v>2</v>
      </c>
      <c r="CI26" s="323"/>
      <c r="CJ26" s="323"/>
      <c r="CK26" s="323"/>
      <c r="CL26" s="323"/>
      <c r="CM26" s="323">
        <v>14</v>
      </c>
      <c r="CN26" s="323">
        <v>86</v>
      </c>
      <c r="CO26" s="323">
        <v>9515</v>
      </c>
      <c r="CP26" s="323">
        <v>0</v>
      </c>
      <c r="CQ26" s="323" t="s">
        <v>415</v>
      </c>
      <c r="CR26" s="323">
        <v>3</v>
      </c>
      <c r="CS26" s="323">
        <v>0</v>
      </c>
      <c r="CT26" s="323">
        <v>0</v>
      </c>
      <c r="CU26" s="323">
        <v>6</v>
      </c>
      <c r="CV26" s="323">
        <v>37</v>
      </c>
      <c r="CW26" s="323">
        <v>34</v>
      </c>
      <c r="CX26" s="323">
        <v>19</v>
      </c>
      <c r="CY26" s="323"/>
      <c r="CZ26" s="323"/>
      <c r="DA26" s="323"/>
      <c r="DB26" s="323"/>
      <c r="DC26" s="323">
        <v>9</v>
      </c>
      <c r="DD26" s="323">
        <v>91</v>
      </c>
      <c r="DE26" s="323">
        <v>4629</v>
      </c>
      <c r="DF26" s="323" t="s">
        <v>415</v>
      </c>
      <c r="DG26" s="323" t="s">
        <v>415</v>
      </c>
      <c r="DH26" s="323">
        <v>2</v>
      </c>
      <c r="DI26" s="323">
        <v>1</v>
      </c>
      <c r="DJ26" s="323">
        <v>0</v>
      </c>
      <c r="DK26" s="323">
        <v>6</v>
      </c>
      <c r="DL26" s="323">
        <v>40</v>
      </c>
      <c r="DM26" s="323">
        <v>33</v>
      </c>
      <c r="DN26" s="323">
        <v>18</v>
      </c>
      <c r="DO26" s="323"/>
      <c r="DP26" s="323"/>
      <c r="DQ26" s="323"/>
      <c r="DR26" s="323"/>
      <c r="DS26" s="323">
        <v>9</v>
      </c>
      <c r="DT26" s="323">
        <v>91</v>
      </c>
      <c r="DU26" s="323">
        <v>4886</v>
      </c>
      <c r="DV26" s="323" t="s">
        <v>415</v>
      </c>
      <c r="DW26" s="323">
        <v>0</v>
      </c>
      <c r="DX26" s="323">
        <v>4</v>
      </c>
      <c r="DY26" s="323">
        <v>0</v>
      </c>
      <c r="DZ26" s="323">
        <v>0</v>
      </c>
      <c r="EA26" s="323">
        <v>5</v>
      </c>
      <c r="EB26" s="323">
        <v>34</v>
      </c>
      <c r="EC26" s="323">
        <v>36</v>
      </c>
      <c r="ED26" s="323">
        <v>21</v>
      </c>
      <c r="EE26" s="323"/>
      <c r="EF26" s="323"/>
      <c r="EG26" s="323"/>
      <c r="EH26" s="323"/>
      <c r="EI26" s="323">
        <v>10</v>
      </c>
      <c r="EJ26" s="323">
        <v>90</v>
      </c>
      <c r="EK26" s="323">
        <v>9515</v>
      </c>
      <c r="EL26" s="323">
        <v>0</v>
      </c>
      <c r="EM26" s="323" t="s">
        <v>415</v>
      </c>
      <c r="EN26" s="323">
        <v>3</v>
      </c>
      <c r="EO26" s="323">
        <v>1</v>
      </c>
      <c r="EP26" s="323">
        <v>8</v>
      </c>
      <c r="EQ26" s="323">
        <v>17</v>
      </c>
      <c r="ER26" s="323">
        <v>62</v>
      </c>
      <c r="ES26" s="323">
        <v>8</v>
      </c>
      <c r="ET26" s="323"/>
      <c r="EU26" s="323"/>
      <c r="EV26" s="323"/>
      <c r="EW26" s="323"/>
      <c r="EX26" s="323">
        <v>12</v>
      </c>
      <c r="EY26" s="323">
        <v>88</v>
      </c>
      <c r="EZ26" s="323">
        <v>4629</v>
      </c>
      <c r="FA26" s="323" t="s">
        <v>415</v>
      </c>
      <c r="FB26" s="323" t="s">
        <v>415</v>
      </c>
      <c r="FC26" s="323">
        <v>3</v>
      </c>
      <c r="FD26" s="323">
        <v>1</v>
      </c>
      <c r="FE26" s="323">
        <v>7</v>
      </c>
      <c r="FF26" s="323">
        <v>15</v>
      </c>
      <c r="FG26" s="323">
        <v>65</v>
      </c>
      <c r="FH26" s="323">
        <v>10</v>
      </c>
      <c r="FI26" s="323"/>
      <c r="FJ26" s="323"/>
      <c r="FK26" s="323"/>
      <c r="FL26" s="323"/>
      <c r="FM26" s="323">
        <v>10</v>
      </c>
      <c r="FN26" s="323">
        <v>90</v>
      </c>
      <c r="FO26" s="323">
        <v>4886</v>
      </c>
      <c r="FP26" s="323" t="s">
        <v>415</v>
      </c>
      <c r="FQ26" s="323">
        <v>0</v>
      </c>
      <c r="FR26" s="323">
        <v>4</v>
      </c>
      <c r="FS26" s="323">
        <v>1</v>
      </c>
      <c r="FT26" s="323">
        <v>9</v>
      </c>
      <c r="FU26" s="323">
        <v>20</v>
      </c>
      <c r="FV26" s="323">
        <v>59</v>
      </c>
      <c r="FW26" s="323">
        <v>6</v>
      </c>
      <c r="FX26" s="323"/>
      <c r="FY26" s="323"/>
      <c r="FZ26" s="323"/>
      <c r="GA26" s="323"/>
      <c r="GB26" s="323">
        <v>15</v>
      </c>
      <c r="GC26" s="323">
        <v>85</v>
      </c>
      <c r="GD26" s="323">
        <v>9510</v>
      </c>
      <c r="GE26" s="323">
        <v>16</v>
      </c>
      <c r="GF26" s="323">
        <v>84</v>
      </c>
      <c r="GG26" s="323">
        <v>4627</v>
      </c>
      <c r="GH26" s="323">
        <v>14</v>
      </c>
      <c r="GI26" s="323">
        <v>86</v>
      </c>
      <c r="GJ26" s="323">
        <v>4883</v>
      </c>
      <c r="GK26" s="323">
        <v>18</v>
      </c>
      <c r="GL26" s="323">
        <v>82</v>
      </c>
      <c r="GM26" s="323">
        <v>8337</v>
      </c>
      <c r="GN26" s="323">
        <v>8</v>
      </c>
      <c r="GO26" s="323">
        <v>92</v>
      </c>
      <c r="GP26" s="323">
        <v>4067</v>
      </c>
      <c r="GQ26" s="323">
        <v>7</v>
      </c>
      <c r="GR26" s="323">
        <v>93</v>
      </c>
      <c r="GS26" s="323">
        <v>4270</v>
      </c>
      <c r="GT26" s="323">
        <v>8</v>
      </c>
      <c r="GU26" s="323">
        <v>92</v>
      </c>
      <c r="GV26" s="323">
        <v>8357</v>
      </c>
      <c r="GW26" s="323">
        <v>5</v>
      </c>
      <c r="GX26" s="323">
        <v>95</v>
      </c>
      <c r="GY26" s="323">
        <v>4078</v>
      </c>
      <c r="GZ26" s="323">
        <v>4</v>
      </c>
      <c r="HA26" s="323">
        <v>96</v>
      </c>
      <c r="HB26" s="323">
        <v>4279</v>
      </c>
      <c r="HC26" s="323">
        <v>6</v>
      </c>
      <c r="HD26" s="323">
        <v>94</v>
      </c>
      <c r="HE26" s="323">
        <v>8401</v>
      </c>
      <c r="HF26" s="323">
        <v>6</v>
      </c>
      <c r="HG26" s="323">
        <v>94</v>
      </c>
      <c r="HH26" s="323">
        <v>4094</v>
      </c>
      <c r="HI26" s="323">
        <v>7</v>
      </c>
      <c r="HJ26" s="323">
        <v>93</v>
      </c>
      <c r="HK26" s="323">
        <v>4307</v>
      </c>
      <c r="HL26" s="323">
        <v>6</v>
      </c>
      <c r="HM26" s="323">
        <v>94</v>
      </c>
      <c r="HO26" s="312"/>
      <c r="HP26" s="312"/>
      <c r="HQ26" s="312"/>
      <c r="HR26" s="312"/>
      <c r="HS26" s="312"/>
      <c r="HT26" s="312"/>
      <c r="HU26" s="312"/>
      <c r="HV26" s="312"/>
      <c r="HW26" s="312"/>
      <c r="HX26" s="312"/>
      <c r="HY26" s="312"/>
      <c r="HZ26" s="312"/>
      <c r="IA26" s="312"/>
      <c r="IB26" s="312"/>
      <c r="IC26" s="312"/>
      <c r="ID26" s="312"/>
      <c r="IE26" s="312"/>
      <c r="IF26" s="312"/>
      <c r="IG26" s="312"/>
      <c r="IH26" s="312"/>
      <c r="II26" s="312"/>
      <c r="IJ26" s="312"/>
      <c r="IK26" s="312"/>
      <c r="IL26" s="312"/>
      <c r="IM26" s="312"/>
      <c r="IN26" s="312"/>
      <c r="IO26" s="312"/>
      <c r="IP26" s="312"/>
      <c r="IQ26" s="312"/>
      <c r="IR26" s="312"/>
      <c r="IS26" s="312"/>
      <c r="IT26" s="312"/>
      <c r="IU26" s="312"/>
      <c r="IV26" s="312"/>
    </row>
    <row r="27" spans="2:256" x14ac:dyDescent="0.2">
      <c r="B27" s="312" t="s">
        <v>36</v>
      </c>
      <c r="C27" s="323">
        <v>32540</v>
      </c>
      <c r="D27" s="323">
        <v>0</v>
      </c>
      <c r="E27" s="323">
        <v>0</v>
      </c>
      <c r="F27" s="323">
        <v>3</v>
      </c>
      <c r="G27" s="323">
        <v>2</v>
      </c>
      <c r="H27" s="323">
        <v>6</v>
      </c>
      <c r="I27" s="323">
        <v>46</v>
      </c>
      <c r="J27" s="323">
        <v>43</v>
      </c>
      <c r="K27" s="323">
        <v>0</v>
      </c>
      <c r="L27" s="323"/>
      <c r="M27" s="323"/>
      <c r="N27" s="323"/>
      <c r="O27" s="323">
        <v>12</v>
      </c>
      <c r="P27" s="323">
        <v>88</v>
      </c>
      <c r="Q27" s="323">
        <v>16111</v>
      </c>
      <c r="R27" s="323">
        <v>0</v>
      </c>
      <c r="S27" s="323">
        <v>0</v>
      </c>
      <c r="T27" s="323">
        <v>2</v>
      </c>
      <c r="U27" s="323">
        <v>2</v>
      </c>
      <c r="V27" s="323">
        <v>5</v>
      </c>
      <c r="W27" s="323">
        <v>43</v>
      </c>
      <c r="X27" s="323">
        <v>48</v>
      </c>
      <c r="Y27" s="323">
        <v>0</v>
      </c>
      <c r="Z27" s="323"/>
      <c r="AA27" s="323"/>
      <c r="AB27" s="323"/>
      <c r="AC27" s="323">
        <v>9</v>
      </c>
      <c r="AD27" s="323">
        <v>91</v>
      </c>
      <c r="AE27" s="323">
        <v>16429</v>
      </c>
      <c r="AF27" s="323">
        <v>0</v>
      </c>
      <c r="AG27" s="323">
        <v>0</v>
      </c>
      <c r="AH27" s="323">
        <v>5</v>
      </c>
      <c r="AI27" s="323">
        <v>2</v>
      </c>
      <c r="AJ27" s="323">
        <v>7</v>
      </c>
      <c r="AK27" s="323">
        <v>48</v>
      </c>
      <c r="AL27" s="323">
        <v>38</v>
      </c>
      <c r="AM27" s="323">
        <v>0</v>
      </c>
      <c r="AN27" s="323"/>
      <c r="AO27" s="323"/>
      <c r="AP27" s="323"/>
      <c r="AQ27" s="323">
        <v>14</v>
      </c>
      <c r="AR27" s="323">
        <v>86</v>
      </c>
      <c r="AS27" s="323">
        <v>32527</v>
      </c>
      <c r="AT27" s="323">
        <v>0</v>
      </c>
      <c r="AU27" s="323">
        <v>0</v>
      </c>
      <c r="AV27" s="323">
        <v>1</v>
      </c>
      <c r="AW27" s="323">
        <v>1</v>
      </c>
      <c r="AX27" s="323">
        <v>2</v>
      </c>
      <c r="AY27" s="323">
        <v>9</v>
      </c>
      <c r="AZ27" s="323">
        <v>54</v>
      </c>
      <c r="BA27" s="323">
        <v>31</v>
      </c>
      <c r="BB27" s="323">
        <v>2</v>
      </c>
      <c r="BC27" s="323"/>
      <c r="BD27" s="323"/>
      <c r="BE27" s="323"/>
      <c r="BF27" s="323"/>
      <c r="BG27" s="323">
        <v>13</v>
      </c>
      <c r="BH27" s="323">
        <v>87</v>
      </c>
      <c r="BI27" s="323">
        <v>16105</v>
      </c>
      <c r="BJ27" s="323" t="s">
        <v>415</v>
      </c>
      <c r="BK27" s="323">
        <v>0</v>
      </c>
      <c r="BL27" s="323">
        <v>1</v>
      </c>
      <c r="BM27" s="323">
        <v>0</v>
      </c>
      <c r="BN27" s="323">
        <v>2</v>
      </c>
      <c r="BO27" s="323">
        <v>7</v>
      </c>
      <c r="BP27" s="323">
        <v>50</v>
      </c>
      <c r="BQ27" s="323">
        <v>38</v>
      </c>
      <c r="BR27" s="323">
        <v>3</v>
      </c>
      <c r="BS27" s="323"/>
      <c r="BT27" s="323"/>
      <c r="BU27" s="323"/>
      <c r="BV27" s="323"/>
      <c r="BW27" s="323">
        <v>9</v>
      </c>
      <c r="BX27" s="323">
        <v>91</v>
      </c>
      <c r="BY27" s="323">
        <v>16422</v>
      </c>
      <c r="BZ27" s="323" t="s">
        <v>415</v>
      </c>
      <c r="CA27" s="323">
        <v>0</v>
      </c>
      <c r="CB27" s="323">
        <v>2</v>
      </c>
      <c r="CC27" s="323">
        <v>1</v>
      </c>
      <c r="CD27" s="323">
        <v>3</v>
      </c>
      <c r="CE27" s="323">
        <v>12</v>
      </c>
      <c r="CF27" s="323">
        <v>57</v>
      </c>
      <c r="CG27" s="323">
        <v>24</v>
      </c>
      <c r="CH27" s="323">
        <v>1</v>
      </c>
      <c r="CI27" s="323"/>
      <c r="CJ27" s="323"/>
      <c r="CK27" s="323"/>
      <c r="CL27" s="323"/>
      <c r="CM27" s="323">
        <v>17</v>
      </c>
      <c r="CN27" s="323">
        <v>83</v>
      </c>
      <c r="CO27" s="323">
        <v>32522</v>
      </c>
      <c r="CP27" s="323">
        <v>0</v>
      </c>
      <c r="CQ27" s="323">
        <v>0</v>
      </c>
      <c r="CR27" s="323">
        <v>3</v>
      </c>
      <c r="CS27" s="323">
        <v>1</v>
      </c>
      <c r="CT27" s="323">
        <v>0</v>
      </c>
      <c r="CU27" s="323">
        <v>10</v>
      </c>
      <c r="CV27" s="323">
        <v>52</v>
      </c>
      <c r="CW27" s="323">
        <v>27</v>
      </c>
      <c r="CX27" s="323">
        <v>6</v>
      </c>
      <c r="CY27" s="323"/>
      <c r="CZ27" s="323"/>
      <c r="DA27" s="323"/>
      <c r="DB27" s="323"/>
      <c r="DC27" s="323">
        <v>15</v>
      </c>
      <c r="DD27" s="323">
        <v>85</v>
      </c>
      <c r="DE27" s="323">
        <v>16103</v>
      </c>
      <c r="DF27" s="323">
        <v>0</v>
      </c>
      <c r="DG27" s="323">
        <v>0</v>
      </c>
      <c r="DH27" s="323">
        <v>2</v>
      </c>
      <c r="DI27" s="323">
        <v>1</v>
      </c>
      <c r="DJ27" s="323">
        <v>1</v>
      </c>
      <c r="DK27" s="323">
        <v>10</v>
      </c>
      <c r="DL27" s="323">
        <v>55</v>
      </c>
      <c r="DM27" s="323">
        <v>25</v>
      </c>
      <c r="DN27" s="323">
        <v>6</v>
      </c>
      <c r="DO27" s="323"/>
      <c r="DP27" s="323"/>
      <c r="DQ27" s="323"/>
      <c r="DR27" s="323"/>
      <c r="DS27" s="323">
        <v>14</v>
      </c>
      <c r="DT27" s="323">
        <v>86</v>
      </c>
      <c r="DU27" s="323">
        <v>16419</v>
      </c>
      <c r="DV27" s="323">
        <v>0</v>
      </c>
      <c r="DW27" s="323">
        <v>0</v>
      </c>
      <c r="DX27" s="323">
        <v>4</v>
      </c>
      <c r="DY27" s="323">
        <v>1</v>
      </c>
      <c r="DZ27" s="323">
        <v>0</v>
      </c>
      <c r="EA27" s="323">
        <v>10</v>
      </c>
      <c r="EB27" s="323">
        <v>48</v>
      </c>
      <c r="EC27" s="323">
        <v>28</v>
      </c>
      <c r="ED27" s="323">
        <v>7</v>
      </c>
      <c r="EE27" s="323"/>
      <c r="EF27" s="323"/>
      <c r="EG27" s="323"/>
      <c r="EH27" s="323"/>
      <c r="EI27" s="323">
        <v>16</v>
      </c>
      <c r="EJ27" s="323">
        <v>84</v>
      </c>
      <c r="EK27" s="323">
        <v>32523</v>
      </c>
      <c r="EL27" s="323">
        <v>0</v>
      </c>
      <c r="EM27" s="323">
        <v>0</v>
      </c>
      <c r="EN27" s="323">
        <v>3</v>
      </c>
      <c r="EO27" s="323">
        <v>1</v>
      </c>
      <c r="EP27" s="323">
        <v>12</v>
      </c>
      <c r="EQ27" s="323">
        <v>24</v>
      </c>
      <c r="ER27" s="323">
        <v>55</v>
      </c>
      <c r="ES27" s="323">
        <v>4</v>
      </c>
      <c r="ET27" s="323"/>
      <c r="EU27" s="323"/>
      <c r="EV27" s="323"/>
      <c r="EW27" s="323"/>
      <c r="EX27" s="323">
        <v>17</v>
      </c>
      <c r="EY27" s="323">
        <v>83</v>
      </c>
      <c r="EZ27" s="323">
        <v>16103</v>
      </c>
      <c r="FA27" s="323">
        <v>0</v>
      </c>
      <c r="FB27" s="323">
        <v>0</v>
      </c>
      <c r="FC27" s="323">
        <v>2</v>
      </c>
      <c r="FD27" s="323">
        <v>1</v>
      </c>
      <c r="FE27" s="323">
        <v>10</v>
      </c>
      <c r="FF27" s="323">
        <v>22</v>
      </c>
      <c r="FG27" s="323">
        <v>59</v>
      </c>
      <c r="FH27" s="323">
        <v>5</v>
      </c>
      <c r="FI27" s="323"/>
      <c r="FJ27" s="323"/>
      <c r="FK27" s="323"/>
      <c r="FL27" s="323"/>
      <c r="FM27" s="323">
        <v>13</v>
      </c>
      <c r="FN27" s="323">
        <v>87</v>
      </c>
      <c r="FO27" s="323">
        <v>16420</v>
      </c>
      <c r="FP27" s="323">
        <v>0</v>
      </c>
      <c r="FQ27" s="323">
        <v>0</v>
      </c>
      <c r="FR27" s="323">
        <v>4</v>
      </c>
      <c r="FS27" s="323">
        <v>2</v>
      </c>
      <c r="FT27" s="323">
        <v>15</v>
      </c>
      <c r="FU27" s="323">
        <v>26</v>
      </c>
      <c r="FV27" s="323">
        <v>50</v>
      </c>
      <c r="FW27" s="323">
        <v>3</v>
      </c>
      <c r="FX27" s="323"/>
      <c r="FY27" s="323"/>
      <c r="FZ27" s="323"/>
      <c r="GA27" s="323"/>
      <c r="GB27" s="323">
        <v>21</v>
      </c>
      <c r="GC27" s="323">
        <v>79</v>
      </c>
      <c r="GD27" s="323">
        <v>32509</v>
      </c>
      <c r="GE27" s="323">
        <v>21</v>
      </c>
      <c r="GF27" s="323">
        <v>79</v>
      </c>
      <c r="GG27" s="323">
        <v>16097</v>
      </c>
      <c r="GH27" s="323">
        <v>18</v>
      </c>
      <c r="GI27" s="323">
        <v>82</v>
      </c>
      <c r="GJ27" s="323">
        <v>16412</v>
      </c>
      <c r="GK27" s="323">
        <v>24</v>
      </c>
      <c r="GL27" s="323">
        <v>76</v>
      </c>
      <c r="GM27" s="323">
        <v>29508</v>
      </c>
      <c r="GN27" s="323">
        <v>9</v>
      </c>
      <c r="GO27" s="323">
        <v>91</v>
      </c>
      <c r="GP27" s="323">
        <v>14629</v>
      </c>
      <c r="GQ27" s="323">
        <v>7</v>
      </c>
      <c r="GR27" s="323">
        <v>93</v>
      </c>
      <c r="GS27" s="323">
        <v>14879</v>
      </c>
      <c r="GT27" s="323">
        <v>10</v>
      </c>
      <c r="GU27" s="323">
        <v>90</v>
      </c>
      <c r="GV27" s="323">
        <v>29539</v>
      </c>
      <c r="GW27" s="323">
        <v>6</v>
      </c>
      <c r="GX27" s="323">
        <v>94</v>
      </c>
      <c r="GY27" s="323">
        <v>14639</v>
      </c>
      <c r="GZ27" s="323">
        <v>4</v>
      </c>
      <c r="HA27" s="323">
        <v>96</v>
      </c>
      <c r="HB27" s="323">
        <v>14900</v>
      </c>
      <c r="HC27" s="323">
        <v>8</v>
      </c>
      <c r="HD27" s="323">
        <v>92</v>
      </c>
      <c r="HE27" s="323">
        <v>29559</v>
      </c>
      <c r="HF27" s="323">
        <v>11</v>
      </c>
      <c r="HG27" s="323">
        <v>89</v>
      </c>
      <c r="HH27" s="323">
        <v>14652</v>
      </c>
      <c r="HI27" s="323">
        <v>10</v>
      </c>
      <c r="HJ27" s="323">
        <v>90</v>
      </c>
      <c r="HK27" s="323">
        <v>14907</v>
      </c>
      <c r="HL27" s="323">
        <v>11</v>
      </c>
      <c r="HM27" s="323">
        <v>89</v>
      </c>
      <c r="HO27" s="312"/>
      <c r="HP27" s="312"/>
      <c r="HQ27" s="312"/>
      <c r="HR27" s="312"/>
      <c r="HS27" s="312"/>
      <c r="HT27" s="312"/>
      <c r="HU27" s="312"/>
      <c r="HV27" s="312"/>
      <c r="HW27" s="312"/>
      <c r="HX27" s="312"/>
      <c r="HY27" s="312"/>
      <c r="HZ27" s="312"/>
      <c r="IA27" s="312"/>
      <c r="IB27" s="312"/>
      <c r="IC27" s="312"/>
      <c r="ID27" s="312"/>
      <c r="IE27" s="312"/>
      <c r="IF27" s="312"/>
      <c r="IG27" s="312"/>
      <c r="IH27" s="312"/>
      <c r="II27" s="312"/>
      <c r="IJ27" s="312"/>
      <c r="IK27" s="312"/>
      <c r="IL27" s="312"/>
      <c r="IM27" s="312"/>
      <c r="IN27" s="312"/>
      <c r="IO27" s="312"/>
      <c r="IP27" s="312"/>
      <c r="IQ27" s="312"/>
      <c r="IR27" s="312"/>
      <c r="IS27" s="312"/>
      <c r="IT27" s="312"/>
      <c r="IU27" s="312"/>
      <c r="IV27" s="312"/>
    </row>
    <row r="28" spans="2:256" x14ac:dyDescent="0.2">
      <c r="B28" s="324" t="s">
        <v>386</v>
      </c>
      <c r="C28" s="323">
        <v>7867</v>
      </c>
      <c r="D28" s="323" t="s">
        <v>415</v>
      </c>
      <c r="E28" s="323">
        <v>0</v>
      </c>
      <c r="F28" s="323">
        <v>3</v>
      </c>
      <c r="G28" s="323">
        <v>2</v>
      </c>
      <c r="H28" s="323">
        <v>7</v>
      </c>
      <c r="I28" s="323">
        <v>50</v>
      </c>
      <c r="J28" s="323">
        <v>38</v>
      </c>
      <c r="K28" s="323">
        <v>0</v>
      </c>
      <c r="L28" s="323"/>
      <c r="M28" s="323"/>
      <c r="N28" s="323"/>
      <c r="O28" s="323">
        <v>12</v>
      </c>
      <c r="P28" s="323">
        <v>88</v>
      </c>
      <c r="Q28" s="323">
        <v>3810</v>
      </c>
      <c r="R28" s="323">
        <v>0</v>
      </c>
      <c r="S28" s="323" t="s">
        <v>415</v>
      </c>
      <c r="T28" s="323">
        <v>1</v>
      </c>
      <c r="U28" s="323">
        <v>2</v>
      </c>
      <c r="V28" s="323">
        <v>6</v>
      </c>
      <c r="W28" s="323">
        <v>47</v>
      </c>
      <c r="X28" s="323">
        <v>44</v>
      </c>
      <c r="Y28" s="323" t="s">
        <v>415</v>
      </c>
      <c r="Z28" s="323"/>
      <c r="AA28" s="323"/>
      <c r="AB28" s="323"/>
      <c r="AC28" s="323">
        <v>9</v>
      </c>
      <c r="AD28" s="323">
        <v>91</v>
      </c>
      <c r="AE28" s="323">
        <v>4057</v>
      </c>
      <c r="AF28" s="323" t="s">
        <v>415</v>
      </c>
      <c r="AG28" s="323" t="s">
        <v>415</v>
      </c>
      <c r="AH28" s="323">
        <v>4</v>
      </c>
      <c r="AI28" s="323">
        <v>3</v>
      </c>
      <c r="AJ28" s="323">
        <v>8</v>
      </c>
      <c r="AK28" s="323">
        <v>53</v>
      </c>
      <c r="AL28" s="323">
        <v>33</v>
      </c>
      <c r="AM28" s="323" t="s">
        <v>415</v>
      </c>
      <c r="AN28" s="323"/>
      <c r="AO28" s="323"/>
      <c r="AP28" s="323"/>
      <c r="AQ28" s="323">
        <v>15</v>
      </c>
      <c r="AR28" s="323">
        <v>85</v>
      </c>
      <c r="AS28" s="323">
        <v>7864</v>
      </c>
      <c r="AT28" s="323" t="s">
        <v>415</v>
      </c>
      <c r="AU28" s="323">
        <v>0</v>
      </c>
      <c r="AV28" s="323">
        <v>1</v>
      </c>
      <c r="AW28" s="323">
        <v>1</v>
      </c>
      <c r="AX28" s="323">
        <v>2</v>
      </c>
      <c r="AY28" s="323">
        <v>11</v>
      </c>
      <c r="AZ28" s="323">
        <v>58</v>
      </c>
      <c r="BA28" s="323">
        <v>26</v>
      </c>
      <c r="BB28" s="323">
        <v>1</v>
      </c>
      <c r="BC28" s="323"/>
      <c r="BD28" s="323"/>
      <c r="BE28" s="323"/>
      <c r="BF28" s="323"/>
      <c r="BG28" s="323">
        <v>15</v>
      </c>
      <c r="BH28" s="323">
        <v>85</v>
      </c>
      <c r="BI28" s="323">
        <v>3809</v>
      </c>
      <c r="BJ28" s="323" t="s">
        <v>415</v>
      </c>
      <c r="BK28" s="323" t="s">
        <v>415</v>
      </c>
      <c r="BL28" s="323">
        <v>0</v>
      </c>
      <c r="BM28" s="323">
        <v>0</v>
      </c>
      <c r="BN28" s="323">
        <v>1</v>
      </c>
      <c r="BO28" s="323">
        <v>8</v>
      </c>
      <c r="BP28" s="323">
        <v>56</v>
      </c>
      <c r="BQ28" s="323">
        <v>33</v>
      </c>
      <c r="BR28" s="323">
        <v>2</v>
      </c>
      <c r="BS28" s="323"/>
      <c r="BT28" s="323"/>
      <c r="BU28" s="323"/>
      <c r="BV28" s="323"/>
      <c r="BW28" s="323">
        <v>9</v>
      </c>
      <c r="BX28" s="323">
        <v>91</v>
      </c>
      <c r="BY28" s="323">
        <v>4055</v>
      </c>
      <c r="BZ28" s="323">
        <v>0</v>
      </c>
      <c r="CA28" s="323" t="s">
        <v>415</v>
      </c>
      <c r="CB28" s="323">
        <v>1</v>
      </c>
      <c r="CC28" s="323">
        <v>1</v>
      </c>
      <c r="CD28" s="323">
        <v>3</v>
      </c>
      <c r="CE28" s="323">
        <v>15</v>
      </c>
      <c r="CF28" s="323">
        <v>60</v>
      </c>
      <c r="CG28" s="323">
        <v>19</v>
      </c>
      <c r="CH28" s="323">
        <v>1</v>
      </c>
      <c r="CI28" s="323"/>
      <c r="CJ28" s="323"/>
      <c r="CK28" s="323"/>
      <c r="CL28" s="323"/>
      <c r="CM28" s="323">
        <v>21</v>
      </c>
      <c r="CN28" s="323">
        <v>79</v>
      </c>
      <c r="CO28" s="323">
        <v>7863</v>
      </c>
      <c r="CP28" s="323">
        <v>0</v>
      </c>
      <c r="CQ28" s="323" t="s">
        <v>415</v>
      </c>
      <c r="CR28" s="323">
        <v>3</v>
      </c>
      <c r="CS28" s="323">
        <v>2</v>
      </c>
      <c r="CT28" s="323">
        <v>1</v>
      </c>
      <c r="CU28" s="323">
        <v>12</v>
      </c>
      <c r="CV28" s="323">
        <v>56</v>
      </c>
      <c r="CW28" s="323">
        <v>23</v>
      </c>
      <c r="CX28" s="323">
        <v>3</v>
      </c>
      <c r="CY28" s="323"/>
      <c r="CZ28" s="323"/>
      <c r="DA28" s="323"/>
      <c r="DB28" s="323"/>
      <c r="DC28" s="323">
        <v>18</v>
      </c>
      <c r="DD28" s="323">
        <v>82</v>
      </c>
      <c r="DE28" s="323">
        <v>3807</v>
      </c>
      <c r="DF28" s="323" t="s">
        <v>415</v>
      </c>
      <c r="DG28" s="323" t="s">
        <v>415</v>
      </c>
      <c r="DH28" s="323">
        <v>2</v>
      </c>
      <c r="DI28" s="323">
        <v>2</v>
      </c>
      <c r="DJ28" s="323">
        <v>1</v>
      </c>
      <c r="DK28" s="323">
        <v>12</v>
      </c>
      <c r="DL28" s="323">
        <v>59</v>
      </c>
      <c r="DM28" s="323">
        <v>22</v>
      </c>
      <c r="DN28" s="323">
        <v>3</v>
      </c>
      <c r="DO28" s="323"/>
      <c r="DP28" s="323"/>
      <c r="DQ28" s="323"/>
      <c r="DR28" s="323"/>
      <c r="DS28" s="323">
        <v>17</v>
      </c>
      <c r="DT28" s="323">
        <v>83</v>
      </c>
      <c r="DU28" s="323">
        <v>4056</v>
      </c>
      <c r="DV28" s="323" t="s">
        <v>415</v>
      </c>
      <c r="DW28" s="323" t="s">
        <v>415</v>
      </c>
      <c r="DX28" s="323">
        <v>4</v>
      </c>
      <c r="DY28" s="323">
        <v>2</v>
      </c>
      <c r="DZ28" s="323">
        <v>1</v>
      </c>
      <c r="EA28" s="323">
        <v>13</v>
      </c>
      <c r="EB28" s="323">
        <v>53</v>
      </c>
      <c r="EC28" s="323">
        <v>24</v>
      </c>
      <c r="ED28" s="323">
        <v>4</v>
      </c>
      <c r="EE28" s="323"/>
      <c r="EF28" s="323"/>
      <c r="EG28" s="323"/>
      <c r="EH28" s="323"/>
      <c r="EI28" s="323">
        <v>19</v>
      </c>
      <c r="EJ28" s="323">
        <v>81</v>
      </c>
      <c r="EK28" s="323">
        <v>7863</v>
      </c>
      <c r="EL28" s="323">
        <v>0</v>
      </c>
      <c r="EM28" s="323" t="s">
        <v>415</v>
      </c>
      <c r="EN28" s="323">
        <v>3</v>
      </c>
      <c r="EO28" s="323">
        <v>2</v>
      </c>
      <c r="EP28" s="323">
        <v>16</v>
      </c>
      <c r="EQ28" s="323">
        <v>29</v>
      </c>
      <c r="ER28" s="323">
        <v>48</v>
      </c>
      <c r="ES28" s="323">
        <v>2</v>
      </c>
      <c r="ET28" s="323"/>
      <c r="EU28" s="323"/>
      <c r="EV28" s="323"/>
      <c r="EW28" s="323"/>
      <c r="EX28" s="323">
        <v>21</v>
      </c>
      <c r="EY28" s="323">
        <v>79</v>
      </c>
      <c r="EZ28" s="323">
        <v>3807</v>
      </c>
      <c r="FA28" s="323" t="s">
        <v>415</v>
      </c>
      <c r="FB28" s="323" t="s">
        <v>415</v>
      </c>
      <c r="FC28" s="323">
        <v>1</v>
      </c>
      <c r="FD28" s="323">
        <v>1</v>
      </c>
      <c r="FE28" s="323">
        <v>13</v>
      </c>
      <c r="FF28" s="323">
        <v>27</v>
      </c>
      <c r="FG28" s="323">
        <v>54</v>
      </c>
      <c r="FH28" s="323">
        <v>3</v>
      </c>
      <c r="FI28" s="323"/>
      <c r="FJ28" s="323"/>
      <c r="FK28" s="323"/>
      <c r="FL28" s="323"/>
      <c r="FM28" s="323">
        <v>16</v>
      </c>
      <c r="FN28" s="323">
        <v>84</v>
      </c>
      <c r="FO28" s="323">
        <v>4056</v>
      </c>
      <c r="FP28" s="323" t="s">
        <v>415</v>
      </c>
      <c r="FQ28" s="323">
        <v>0</v>
      </c>
      <c r="FR28" s="323">
        <v>4</v>
      </c>
      <c r="FS28" s="323">
        <v>3</v>
      </c>
      <c r="FT28" s="323">
        <v>20</v>
      </c>
      <c r="FU28" s="323">
        <v>30</v>
      </c>
      <c r="FV28" s="323">
        <v>42</v>
      </c>
      <c r="FW28" s="323">
        <v>1</v>
      </c>
      <c r="FX28" s="323"/>
      <c r="FY28" s="323"/>
      <c r="FZ28" s="323"/>
      <c r="GA28" s="323"/>
      <c r="GB28" s="323">
        <v>27</v>
      </c>
      <c r="GC28" s="323">
        <v>73</v>
      </c>
      <c r="GD28" s="323">
        <v>7860</v>
      </c>
      <c r="GE28" s="323">
        <v>25</v>
      </c>
      <c r="GF28" s="323">
        <v>75</v>
      </c>
      <c r="GG28" s="323">
        <v>3806</v>
      </c>
      <c r="GH28" s="323">
        <v>20</v>
      </c>
      <c r="GI28" s="323">
        <v>80</v>
      </c>
      <c r="GJ28" s="323">
        <v>4054</v>
      </c>
      <c r="GK28" s="323">
        <v>29</v>
      </c>
      <c r="GL28" s="323">
        <v>71</v>
      </c>
      <c r="GM28" s="323">
        <v>7611</v>
      </c>
      <c r="GN28" s="323">
        <v>10</v>
      </c>
      <c r="GO28" s="323">
        <v>90</v>
      </c>
      <c r="GP28" s="323">
        <v>3684</v>
      </c>
      <c r="GQ28" s="323">
        <v>9</v>
      </c>
      <c r="GR28" s="323">
        <v>91</v>
      </c>
      <c r="GS28" s="323">
        <v>3927</v>
      </c>
      <c r="GT28" s="323">
        <v>11</v>
      </c>
      <c r="GU28" s="323">
        <v>89</v>
      </c>
      <c r="GV28" s="323">
        <v>7615</v>
      </c>
      <c r="GW28" s="323">
        <v>7</v>
      </c>
      <c r="GX28" s="323">
        <v>93</v>
      </c>
      <c r="GY28" s="323">
        <v>3686</v>
      </c>
      <c r="GZ28" s="323">
        <v>5</v>
      </c>
      <c r="HA28" s="323">
        <v>95</v>
      </c>
      <c r="HB28" s="323">
        <v>3929</v>
      </c>
      <c r="HC28" s="323">
        <v>9</v>
      </c>
      <c r="HD28" s="323">
        <v>91</v>
      </c>
      <c r="HE28" s="323">
        <v>7616</v>
      </c>
      <c r="HF28" s="323">
        <v>13</v>
      </c>
      <c r="HG28" s="323">
        <v>87</v>
      </c>
      <c r="HH28" s="323">
        <v>3688</v>
      </c>
      <c r="HI28" s="323">
        <v>13</v>
      </c>
      <c r="HJ28" s="323">
        <v>87</v>
      </c>
      <c r="HK28" s="323">
        <v>3928</v>
      </c>
      <c r="HL28" s="323">
        <v>13</v>
      </c>
      <c r="HM28" s="323">
        <v>87</v>
      </c>
      <c r="HO28" s="312"/>
      <c r="HP28" s="312"/>
      <c r="HQ28" s="312"/>
      <c r="HR28" s="312"/>
      <c r="HS28" s="312"/>
      <c r="HT28" s="312"/>
      <c r="HU28" s="312"/>
      <c r="HV28" s="312"/>
      <c r="HW28" s="312"/>
      <c r="HX28" s="312"/>
      <c r="HY28" s="312"/>
      <c r="HZ28" s="312"/>
      <c r="IA28" s="312"/>
      <c r="IB28" s="312"/>
      <c r="IC28" s="312"/>
      <c r="ID28" s="312"/>
      <c r="IE28" s="312"/>
      <c r="IF28" s="312"/>
      <c r="IG28" s="312"/>
      <c r="IH28" s="312"/>
      <c r="II28" s="312"/>
      <c r="IJ28" s="312"/>
      <c r="IK28" s="312"/>
      <c r="IL28" s="312"/>
      <c r="IM28" s="312"/>
      <c r="IN28" s="312"/>
      <c r="IO28" s="312"/>
      <c r="IP28" s="312"/>
      <c r="IQ28" s="312"/>
      <c r="IR28" s="312"/>
      <c r="IS28" s="312"/>
      <c r="IT28" s="312"/>
      <c r="IU28" s="312"/>
      <c r="IV28" s="312"/>
    </row>
    <row r="29" spans="2:256" x14ac:dyDescent="0.2">
      <c r="B29" s="324" t="s">
        <v>387</v>
      </c>
      <c r="C29" s="323">
        <v>20404</v>
      </c>
      <c r="D29" s="323">
        <v>0</v>
      </c>
      <c r="E29" s="323">
        <v>0</v>
      </c>
      <c r="F29" s="323">
        <v>3</v>
      </c>
      <c r="G29" s="323">
        <v>2</v>
      </c>
      <c r="H29" s="323">
        <v>6</v>
      </c>
      <c r="I29" s="323">
        <v>44</v>
      </c>
      <c r="J29" s="323">
        <v>45</v>
      </c>
      <c r="K29" s="323">
        <v>0</v>
      </c>
      <c r="L29" s="323"/>
      <c r="M29" s="323"/>
      <c r="N29" s="323"/>
      <c r="O29" s="323">
        <v>11</v>
      </c>
      <c r="P29" s="323">
        <v>89</v>
      </c>
      <c r="Q29" s="323">
        <v>10225</v>
      </c>
      <c r="R29" s="323">
        <v>0</v>
      </c>
      <c r="S29" s="323">
        <v>0</v>
      </c>
      <c r="T29" s="323">
        <v>2</v>
      </c>
      <c r="U29" s="323">
        <v>2</v>
      </c>
      <c r="V29" s="323">
        <v>5</v>
      </c>
      <c r="W29" s="323">
        <v>41</v>
      </c>
      <c r="X29" s="323">
        <v>50</v>
      </c>
      <c r="Y29" s="323">
        <v>0</v>
      </c>
      <c r="Z29" s="323"/>
      <c r="AA29" s="323"/>
      <c r="AB29" s="323"/>
      <c r="AC29" s="323">
        <v>9</v>
      </c>
      <c r="AD29" s="323">
        <v>91</v>
      </c>
      <c r="AE29" s="323">
        <v>10179</v>
      </c>
      <c r="AF29" s="323">
        <v>0</v>
      </c>
      <c r="AG29" s="323">
        <v>0</v>
      </c>
      <c r="AH29" s="323">
        <v>5</v>
      </c>
      <c r="AI29" s="323">
        <v>2</v>
      </c>
      <c r="AJ29" s="323">
        <v>6</v>
      </c>
      <c r="AK29" s="323">
        <v>46</v>
      </c>
      <c r="AL29" s="323">
        <v>40</v>
      </c>
      <c r="AM29" s="323">
        <v>0</v>
      </c>
      <c r="AN29" s="323"/>
      <c r="AO29" s="323"/>
      <c r="AP29" s="323"/>
      <c r="AQ29" s="323">
        <v>13</v>
      </c>
      <c r="AR29" s="323">
        <v>87</v>
      </c>
      <c r="AS29" s="323">
        <v>20396</v>
      </c>
      <c r="AT29" s="323">
        <v>0</v>
      </c>
      <c r="AU29" s="323">
        <v>0</v>
      </c>
      <c r="AV29" s="323">
        <v>1</v>
      </c>
      <c r="AW29" s="323">
        <v>1</v>
      </c>
      <c r="AX29" s="323">
        <v>2</v>
      </c>
      <c r="AY29" s="323">
        <v>8</v>
      </c>
      <c r="AZ29" s="323">
        <v>52</v>
      </c>
      <c r="BA29" s="323">
        <v>33</v>
      </c>
      <c r="BB29" s="323">
        <v>2</v>
      </c>
      <c r="BC29" s="323"/>
      <c r="BD29" s="323"/>
      <c r="BE29" s="323"/>
      <c r="BF29" s="323"/>
      <c r="BG29" s="323">
        <v>12</v>
      </c>
      <c r="BH29" s="323">
        <v>88</v>
      </c>
      <c r="BI29" s="323">
        <v>10220</v>
      </c>
      <c r="BJ29" s="323" t="s">
        <v>415</v>
      </c>
      <c r="BK29" s="323">
        <v>0</v>
      </c>
      <c r="BL29" s="323">
        <v>1</v>
      </c>
      <c r="BM29" s="323">
        <v>0</v>
      </c>
      <c r="BN29" s="323">
        <v>2</v>
      </c>
      <c r="BO29" s="323">
        <v>6</v>
      </c>
      <c r="BP29" s="323">
        <v>49</v>
      </c>
      <c r="BQ29" s="323">
        <v>40</v>
      </c>
      <c r="BR29" s="323">
        <v>3</v>
      </c>
      <c r="BS29" s="323"/>
      <c r="BT29" s="323"/>
      <c r="BU29" s="323"/>
      <c r="BV29" s="323"/>
      <c r="BW29" s="323">
        <v>9</v>
      </c>
      <c r="BX29" s="323">
        <v>91</v>
      </c>
      <c r="BY29" s="323">
        <v>10176</v>
      </c>
      <c r="BZ29" s="323" t="s">
        <v>415</v>
      </c>
      <c r="CA29" s="323">
        <v>0</v>
      </c>
      <c r="CB29" s="323">
        <v>2</v>
      </c>
      <c r="CC29" s="323">
        <v>1</v>
      </c>
      <c r="CD29" s="323">
        <v>3</v>
      </c>
      <c r="CE29" s="323">
        <v>10</v>
      </c>
      <c r="CF29" s="323">
        <v>56</v>
      </c>
      <c r="CG29" s="323">
        <v>27</v>
      </c>
      <c r="CH29" s="323">
        <v>2</v>
      </c>
      <c r="CI29" s="323"/>
      <c r="CJ29" s="323"/>
      <c r="CK29" s="323"/>
      <c r="CL29" s="323"/>
      <c r="CM29" s="323">
        <v>16</v>
      </c>
      <c r="CN29" s="323">
        <v>84</v>
      </c>
      <c r="CO29" s="323">
        <v>20392</v>
      </c>
      <c r="CP29" s="323">
        <v>0</v>
      </c>
      <c r="CQ29" s="323">
        <v>0</v>
      </c>
      <c r="CR29" s="323">
        <v>3</v>
      </c>
      <c r="CS29" s="323">
        <v>1</v>
      </c>
      <c r="CT29" s="323">
        <v>0</v>
      </c>
      <c r="CU29" s="323">
        <v>9</v>
      </c>
      <c r="CV29" s="323">
        <v>50</v>
      </c>
      <c r="CW29" s="323">
        <v>29</v>
      </c>
      <c r="CX29" s="323">
        <v>8</v>
      </c>
      <c r="CY29" s="323"/>
      <c r="CZ29" s="323"/>
      <c r="DA29" s="323"/>
      <c r="DB29" s="323"/>
      <c r="DC29" s="323">
        <v>14</v>
      </c>
      <c r="DD29" s="323">
        <v>86</v>
      </c>
      <c r="DE29" s="323">
        <v>10220</v>
      </c>
      <c r="DF29" s="323">
        <v>0</v>
      </c>
      <c r="DG29" s="323" t="s">
        <v>415</v>
      </c>
      <c r="DH29" s="323">
        <v>2</v>
      </c>
      <c r="DI29" s="323">
        <v>1</v>
      </c>
      <c r="DJ29" s="323">
        <v>0</v>
      </c>
      <c r="DK29" s="323">
        <v>9</v>
      </c>
      <c r="DL29" s="323">
        <v>53</v>
      </c>
      <c r="DM29" s="323">
        <v>27</v>
      </c>
      <c r="DN29" s="323">
        <v>7</v>
      </c>
      <c r="DO29" s="323"/>
      <c r="DP29" s="323"/>
      <c r="DQ29" s="323"/>
      <c r="DR29" s="323"/>
      <c r="DS29" s="323">
        <v>13</v>
      </c>
      <c r="DT29" s="323">
        <v>87</v>
      </c>
      <c r="DU29" s="323">
        <v>10172</v>
      </c>
      <c r="DV29" s="323">
        <v>0</v>
      </c>
      <c r="DW29" s="323" t="s">
        <v>415</v>
      </c>
      <c r="DX29" s="323">
        <v>4</v>
      </c>
      <c r="DY29" s="323">
        <v>1</v>
      </c>
      <c r="DZ29" s="323">
        <v>0</v>
      </c>
      <c r="EA29" s="323">
        <v>8</v>
      </c>
      <c r="EB29" s="323">
        <v>46</v>
      </c>
      <c r="EC29" s="323">
        <v>30</v>
      </c>
      <c r="ED29" s="323">
        <v>9</v>
      </c>
      <c r="EE29" s="323"/>
      <c r="EF29" s="323"/>
      <c r="EG29" s="323"/>
      <c r="EH29" s="323"/>
      <c r="EI29" s="323">
        <v>14</v>
      </c>
      <c r="EJ29" s="323">
        <v>86</v>
      </c>
      <c r="EK29" s="323">
        <v>20393</v>
      </c>
      <c r="EL29" s="323">
        <v>0</v>
      </c>
      <c r="EM29" s="323">
        <v>0</v>
      </c>
      <c r="EN29" s="323">
        <v>3</v>
      </c>
      <c r="EO29" s="323">
        <v>1</v>
      </c>
      <c r="EP29" s="323">
        <v>11</v>
      </c>
      <c r="EQ29" s="323">
        <v>22</v>
      </c>
      <c r="ER29" s="323">
        <v>58</v>
      </c>
      <c r="ES29" s="323">
        <v>5</v>
      </c>
      <c r="ET29" s="323"/>
      <c r="EU29" s="323"/>
      <c r="EV29" s="323"/>
      <c r="EW29" s="323"/>
      <c r="EX29" s="323">
        <v>15</v>
      </c>
      <c r="EY29" s="323">
        <v>85</v>
      </c>
      <c r="EZ29" s="323">
        <v>10220</v>
      </c>
      <c r="FA29" s="323">
        <v>0</v>
      </c>
      <c r="FB29" s="323">
        <v>0</v>
      </c>
      <c r="FC29" s="323">
        <v>2</v>
      </c>
      <c r="FD29" s="323">
        <v>1</v>
      </c>
      <c r="FE29" s="323">
        <v>9</v>
      </c>
      <c r="FF29" s="323">
        <v>20</v>
      </c>
      <c r="FG29" s="323">
        <v>61</v>
      </c>
      <c r="FH29" s="323">
        <v>6</v>
      </c>
      <c r="FI29" s="323"/>
      <c r="FJ29" s="323"/>
      <c r="FK29" s="323"/>
      <c r="FL29" s="323"/>
      <c r="FM29" s="323">
        <v>12</v>
      </c>
      <c r="FN29" s="323">
        <v>88</v>
      </c>
      <c r="FO29" s="323">
        <v>10173</v>
      </c>
      <c r="FP29" s="323">
        <v>0</v>
      </c>
      <c r="FQ29" s="323">
        <v>0</v>
      </c>
      <c r="FR29" s="323">
        <v>4</v>
      </c>
      <c r="FS29" s="323">
        <v>1</v>
      </c>
      <c r="FT29" s="323">
        <v>12</v>
      </c>
      <c r="FU29" s="323">
        <v>24</v>
      </c>
      <c r="FV29" s="323">
        <v>54</v>
      </c>
      <c r="FW29" s="323">
        <v>3</v>
      </c>
      <c r="FX29" s="323"/>
      <c r="FY29" s="323"/>
      <c r="FZ29" s="323"/>
      <c r="GA29" s="323"/>
      <c r="GB29" s="323">
        <v>18</v>
      </c>
      <c r="GC29" s="323">
        <v>82</v>
      </c>
      <c r="GD29" s="323">
        <v>20384</v>
      </c>
      <c r="GE29" s="323">
        <v>19</v>
      </c>
      <c r="GF29" s="323">
        <v>81</v>
      </c>
      <c r="GG29" s="323">
        <v>10215</v>
      </c>
      <c r="GH29" s="323">
        <v>17</v>
      </c>
      <c r="GI29" s="323">
        <v>83</v>
      </c>
      <c r="GJ29" s="323">
        <v>10169</v>
      </c>
      <c r="GK29" s="323">
        <v>22</v>
      </c>
      <c r="GL29" s="323">
        <v>78</v>
      </c>
      <c r="GM29" s="323">
        <v>18170</v>
      </c>
      <c r="GN29" s="323">
        <v>8</v>
      </c>
      <c r="GO29" s="323">
        <v>92</v>
      </c>
      <c r="GP29" s="323">
        <v>9123</v>
      </c>
      <c r="GQ29" s="323">
        <v>7</v>
      </c>
      <c r="GR29" s="323">
        <v>93</v>
      </c>
      <c r="GS29" s="323">
        <v>9047</v>
      </c>
      <c r="GT29" s="323">
        <v>9</v>
      </c>
      <c r="GU29" s="323">
        <v>91</v>
      </c>
      <c r="GV29" s="323">
        <v>18198</v>
      </c>
      <c r="GW29" s="323">
        <v>5</v>
      </c>
      <c r="GX29" s="323">
        <v>95</v>
      </c>
      <c r="GY29" s="323">
        <v>9132</v>
      </c>
      <c r="GZ29" s="323">
        <v>4</v>
      </c>
      <c r="HA29" s="323">
        <v>96</v>
      </c>
      <c r="HB29" s="323">
        <v>9066</v>
      </c>
      <c r="HC29" s="323">
        <v>7</v>
      </c>
      <c r="HD29" s="323">
        <v>93</v>
      </c>
      <c r="HE29" s="323">
        <v>18209</v>
      </c>
      <c r="HF29" s="323">
        <v>9</v>
      </c>
      <c r="HG29" s="323">
        <v>91</v>
      </c>
      <c r="HH29" s="323">
        <v>9142</v>
      </c>
      <c r="HI29" s="323">
        <v>9</v>
      </c>
      <c r="HJ29" s="323">
        <v>91</v>
      </c>
      <c r="HK29" s="323">
        <v>9067</v>
      </c>
      <c r="HL29" s="323">
        <v>9</v>
      </c>
      <c r="HM29" s="323">
        <v>91</v>
      </c>
      <c r="HO29" s="312"/>
      <c r="HP29" s="312"/>
      <c r="HQ29" s="312"/>
      <c r="HR29" s="312"/>
      <c r="HS29" s="312"/>
      <c r="HT29" s="312"/>
      <c r="HU29" s="312"/>
      <c r="HV29" s="312"/>
      <c r="HW29" s="312"/>
      <c r="HX29" s="312"/>
      <c r="HY29" s="312"/>
      <c r="HZ29" s="312"/>
      <c r="IA29" s="312"/>
      <c r="IB29" s="312"/>
      <c r="IC29" s="312"/>
      <c r="ID29" s="312"/>
      <c r="IE29" s="312"/>
      <c r="IF29" s="312"/>
      <c r="IG29" s="312"/>
      <c r="IH29" s="312"/>
      <c r="II29" s="312"/>
      <c r="IJ29" s="312"/>
      <c r="IK29" s="312"/>
      <c r="IL29" s="312"/>
      <c r="IM29" s="312"/>
      <c r="IN29" s="312"/>
      <c r="IO29" s="312"/>
      <c r="IP29" s="312"/>
      <c r="IQ29" s="312"/>
      <c r="IR29" s="312"/>
      <c r="IS29" s="312"/>
      <c r="IT29" s="312"/>
      <c r="IU29" s="312"/>
      <c r="IV29" s="312"/>
    </row>
    <row r="30" spans="2:256" x14ac:dyDescent="0.2">
      <c r="B30" s="312" t="s">
        <v>388</v>
      </c>
      <c r="C30" s="323">
        <v>4269</v>
      </c>
      <c r="D30" s="323" t="s">
        <v>415</v>
      </c>
      <c r="E30" s="323">
        <v>0</v>
      </c>
      <c r="F30" s="323">
        <v>4</v>
      </c>
      <c r="G30" s="323">
        <v>2</v>
      </c>
      <c r="H30" s="323">
        <v>7</v>
      </c>
      <c r="I30" s="323">
        <v>46</v>
      </c>
      <c r="J30" s="323">
        <v>41</v>
      </c>
      <c r="K30" s="323">
        <v>0</v>
      </c>
      <c r="L30" s="323"/>
      <c r="M30" s="323"/>
      <c r="N30" s="323"/>
      <c r="O30" s="323">
        <v>13</v>
      </c>
      <c r="P30" s="323">
        <v>87</v>
      </c>
      <c r="Q30" s="323">
        <v>2076</v>
      </c>
      <c r="R30" s="323">
        <v>0</v>
      </c>
      <c r="S30" s="323" t="s">
        <v>415</v>
      </c>
      <c r="T30" s="323">
        <v>3</v>
      </c>
      <c r="U30" s="323">
        <v>2</v>
      </c>
      <c r="V30" s="323">
        <v>5</v>
      </c>
      <c r="W30" s="323">
        <v>43</v>
      </c>
      <c r="X30" s="323">
        <v>46</v>
      </c>
      <c r="Y30" s="323" t="s">
        <v>415</v>
      </c>
      <c r="Z30" s="323"/>
      <c r="AA30" s="323"/>
      <c r="AB30" s="323"/>
      <c r="AC30" s="323">
        <v>10</v>
      </c>
      <c r="AD30" s="323">
        <v>90</v>
      </c>
      <c r="AE30" s="323">
        <v>2193</v>
      </c>
      <c r="AF30" s="323" t="s">
        <v>415</v>
      </c>
      <c r="AG30" s="323" t="s">
        <v>415</v>
      </c>
      <c r="AH30" s="323">
        <v>5</v>
      </c>
      <c r="AI30" s="323">
        <v>2</v>
      </c>
      <c r="AJ30" s="323">
        <v>8</v>
      </c>
      <c r="AK30" s="323">
        <v>49</v>
      </c>
      <c r="AL30" s="323">
        <v>35</v>
      </c>
      <c r="AM30" s="323" t="s">
        <v>415</v>
      </c>
      <c r="AN30" s="323"/>
      <c r="AO30" s="323"/>
      <c r="AP30" s="323"/>
      <c r="AQ30" s="323">
        <v>16</v>
      </c>
      <c r="AR30" s="323">
        <v>84</v>
      </c>
      <c r="AS30" s="323">
        <v>4267</v>
      </c>
      <c r="AT30" s="323" t="s">
        <v>415</v>
      </c>
      <c r="AU30" s="323">
        <v>0</v>
      </c>
      <c r="AV30" s="323">
        <v>2</v>
      </c>
      <c r="AW30" s="323">
        <v>1</v>
      </c>
      <c r="AX30" s="323">
        <v>3</v>
      </c>
      <c r="AY30" s="323">
        <v>10</v>
      </c>
      <c r="AZ30" s="323">
        <v>53</v>
      </c>
      <c r="BA30" s="323">
        <v>30</v>
      </c>
      <c r="BB30" s="323">
        <v>2</v>
      </c>
      <c r="BC30" s="323"/>
      <c r="BD30" s="323"/>
      <c r="BE30" s="323"/>
      <c r="BF30" s="323"/>
      <c r="BG30" s="323">
        <v>15</v>
      </c>
      <c r="BH30" s="323">
        <v>85</v>
      </c>
      <c r="BI30" s="323">
        <v>2076</v>
      </c>
      <c r="BJ30" s="323">
        <v>0</v>
      </c>
      <c r="BK30" s="323" t="s">
        <v>415</v>
      </c>
      <c r="BL30" s="323">
        <v>1</v>
      </c>
      <c r="BM30" s="323">
        <v>0</v>
      </c>
      <c r="BN30" s="323">
        <v>2</v>
      </c>
      <c r="BO30" s="323">
        <v>7</v>
      </c>
      <c r="BP30" s="323">
        <v>50</v>
      </c>
      <c r="BQ30" s="323">
        <v>37</v>
      </c>
      <c r="BR30" s="323">
        <v>3</v>
      </c>
      <c r="BS30" s="323"/>
      <c r="BT30" s="323"/>
      <c r="BU30" s="323"/>
      <c r="BV30" s="323"/>
      <c r="BW30" s="323">
        <v>11</v>
      </c>
      <c r="BX30" s="323">
        <v>89</v>
      </c>
      <c r="BY30" s="323">
        <v>2191</v>
      </c>
      <c r="BZ30" s="323" t="s">
        <v>415</v>
      </c>
      <c r="CA30" s="323" t="s">
        <v>415</v>
      </c>
      <c r="CB30" s="323">
        <v>2</v>
      </c>
      <c r="CC30" s="323">
        <v>1</v>
      </c>
      <c r="CD30" s="323">
        <v>3</v>
      </c>
      <c r="CE30" s="323">
        <v>12</v>
      </c>
      <c r="CF30" s="323">
        <v>57</v>
      </c>
      <c r="CG30" s="323">
        <v>23</v>
      </c>
      <c r="CH30" s="323">
        <v>1</v>
      </c>
      <c r="CI30" s="323"/>
      <c r="CJ30" s="323"/>
      <c r="CK30" s="323"/>
      <c r="CL30" s="323"/>
      <c r="CM30" s="323">
        <v>19</v>
      </c>
      <c r="CN30" s="323">
        <v>81</v>
      </c>
      <c r="CO30" s="323">
        <v>4267</v>
      </c>
      <c r="CP30" s="323">
        <v>0</v>
      </c>
      <c r="CQ30" s="323" t="s">
        <v>415</v>
      </c>
      <c r="CR30" s="323">
        <v>4</v>
      </c>
      <c r="CS30" s="323">
        <v>1</v>
      </c>
      <c r="CT30" s="323">
        <v>0</v>
      </c>
      <c r="CU30" s="323">
        <v>11</v>
      </c>
      <c r="CV30" s="323">
        <v>52</v>
      </c>
      <c r="CW30" s="323">
        <v>25</v>
      </c>
      <c r="CX30" s="323">
        <v>5</v>
      </c>
      <c r="CY30" s="323"/>
      <c r="CZ30" s="323"/>
      <c r="DA30" s="323"/>
      <c r="DB30" s="323"/>
      <c r="DC30" s="323">
        <v>17</v>
      </c>
      <c r="DD30" s="323">
        <v>83</v>
      </c>
      <c r="DE30" s="323">
        <v>2076</v>
      </c>
      <c r="DF30" s="323" t="s">
        <v>415</v>
      </c>
      <c r="DG30" s="323" t="s">
        <v>415</v>
      </c>
      <c r="DH30" s="323">
        <v>3</v>
      </c>
      <c r="DI30" s="323">
        <v>1</v>
      </c>
      <c r="DJ30" s="323">
        <v>0</v>
      </c>
      <c r="DK30" s="323">
        <v>11</v>
      </c>
      <c r="DL30" s="323">
        <v>55</v>
      </c>
      <c r="DM30" s="323">
        <v>24</v>
      </c>
      <c r="DN30" s="323">
        <v>5</v>
      </c>
      <c r="DO30" s="323"/>
      <c r="DP30" s="323"/>
      <c r="DQ30" s="323"/>
      <c r="DR30" s="323"/>
      <c r="DS30" s="323">
        <v>16</v>
      </c>
      <c r="DT30" s="323">
        <v>84</v>
      </c>
      <c r="DU30" s="323">
        <v>2191</v>
      </c>
      <c r="DV30" s="323" t="s">
        <v>415</v>
      </c>
      <c r="DW30" s="323">
        <v>0</v>
      </c>
      <c r="DX30" s="323">
        <v>5</v>
      </c>
      <c r="DY30" s="323">
        <v>1</v>
      </c>
      <c r="DZ30" s="323">
        <v>0</v>
      </c>
      <c r="EA30" s="323">
        <v>11</v>
      </c>
      <c r="EB30" s="323">
        <v>49</v>
      </c>
      <c r="EC30" s="323">
        <v>27</v>
      </c>
      <c r="ED30" s="323">
        <v>6</v>
      </c>
      <c r="EE30" s="323"/>
      <c r="EF30" s="323"/>
      <c r="EG30" s="323"/>
      <c r="EH30" s="323"/>
      <c r="EI30" s="323">
        <v>18</v>
      </c>
      <c r="EJ30" s="323">
        <v>82</v>
      </c>
      <c r="EK30" s="323">
        <v>4267</v>
      </c>
      <c r="EL30" s="323">
        <v>0</v>
      </c>
      <c r="EM30" s="323" t="s">
        <v>415</v>
      </c>
      <c r="EN30" s="323">
        <v>4</v>
      </c>
      <c r="EO30" s="323">
        <v>2</v>
      </c>
      <c r="EP30" s="323">
        <v>14</v>
      </c>
      <c r="EQ30" s="323">
        <v>25</v>
      </c>
      <c r="ER30" s="323">
        <v>52</v>
      </c>
      <c r="ES30" s="323">
        <v>3</v>
      </c>
      <c r="ET30" s="323"/>
      <c r="EU30" s="323"/>
      <c r="EV30" s="323"/>
      <c r="EW30" s="323"/>
      <c r="EX30" s="323">
        <v>20</v>
      </c>
      <c r="EY30" s="323">
        <v>80</v>
      </c>
      <c r="EZ30" s="323">
        <v>2076</v>
      </c>
      <c r="FA30" s="323" t="s">
        <v>415</v>
      </c>
      <c r="FB30" s="323" t="s">
        <v>415</v>
      </c>
      <c r="FC30" s="323">
        <v>3</v>
      </c>
      <c r="FD30" s="323">
        <v>1</v>
      </c>
      <c r="FE30" s="323">
        <v>11</v>
      </c>
      <c r="FF30" s="323">
        <v>23</v>
      </c>
      <c r="FG30" s="323">
        <v>58</v>
      </c>
      <c r="FH30" s="323">
        <v>4</v>
      </c>
      <c r="FI30" s="323"/>
      <c r="FJ30" s="323"/>
      <c r="FK30" s="323"/>
      <c r="FL30" s="323"/>
      <c r="FM30" s="323">
        <v>15</v>
      </c>
      <c r="FN30" s="323">
        <v>85</v>
      </c>
      <c r="FO30" s="323">
        <v>2191</v>
      </c>
      <c r="FP30" s="323" t="s">
        <v>415</v>
      </c>
      <c r="FQ30" s="323">
        <v>0</v>
      </c>
      <c r="FR30" s="323">
        <v>5</v>
      </c>
      <c r="FS30" s="323">
        <v>2</v>
      </c>
      <c r="FT30" s="323">
        <v>16</v>
      </c>
      <c r="FU30" s="323">
        <v>27</v>
      </c>
      <c r="FV30" s="323">
        <v>47</v>
      </c>
      <c r="FW30" s="323">
        <v>2</v>
      </c>
      <c r="FX30" s="323"/>
      <c r="FY30" s="323"/>
      <c r="FZ30" s="323"/>
      <c r="GA30" s="323"/>
      <c r="GB30" s="323">
        <v>24</v>
      </c>
      <c r="GC30" s="323">
        <v>76</v>
      </c>
      <c r="GD30" s="323">
        <v>4265</v>
      </c>
      <c r="GE30" s="323">
        <v>24</v>
      </c>
      <c r="GF30" s="323">
        <v>76</v>
      </c>
      <c r="GG30" s="323">
        <v>2076</v>
      </c>
      <c r="GH30" s="323">
        <v>20</v>
      </c>
      <c r="GI30" s="323">
        <v>80</v>
      </c>
      <c r="GJ30" s="323">
        <v>2189</v>
      </c>
      <c r="GK30" s="323">
        <v>27</v>
      </c>
      <c r="GL30" s="323">
        <v>73</v>
      </c>
      <c r="GM30" s="323">
        <v>3727</v>
      </c>
      <c r="GN30" s="323">
        <v>10</v>
      </c>
      <c r="GO30" s="323">
        <v>90</v>
      </c>
      <c r="GP30" s="323">
        <v>1822</v>
      </c>
      <c r="GQ30" s="323">
        <v>8</v>
      </c>
      <c r="GR30" s="323">
        <v>92</v>
      </c>
      <c r="GS30" s="323">
        <v>1905</v>
      </c>
      <c r="GT30" s="323">
        <v>12</v>
      </c>
      <c r="GU30" s="323">
        <v>88</v>
      </c>
      <c r="GV30" s="323">
        <v>3726</v>
      </c>
      <c r="GW30" s="323">
        <v>7</v>
      </c>
      <c r="GX30" s="323">
        <v>93</v>
      </c>
      <c r="GY30" s="323">
        <v>1821</v>
      </c>
      <c r="GZ30" s="323">
        <v>5</v>
      </c>
      <c r="HA30" s="323">
        <v>95</v>
      </c>
      <c r="HB30" s="323">
        <v>1905</v>
      </c>
      <c r="HC30" s="323">
        <v>9</v>
      </c>
      <c r="HD30" s="323">
        <v>91</v>
      </c>
      <c r="HE30" s="323">
        <v>3734</v>
      </c>
      <c r="HF30" s="323">
        <v>12</v>
      </c>
      <c r="HG30" s="323">
        <v>88</v>
      </c>
      <c r="HH30" s="323">
        <v>1822</v>
      </c>
      <c r="HI30" s="323">
        <v>12</v>
      </c>
      <c r="HJ30" s="323">
        <v>88</v>
      </c>
      <c r="HK30" s="323">
        <v>1912</v>
      </c>
      <c r="HL30" s="323">
        <v>13</v>
      </c>
      <c r="HM30" s="323">
        <v>87</v>
      </c>
      <c r="HO30" s="312"/>
      <c r="HP30" s="312"/>
      <c r="HQ30" s="312"/>
      <c r="HR30" s="312"/>
      <c r="HS30" s="312"/>
      <c r="HT30" s="312"/>
      <c r="HU30" s="312"/>
      <c r="HV30" s="312"/>
      <c r="HW30" s="312"/>
      <c r="HX30" s="312"/>
      <c r="HY30" s="312"/>
      <c r="HZ30" s="312"/>
      <c r="IA30" s="312"/>
      <c r="IB30" s="312"/>
      <c r="IC30" s="312"/>
      <c r="ID30" s="312"/>
      <c r="IE30" s="312"/>
      <c r="IF30" s="312"/>
      <c r="IG30" s="312"/>
      <c r="IH30" s="312"/>
      <c r="II30" s="312"/>
      <c r="IJ30" s="312"/>
      <c r="IK30" s="312"/>
      <c r="IL30" s="312"/>
      <c r="IM30" s="312"/>
      <c r="IN30" s="312"/>
      <c r="IO30" s="312"/>
      <c r="IP30" s="312"/>
      <c r="IQ30" s="312"/>
      <c r="IR30" s="312"/>
      <c r="IS30" s="312"/>
      <c r="IT30" s="312"/>
      <c r="IU30" s="312"/>
      <c r="IV30" s="312"/>
    </row>
    <row r="31" spans="2:256" x14ac:dyDescent="0.2">
      <c r="B31" s="312" t="s">
        <v>37</v>
      </c>
      <c r="C31" s="323">
        <v>1999</v>
      </c>
      <c r="D31" s="323">
        <v>0</v>
      </c>
      <c r="E31" s="323" t="s">
        <v>415</v>
      </c>
      <c r="F31" s="323">
        <v>2</v>
      </c>
      <c r="G31" s="323">
        <v>2</v>
      </c>
      <c r="H31" s="323">
        <v>5</v>
      </c>
      <c r="I31" s="323">
        <v>29</v>
      </c>
      <c r="J31" s="323">
        <v>61</v>
      </c>
      <c r="K31" s="323">
        <v>1</v>
      </c>
      <c r="L31" s="323"/>
      <c r="M31" s="323"/>
      <c r="N31" s="323"/>
      <c r="O31" s="323">
        <v>9</v>
      </c>
      <c r="P31" s="323">
        <v>91</v>
      </c>
      <c r="Q31" s="323">
        <v>1031</v>
      </c>
      <c r="R31" s="323">
        <v>0</v>
      </c>
      <c r="S31" s="323">
        <v>0</v>
      </c>
      <c r="T31" s="323">
        <v>2</v>
      </c>
      <c r="U31" s="323">
        <v>1</v>
      </c>
      <c r="V31" s="323">
        <v>4</v>
      </c>
      <c r="W31" s="323">
        <v>26</v>
      </c>
      <c r="X31" s="323">
        <v>66</v>
      </c>
      <c r="Y31" s="323" t="s">
        <v>415</v>
      </c>
      <c r="Z31" s="323"/>
      <c r="AA31" s="323"/>
      <c r="AB31" s="323"/>
      <c r="AC31" s="323">
        <v>7</v>
      </c>
      <c r="AD31" s="323">
        <v>93</v>
      </c>
      <c r="AE31" s="323">
        <v>968</v>
      </c>
      <c r="AF31" s="323">
        <v>0</v>
      </c>
      <c r="AG31" s="323" t="s">
        <v>415</v>
      </c>
      <c r="AH31" s="323">
        <v>3</v>
      </c>
      <c r="AI31" s="323">
        <v>3</v>
      </c>
      <c r="AJ31" s="323">
        <v>5</v>
      </c>
      <c r="AK31" s="323">
        <v>32</v>
      </c>
      <c r="AL31" s="323">
        <v>56</v>
      </c>
      <c r="AM31" s="323" t="s">
        <v>415</v>
      </c>
      <c r="AN31" s="323"/>
      <c r="AO31" s="323"/>
      <c r="AP31" s="323"/>
      <c r="AQ31" s="323">
        <v>11</v>
      </c>
      <c r="AR31" s="323">
        <v>89</v>
      </c>
      <c r="AS31" s="323">
        <v>1999</v>
      </c>
      <c r="AT31" s="323">
        <v>0</v>
      </c>
      <c r="AU31" s="323">
        <v>0</v>
      </c>
      <c r="AV31" s="323">
        <v>0</v>
      </c>
      <c r="AW31" s="323">
        <v>1</v>
      </c>
      <c r="AX31" s="323">
        <v>2</v>
      </c>
      <c r="AY31" s="323">
        <v>5</v>
      </c>
      <c r="AZ31" s="323">
        <v>38</v>
      </c>
      <c r="BA31" s="323">
        <v>48</v>
      </c>
      <c r="BB31" s="323">
        <v>6</v>
      </c>
      <c r="BC31" s="323"/>
      <c r="BD31" s="323"/>
      <c r="BE31" s="323"/>
      <c r="BF31" s="323"/>
      <c r="BG31" s="323">
        <v>9</v>
      </c>
      <c r="BH31" s="323">
        <v>91</v>
      </c>
      <c r="BI31" s="323">
        <v>1031</v>
      </c>
      <c r="BJ31" s="323" t="s">
        <v>415</v>
      </c>
      <c r="BK31" s="323" t="s">
        <v>415</v>
      </c>
      <c r="BL31" s="323">
        <v>0</v>
      </c>
      <c r="BM31" s="323" t="s">
        <v>415</v>
      </c>
      <c r="BN31" s="323">
        <v>1</v>
      </c>
      <c r="BO31" s="323">
        <v>3</v>
      </c>
      <c r="BP31" s="323">
        <v>32</v>
      </c>
      <c r="BQ31" s="323">
        <v>55</v>
      </c>
      <c r="BR31" s="323">
        <v>8</v>
      </c>
      <c r="BS31" s="323"/>
      <c r="BT31" s="323"/>
      <c r="BU31" s="323"/>
      <c r="BV31" s="323"/>
      <c r="BW31" s="323">
        <v>5</v>
      </c>
      <c r="BX31" s="323">
        <v>95</v>
      </c>
      <c r="BY31" s="323">
        <v>968</v>
      </c>
      <c r="BZ31" s="323" t="s">
        <v>415</v>
      </c>
      <c r="CA31" s="323" t="s">
        <v>415</v>
      </c>
      <c r="CB31" s="323">
        <v>0</v>
      </c>
      <c r="CC31" s="323" t="s">
        <v>415</v>
      </c>
      <c r="CD31" s="323">
        <v>3</v>
      </c>
      <c r="CE31" s="323">
        <v>8</v>
      </c>
      <c r="CF31" s="323">
        <v>43</v>
      </c>
      <c r="CG31" s="323">
        <v>40</v>
      </c>
      <c r="CH31" s="323">
        <v>4</v>
      </c>
      <c r="CI31" s="323"/>
      <c r="CJ31" s="323"/>
      <c r="CK31" s="323"/>
      <c r="CL31" s="323"/>
      <c r="CM31" s="323">
        <v>13</v>
      </c>
      <c r="CN31" s="323">
        <v>88</v>
      </c>
      <c r="CO31" s="323">
        <v>1997</v>
      </c>
      <c r="CP31" s="323">
        <v>0</v>
      </c>
      <c r="CQ31" s="323">
        <v>0</v>
      </c>
      <c r="CR31" s="323">
        <v>2</v>
      </c>
      <c r="CS31" s="323">
        <v>0</v>
      </c>
      <c r="CT31" s="323" t="s">
        <v>415</v>
      </c>
      <c r="CU31" s="323">
        <v>2</v>
      </c>
      <c r="CV31" s="323">
        <v>25</v>
      </c>
      <c r="CW31" s="323">
        <v>38</v>
      </c>
      <c r="CX31" s="323">
        <v>33</v>
      </c>
      <c r="CY31" s="323"/>
      <c r="CZ31" s="323"/>
      <c r="DA31" s="323"/>
      <c r="DB31" s="323"/>
      <c r="DC31" s="323">
        <v>4</v>
      </c>
      <c r="DD31" s="323">
        <v>96</v>
      </c>
      <c r="DE31" s="323">
        <v>1030</v>
      </c>
      <c r="DF31" s="323">
        <v>0</v>
      </c>
      <c r="DG31" s="323">
        <v>0</v>
      </c>
      <c r="DH31" s="323">
        <v>1</v>
      </c>
      <c r="DI31" s="323" t="s">
        <v>415</v>
      </c>
      <c r="DJ31" s="323">
        <v>0</v>
      </c>
      <c r="DK31" s="323">
        <v>2</v>
      </c>
      <c r="DL31" s="323">
        <v>28</v>
      </c>
      <c r="DM31" s="323">
        <v>39</v>
      </c>
      <c r="DN31" s="323">
        <v>30</v>
      </c>
      <c r="DO31" s="323"/>
      <c r="DP31" s="323"/>
      <c r="DQ31" s="323"/>
      <c r="DR31" s="323"/>
      <c r="DS31" s="323">
        <v>4</v>
      </c>
      <c r="DT31" s="323">
        <v>96</v>
      </c>
      <c r="DU31" s="323">
        <v>967</v>
      </c>
      <c r="DV31" s="323">
        <v>0</v>
      </c>
      <c r="DW31" s="323">
        <v>0</v>
      </c>
      <c r="DX31" s="323">
        <v>2</v>
      </c>
      <c r="DY31" s="323" t="s">
        <v>415</v>
      </c>
      <c r="DZ31" s="323" t="s">
        <v>415</v>
      </c>
      <c r="EA31" s="323">
        <v>2</v>
      </c>
      <c r="EB31" s="323">
        <v>22</v>
      </c>
      <c r="EC31" s="323">
        <v>37</v>
      </c>
      <c r="ED31" s="323">
        <v>36</v>
      </c>
      <c r="EE31" s="323"/>
      <c r="EF31" s="323"/>
      <c r="EG31" s="323"/>
      <c r="EH31" s="323"/>
      <c r="EI31" s="323">
        <v>4</v>
      </c>
      <c r="EJ31" s="323">
        <v>96</v>
      </c>
      <c r="EK31" s="323">
        <v>1999</v>
      </c>
      <c r="EL31" s="323">
        <v>0</v>
      </c>
      <c r="EM31" s="323">
        <v>0</v>
      </c>
      <c r="EN31" s="323">
        <v>2</v>
      </c>
      <c r="EO31" s="323">
        <v>1</v>
      </c>
      <c r="EP31" s="323">
        <v>7</v>
      </c>
      <c r="EQ31" s="323">
        <v>14</v>
      </c>
      <c r="ER31" s="323">
        <v>60</v>
      </c>
      <c r="ES31" s="323">
        <v>16</v>
      </c>
      <c r="ET31" s="323"/>
      <c r="EU31" s="323"/>
      <c r="EV31" s="323"/>
      <c r="EW31" s="323"/>
      <c r="EX31" s="323">
        <v>10</v>
      </c>
      <c r="EY31" s="323">
        <v>90</v>
      </c>
      <c r="EZ31" s="323">
        <v>1031</v>
      </c>
      <c r="FA31" s="323" t="s">
        <v>415</v>
      </c>
      <c r="FB31" s="323" t="s">
        <v>415</v>
      </c>
      <c r="FC31" s="323">
        <v>2</v>
      </c>
      <c r="FD31" s="323">
        <v>0</v>
      </c>
      <c r="FE31" s="323">
        <v>5</v>
      </c>
      <c r="FF31" s="323">
        <v>11</v>
      </c>
      <c r="FG31" s="323">
        <v>62</v>
      </c>
      <c r="FH31" s="323">
        <v>20</v>
      </c>
      <c r="FI31" s="323"/>
      <c r="FJ31" s="323"/>
      <c r="FK31" s="323"/>
      <c r="FL31" s="323"/>
      <c r="FM31" s="323">
        <v>7</v>
      </c>
      <c r="FN31" s="323">
        <v>93</v>
      </c>
      <c r="FO31" s="323">
        <v>968</v>
      </c>
      <c r="FP31" s="323" t="s">
        <v>415</v>
      </c>
      <c r="FQ31" s="323" t="s">
        <v>415</v>
      </c>
      <c r="FR31" s="323">
        <v>3</v>
      </c>
      <c r="FS31" s="323">
        <v>1</v>
      </c>
      <c r="FT31" s="323">
        <v>8</v>
      </c>
      <c r="FU31" s="323">
        <v>18</v>
      </c>
      <c r="FV31" s="323">
        <v>59</v>
      </c>
      <c r="FW31" s="323">
        <v>11</v>
      </c>
      <c r="FX31" s="323"/>
      <c r="FY31" s="323"/>
      <c r="FZ31" s="323"/>
      <c r="GA31" s="323"/>
      <c r="GB31" s="323">
        <v>12</v>
      </c>
      <c r="GC31" s="323">
        <v>88</v>
      </c>
      <c r="GD31" s="323">
        <v>1997</v>
      </c>
      <c r="GE31" s="323">
        <v>12</v>
      </c>
      <c r="GF31" s="323">
        <v>88</v>
      </c>
      <c r="GG31" s="323">
        <v>1030</v>
      </c>
      <c r="GH31" s="323">
        <v>10</v>
      </c>
      <c r="GI31" s="323">
        <v>90</v>
      </c>
      <c r="GJ31" s="323">
        <v>967</v>
      </c>
      <c r="GK31" s="323">
        <v>15</v>
      </c>
      <c r="GL31" s="323">
        <v>85</v>
      </c>
      <c r="GM31" s="323">
        <v>1785</v>
      </c>
      <c r="GN31" s="323">
        <v>5</v>
      </c>
      <c r="GO31" s="323">
        <v>95</v>
      </c>
      <c r="GP31" s="323">
        <v>933</v>
      </c>
      <c r="GQ31" s="323">
        <v>4</v>
      </c>
      <c r="GR31" s="323">
        <v>96</v>
      </c>
      <c r="GS31" s="323">
        <v>852</v>
      </c>
      <c r="GT31" s="323">
        <v>7</v>
      </c>
      <c r="GU31" s="323">
        <v>93</v>
      </c>
      <c r="GV31" s="323">
        <v>1792</v>
      </c>
      <c r="GW31" s="323">
        <v>3</v>
      </c>
      <c r="GX31" s="323">
        <v>97</v>
      </c>
      <c r="GY31" s="323">
        <v>937</v>
      </c>
      <c r="GZ31" s="323">
        <v>2</v>
      </c>
      <c r="HA31" s="323">
        <v>98</v>
      </c>
      <c r="HB31" s="323">
        <v>855</v>
      </c>
      <c r="HC31" s="323">
        <v>5</v>
      </c>
      <c r="HD31" s="323">
        <v>95</v>
      </c>
      <c r="HE31" s="323">
        <v>1839</v>
      </c>
      <c r="HF31" s="323">
        <v>3</v>
      </c>
      <c r="HG31" s="323">
        <v>97</v>
      </c>
      <c r="HH31" s="323">
        <v>958</v>
      </c>
      <c r="HI31" s="323">
        <v>3</v>
      </c>
      <c r="HJ31" s="323">
        <v>97</v>
      </c>
      <c r="HK31" s="323">
        <v>881</v>
      </c>
      <c r="HL31" s="323">
        <v>3</v>
      </c>
      <c r="HM31" s="323">
        <v>97</v>
      </c>
      <c r="HO31" s="312"/>
      <c r="HP31" s="312"/>
      <c r="HQ31" s="312"/>
      <c r="HR31" s="312"/>
      <c r="HS31" s="312"/>
      <c r="HT31" s="312"/>
      <c r="HU31" s="312"/>
      <c r="HV31" s="312"/>
      <c r="HW31" s="312"/>
      <c r="HX31" s="312"/>
      <c r="HY31" s="312"/>
      <c r="HZ31" s="312"/>
      <c r="IA31" s="312"/>
      <c r="IB31" s="312"/>
      <c r="IC31" s="312"/>
      <c r="ID31" s="312"/>
      <c r="IE31" s="312"/>
      <c r="IF31" s="312"/>
      <c r="IG31" s="312"/>
      <c r="IH31" s="312"/>
      <c r="II31" s="312"/>
      <c r="IJ31" s="312"/>
      <c r="IK31" s="312"/>
      <c r="IL31" s="312"/>
      <c r="IM31" s="312"/>
      <c r="IN31" s="312"/>
      <c r="IO31" s="312"/>
      <c r="IP31" s="312"/>
      <c r="IQ31" s="312"/>
      <c r="IR31" s="312"/>
      <c r="IS31" s="312"/>
      <c r="IT31" s="312"/>
      <c r="IU31" s="312"/>
      <c r="IV31" s="312"/>
    </row>
    <row r="32" spans="2:256" x14ac:dyDescent="0.2">
      <c r="B32" s="312" t="s">
        <v>389</v>
      </c>
      <c r="C32" s="323">
        <v>9563</v>
      </c>
      <c r="D32" s="323">
        <v>0</v>
      </c>
      <c r="E32" s="323" t="s">
        <v>415</v>
      </c>
      <c r="F32" s="323">
        <v>6</v>
      </c>
      <c r="G32" s="323">
        <v>3</v>
      </c>
      <c r="H32" s="323">
        <v>7</v>
      </c>
      <c r="I32" s="323">
        <v>43</v>
      </c>
      <c r="J32" s="323">
        <v>40</v>
      </c>
      <c r="K32" s="323">
        <v>0</v>
      </c>
      <c r="L32" s="323"/>
      <c r="M32" s="323"/>
      <c r="N32" s="323"/>
      <c r="O32" s="323">
        <v>16</v>
      </c>
      <c r="P32" s="323">
        <v>84</v>
      </c>
      <c r="Q32" s="323">
        <v>4630</v>
      </c>
      <c r="R32" s="323">
        <v>0</v>
      </c>
      <c r="S32" s="323">
        <v>0</v>
      </c>
      <c r="T32" s="323">
        <v>4</v>
      </c>
      <c r="U32" s="323">
        <v>3</v>
      </c>
      <c r="V32" s="323">
        <v>7</v>
      </c>
      <c r="W32" s="323">
        <v>43</v>
      </c>
      <c r="X32" s="323">
        <v>43</v>
      </c>
      <c r="Y32" s="323" t="s">
        <v>415</v>
      </c>
      <c r="Z32" s="323"/>
      <c r="AA32" s="323"/>
      <c r="AB32" s="323"/>
      <c r="AC32" s="323">
        <v>14</v>
      </c>
      <c r="AD32" s="323">
        <v>86</v>
      </c>
      <c r="AE32" s="323">
        <v>4933</v>
      </c>
      <c r="AF32" s="323">
        <v>0</v>
      </c>
      <c r="AG32" s="323" t="s">
        <v>415</v>
      </c>
      <c r="AH32" s="323">
        <v>7</v>
      </c>
      <c r="AI32" s="323">
        <v>4</v>
      </c>
      <c r="AJ32" s="323">
        <v>8</v>
      </c>
      <c r="AK32" s="323">
        <v>44</v>
      </c>
      <c r="AL32" s="323">
        <v>38</v>
      </c>
      <c r="AM32" s="323" t="s">
        <v>415</v>
      </c>
      <c r="AN32" s="323"/>
      <c r="AO32" s="323"/>
      <c r="AP32" s="323"/>
      <c r="AQ32" s="323">
        <v>19</v>
      </c>
      <c r="AR32" s="323">
        <v>81</v>
      </c>
      <c r="AS32" s="323">
        <v>9560</v>
      </c>
      <c r="AT32" s="323">
        <v>0</v>
      </c>
      <c r="AU32" s="323">
        <v>0</v>
      </c>
      <c r="AV32" s="323">
        <v>1</v>
      </c>
      <c r="AW32" s="323">
        <v>1</v>
      </c>
      <c r="AX32" s="323">
        <v>4</v>
      </c>
      <c r="AY32" s="323">
        <v>12</v>
      </c>
      <c r="AZ32" s="323">
        <v>51</v>
      </c>
      <c r="BA32" s="323">
        <v>29</v>
      </c>
      <c r="BB32" s="323">
        <v>2</v>
      </c>
      <c r="BC32" s="323"/>
      <c r="BD32" s="323"/>
      <c r="BE32" s="323"/>
      <c r="BF32" s="323"/>
      <c r="BG32" s="323">
        <v>18</v>
      </c>
      <c r="BH32" s="323">
        <v>82</v>
      </c>
      <c r="BI32" s="323">
        <v>4629</v>
      </c>
      <c r="BJ32" s="323" t="s">
        <v>415</v>
      </c>
      <c r="BK32" s="323" t="s">
        <v>415</v>
      </c>
      <c r="BL32" s="323">
        <v>1</v>
      </c>
      <c r="BM32" s="323" t="s">
        <v>415</v>
      </c>
      <c r="BN32" s="323">
        <v>3</v>
      </c>
      <c r="BO32" s="323">
        <v>9</v>
      </c>
      <c r="BP32" s="323">
        <v>48</v>
      </c>
      <c r="BQ32" s="323">
        <v>35</v>
      </c>
      <c r="BR32" s="323">
        <v>3</v>
      </c>
      <c r="BS32" s="323"/>
      <c r="BT32" s="323"/>
      <c r="BU32" s="323"/>
      <c r="BV32" s="323"/>
      <c r="BW32" s="323">
        <v>15</v>
      </c>
      <c r="BX32" s="323">
        <v>85</v>
      </c>
      <c r="BY32" s="323">
        <v>4931</v>
      </c>
      <c r="BZ32" s="323" t="s">
        <v>415</v>
      </c>
      <c r="CA32" s="323" t="s">
        <v>415</v>
      </c>
      <c r="CB32" s="323">
        <v>1</v>
      </c>
      <c r="CC32" s="323" t="s">
        <v>415</v>
      </c>
      <c r="CD32" s="323">
        <v>5</v>
      </c>
      <c r="CE32" s="323">
        <v>14</v>
      </c>
      <c r="CF32" s="323">
        <v>54</v>
      </c>
      <c r="CG32" s="323">
        <v>23</v>
      </c>
      <c r="CH32" s="323">
        <v>1</v>
      </c>
      <c r="CI32" s="323"/>
      <c r="CJ32" s="323"/>
      <c r="CK32" s="323"/>
      <c r="CL32" s="323"/>
      <c r="CM32" s="323">
        <v>22</v>
      </c>
      <c r="CN32" s="323">
        <v>78</v>
      </c>
      <c r="CO32" s="323">
        <v>9561</v>
      </c>
      <c r="CP32" s="323">
        <v>0</v>
      </c>
      <c r="CQ32" s="323">
        <v>0</v>
      </c>
      <c r="CR32" s="323">
        <v>5</v>
      </c>
      <c r="CS32" s="323">
        <v>1</v>
      </c>
      <c r="CT32" s="323">
        <v>0</v>
      </c>
      <c r="CU32" s="323">
        <v>8</v>
      </c>
      <c r="CV32" s="323">
        <v>44</v>
      </c>
      <c r="CW32" s="323">
        <v>32</v>
      </c>
      <c r="CX32" s="323">
        <v>10</v>
      </c>
      <c r="CY32" s="323"/>
      <c r="CZ32" s="323"/>
      <c r="DA32" s="323"/>
      <c r="DB32" s="323"/>
      <c r="DC32" s="323">
        <v>14</v>
      </c>
      <c r="DD32" s="323">
        <v>86</v>
      </c>
      <c r="DE32" s="323">
        <v>4630</v>
      </c>
      <c r="DF32" s="323">
        <v>0</v>
      </c>
      <c r="DG32" s="323" t="s">
        <v>415</v>
      </c>
      <c r="DH32" s="323">
        <v>4</v>
      </c>
      <c r="DI32" s="323" t="s">
        <v>415</v>
      </c>
      <c r="DJ32" s="323" t="s">
        <v>415</v>
      </c>
      <c r="DK32" s="323">
        <v>8</v>
      </c>
      <c r="DL32" s="323">
        <v>49</v>
      </c>
      <c r="DM32" s="323">
        <v>29</v>
      </c>
      <c r="DN32" s="323">
        <v>8</v>
      </c>
      <c r="DO32" s="323"/>
      <c r="DP32" s="323"/>
      <c r="DQ32" s="323"/>
      <c r="DR32" s="323"/>
      <c r="DS32" s="323">
        <v>14</v>
      </c>
      <c r="DT32" s="323">
        <v>86</v>
      </c>
      <c r="DU32" s="323">
        <v>4931</v>
      </c>
      <c r="DV32" s="323">
        <v>0</v>
      </c>
      <c r="DW32" s="323" t="s">
        <v>415</v>
      </c>
      <c r="DX32" s="323">
        <v>5</v>
      </c>
      <c r="DY32" s="323" t="s">
        <v>415</v>
      </c>
      <c r="DZ32" s="323" t="s">
        <v>415</v>
      </c>
      <c r="EA32" s="323">
        <v>7</v>
      </c>
      <c r="EB32" s="323">
        <v>40</v>
      </c>
      <c r="EC32" s="323">
        <v>34</v>
      </c>
      <c r="ED32" s="323">
        <v>12</v>
      </c>
      <c r="EE32" s="323"/>
      <c r="EF32" s="323"/>
      <c r="EG32" s="323"/>
      <c r="EH32" s="323"/>
      <c r="EI32" s="323">
        <v>14</v>
      </c>
      <c r="EJ32" s="323">
        <v>86</v>
      </c>
      <c r="EK32" s="323">
        <v>9561</v>
      </c>
      <c r="EL32" s="323">
        <v>0</v>
      </c>
      <c r="EM32" s="323">
        <v>0</v>
      </c>
      <c r="EN32" s="323">
        <v>6</v>
      </c>
      <c r="EO32" s="323">
        <v>2</v>
      </c>
      <c r="EP32" s="323">
        <v>13</v>
      </c>
      <c r="EQ32" s="323">
        <v>22</v>
      </c>
      <c r="ER32" s="323">
        <v>53</v>
      </c>
      <c r="ES32" s="323">
        <v>4</v>
      </c>
      <c r="ET32" s="323"/>
      <c r="EU32" s="323"/>
      <c r="EV32" s="323"/>
      <c r="EW32" s="323"/>
      <c r="EX32" s="323">
        <v>21</v>
      </c>
      <c r="EY32" s="323">
        <v>79</v>
      </c>
      <c r="EZ32" s="323">
        <v>4630</v>
      </c>
      <c r="FA32" s="323" t="s">
        <v>415</v>
      </c>
      <c r="FB32" s="323">
        <v>0</v>
      </c>
      <c r="FC32" s="323">
        <v>4</v>
      </c>
      <c r="FD32" s="323">
        <v>2</v>
      </c>
      <c r="FE32" s="323">
        <v>11</v>
      </c>
      <c r="FF32" s="323">
        <v>20</v>
      </c>
      <c r="FG32" s="323">
        <v>56</v>
      </c>
      <c r="FH32" s="323">
        <v>6</v>
      </c>
      <c r="FI32" s="323"/>
      <c r="FJ32" s="323"/>
      <c r="FK32" s="323"/>
      <c r="FL32" s="323"/>
      <c r="FM32" s="323">
        <v>17</v>
      </c>
      <c r="FN32" s="323">
        <v>83</v>
      </c>
      <c r="FO32" s="323">
        <v>4931</v>
      </c>
      <c r="FP32" s="323" t="s">
        <v>415</v>
      </c>
      <c r="FQ32" s="323">
        <v>0</v>
      </c>
      <c r="FR32" s="323">
        <v>7</v>
      </c>
      <c r="FS32" s="323">
        <v>2</v>
      </c>
      <c r="FT32" s="323">
        <v>15</v>
      </c>
      <c r="FU32" s="323">
        <v>23</v>
      </c>
      <c r="FV32" s="323">
        <v>50</v>
      </c>
      <c r="FW32" s="323">
        <v>3</v>
      </c>
      <c r="FX32" s="323"/>
      <c r="FY32" s="323"/>
      <c r="FZ32" s="323"/>
      <c r="GA32" s="323"/>
      <c r="GB32" s="323">
        <v>24</v>
      </c>
      <c r="GC32" s="323">
        <v>76</v>
      </c>
      <c r="GD32" s="323">
        <v>9556</v>
      </c>
      <c r="GE32" s="323">
        <v>24</v>
      </c>
      <c r="GF32" s="323">
        <v>76</v>
      </c>
      <c r="GG32" s="323">
        <v>4627</v>
      </c>
      <c r="GH32" s="323">
        <v>21</v>
      </c>
      <c r="GI32" s="323">
        <v>79</v>
      </c>
      <c r="GJ32" s="323">
        <v>4929</v>
      </c>
      <c r="GK32" s="323">
        <v>27</v>
      </c>
      <c r="GL32" s="323">
        <v>73</v>
      </c>
      <c r="GM32" s="323">
        <v>7941</v>
      </c>
      <c r="GN32" s="323">
        <v>9</v>
      </c>
      <c r="GO32" s="323">
        <v>91</v>
      </c>
      <c r="GP32" s="323">
        <v>3823</v>
      </c>
      <c r="GQ32" s="323">
        <v>8</v>
      </c>
      <c r="GR32" s="323">
        <v>92</v>
      </c>
      <c r="GS32" s="323">
        <v>4118</v>
      </c>
      <c r="GT32" s="323">
        <v>10</v>
      </c>
      <c r="GU32" s="323">
        <v>90</v>
      </c>
      <c r="GV32" s="323">
        <v>7970</v>
      </c>
      <c r="GW32" s="323">
        <v>6</v>
      </c>
      <c r="GX32" s="323">
        <v>94</v>
      </c>
      <c r="GY32" s="323">
        <v>3839</v>
      </c>
      <c r="GZ32" s="323">
        <v>5</v>
      </c>
      <c r="HA32" s="323">
        <v>95</v>
      </c>
      <c r="HB32" s="323">
        <v>4131</v>
      </c>
      <c r="HC32" s="323">
        <v>7</v>
      </c>
      <c r="HD32" s="323">
        <v>93</v>
      </c>
      <c r="HE32" s="323">
        <v>7966</v>
      </c>
      <c r="HF32" s="323">
        <v>7</v>
      </c>
      <c r="HG32" s="323">
        <v>93</v>
      </c>
      <c r="HH32" s="323">
        <v>3827</v>
      </c>
      <c r="HI32" s="323">
        <v>8</v>
      </c>
      <c r="HJ32" s="323">
        <v>92</v>
      </c>
      <c r="HK32" s="323">
        <v>4139</v>
      </c>
      <c r="HL32" s="323">
        <v>7</v>
      </c>
      <c r="HM32" s="323">
        <v>93</v>
      </c>
      <c r="HO32" s="312"/>
      <c r="HP32" s="312"/>
      <c r="HQ32" s="312"/>
      <c r="HR32" s="312"/>
      <c r="HS32" s="312"/>
      <c r="HT32" s="312"/>
      <c r="HU32" s="312"/>
      <c r="HV32" s="312"/>
      <c r="HW32" s="312"/>
      <c r="HX32" s="312"/>
      <c r="HY32" s="312"/>
      <c r="HZ32" s="312"/>
      <c r="IA32" s="312"/>
      <c r="IB32" s="312"/>
      <c r="IC32" s="312"/>
      <c r="ID32" s="312"/>
      <c r="IE32" s="312"/>
      <c r="IF32" s="312"/>
      <c r="IG32" s="312"/>
      <c r="IH32" s="312"/>
      <c r="II32" s="312"/>
      <c r="IJ32" s="312"/>
      <c r="IK32" s="312"/>
      <c r="IL32" s="312"/>
      <c r="IM32" s="312"/>
      <c r="IN32" s="312"/>
      <c r="IO32" s="312"/>
      <c r="IP32" s="312"/>
      <c r="IQ32" s="312"/>
      <c r="IR32" s="312"/>
      <c r="IS32" s="312"/>
      <c r="IT32" s="312"/>
      <c r="IU32" s="312"/>
      <c r="IV32" s="312"/>
    </row>
    <row r="33" spans="1:256" ht="15" x14ac:dyDescent="0.25">
      <c r="A33" s="315"/>
      <c r="B33" s="315" t="s">
        <v>390</v>
      </c>
      <c r="C33" s="323">
        <v>4960</v>
      </c>
      <c r="D33" s="323">
        <v>0</v>
      </c>
      <c r="E33" s="323">
        <v>1</v>
      </c>
      <c r="F33" s="323">
        <v>14</v>
      </c>
      <c r="G33" s="323">
        <v>3</v>
      </c>
      <c r="H33" s="323">
        <v>6</v>
      </c>
      <c r="I33" s="323">
        <v>35</v>
      </c>
      <c r="J33" s="323">
        <v>40</v>
      </c>
      <c r="K33" s="323">
        <v>0</v>
      </c>
      <c r="L33" s="323"/>
      <c r="M33" s="323"/>
      <c r="N33" s="323"/>
      <c r="O33" s="323">
        <v>25</v>
      </c>
      <c r="P33" s="323">
        <v>75</v>
      </c>
      <c r="Q33" s="323">
        <v>2379</v>
      </c>
      <c r="R33" s="323">
        <v>1</v>
      </c>
      <c r="S33" s="323" t="s">
        <v>415</v>
      </c>
      <c r="T33" s="323">
        <v>12</v>
      </c>
      <c r="U33" s="323">
        <v>2</v>
      </c>
      <c r="V33" s="323">
        <v>5</v>
      </c>
      <c r="W33" s="323">
        <v>34</v>
      </c>
      <c r="X33" s="323">
        <v>45</v>
      </c>
      <c r="Y33" s="323">
        <v>0</v>
      </c>
      <c r="Z33" s="323"/>
      <c r="AA33" s="323"/>
      <c r="AB33" s="323"/>
      <c r="AC33" s="323">
        <v>21</v>
      </c>
      <c r="AD33" s="323">
        <v>79</v>
      </c>
      <c r="AE33" s="323">
        <v>2581</v>
      </c>
      <c r="AF33" s="323">
        <v>0</v>
      </c>
      <c r="AG33" s="323" t="s">
        <v>415</v>
      </c>
      <c r="AH33" s="323">
        <v>16</v>
      </c>
      <c r="AI33" s="323">
        <v>4</v>
      </c>
      <c r="AJ33" s="323">
        <v>7</v>
      </c>
      <c r="AK33" s="323">
        <v>36</v>
      </c>
      <c r="AL33" s="323">
        <v>35</v>
      </c>
      <c r="AM33" s="323">
        <v>0</v>
      </c>
      <c r="AN33" s="323"/>
      <c r="AO33" s="323"/>
      <c r="AP33" s="323"/>
      <c r="AQ33" s="323">
        <v>28</v>
      </c>
      <c r="AR33" s="323">
        <v>72</v>
      </c>
      <c r="AS33" s="323">
        <v>4946</v>
      </c>
      <c r="AT33" s="323">
        <v>1</v>
      </c>
      <c r="AU33" s="323">
        <v>1</v>
      </c>
      <c r="AV33" s="323">
        <v>2</v>
      </c>
      <c r="AW33" s="323">
        <v>4</v>
      </c>
      <c r="AX33" s="323">
        <v>7</v>
      </c>
      <c r="AY33" s="323">
        <v>12</v>
      </c>
      <c r="AZ33" s="323">
        <v>44</v>
      </c>
      <c r="BA33" s="323">
        <v>26</v>
      </c>
      <c r="BB33" s="323">
        <v>2</v>
      </c>
      <c r="BC33" s="323"/>
      <c r="BD33" s="323"/>
      <c r="BE33" s="323"/>
      <c r="BF33" s="323"/>
      <c r="BG33" s="323">
        <v>28</v>
      </c>
      <c r="BH33" s="323">
        <v>72</v>
      </c>
      <c r="BI33" s="323">
        <v>2370</v>
      </c>
      <c r="BJ33" s="323">
        <v>1</v>
      </c>
      <c r="BK33" s="323">
        <v>1</v>
      </c>
      <c r="BL33" s="323">
        <v>2</v>
      </c>
      <c r="BM33" s="323">
        <v>3</v>
      </c>
      <c r="BN33" s="323">
        <v>6</v>
      </c>
      <c r="BO33" s="323">
        <v>9</v>
      </c>
      <c r="BP33" s="323">
        <v>43</v>
      </c>
      <c r="BQ33" s="323">
        <v>32</v>
      </c>
      <c r="BR33" s="323">
        <v>2</v>
      </c>
      <c r="BS33" s="323"/>
      <c r="BT33" s="323"/>
      <c r="BU33" s="323"/>
      <c r="BV33" s="323"/>
      <c r="BW33" s="323">
        <v>23</v>
      </c>
      <c r="BX33" s="323">
        <v>77</v>
      </c>
      <c r="BY33" s="323">
        <v>2576</v>
      </c>
      <c r="BZ33" s="323">
        <v>1</v>
      </c>
      <c r="CA33" s="323">
        <v>1</v>
      </c>
      <c r="CB33" s="323">
        <v>3</v>
      </c>
      <c r="CC33" s="323">
        <v>5</v>
      </c>
      <c r="CD33" s="323">
        <v>8</v>
      </c>
      <c r="CE33" s="323">
        <v>15</v>
      </c>
      <c r="CF33" s="323">
        <v>45</v>
      </c>
      <c r="CG33" s="323">
        <v>21</v>
      </c>
      <c r="CH33" s="323">
        <v>1</v>
      </c>
      <c r="CI33" s="323"/>
      <c r="CJ33" s="323"/>
      <c r="CK33" s="323"/>
      <c r="CL33" s="323"/>
      <c r="CM33" s="323">
        <v>33</v>
      </c>
      <c r="CN33" s="323">
        <v>67</v>
      </c>
      <c r="CO33" s="323">
        <v>4961</v>
      </c>
      <c r="CP33" s="323">
        <v>0</v>
      </c>
      <c r="CQ33" s="323">
        <v>1</v>
      </c>
      <c r="CR33" s="323">
        <v>13</v>
      </c>
      <c r="CS33" s="323">
        <v>1</v>
      </c>
      <c r="CT33" s="323" t="s">
        <v>415</v>
      </c>
      <c r="CU33" s="323">
        <v>10</v>
      </c>
      <c r="CV33" s="323">
        <v>41</v>
      </c>
      <c r="CW33" s="323">
        <v>27</v>
      </c>
      <c r="CX33" s="323">
        <v>7</v>
      </c>
      <c r="CY33" s="323"/>
      <c r="CZ33" s="323"/>
      <c r="DA33" s="323"/>
      <c r="DB33" s="323"/>
      <c r="DC33" s="323">
        <v>26</v>
      </c>
      <c r="DD33" s="323">
        <v>74</v>
      </c>
      <c r="DE33" s="323">
        <v>2381</v>
      </c>
      <c r="DF33" s="323">
        <v>1</v>
      </c>
      <c r="DG33" s="323">
        <v>1</v>
      </c>
      <c r="DH33" s="323">
        <v>11</v>
      </c>
      <c r="DI33" s="323">
        <v>1</v>
      </c>
      <c r="DJ33" s="323" t="s">
        <v>415</v>
      </c>
      <c r="DK33" s="323">
        <v>11</v>
      </c>
      <c r="DL33" s="323">
        <v>46</v>
      </c>
      <c r="DM33" s="323">
        <v>24</v>
      </c>
      <c r="DN33" s="323">
        <v>5</v>
      </c>
      <c r="DO33" s="323"/>
      <c r="DP33" s="323"/>
      <c r="DQ33" s="323"/>
      <c r="DR33" s="323"/>
      <c r="DS33" s="323">
        <v>25</v>
      </c>
      <c r="DT33" s="323">
        <v>75</v>
      </c>
      <c r="DU33" s="323">
        <v>2580</v>
      </c>
      <c r="DV33" s="323">
        <v>0</v>
      </c>
      <c r="DW33" s="323">
        <v>1</v>
      </c>
      <c r="DX33" s="323">
        <v>14</v>
      </c>
      <c r="DY33" s="323">
        <v>1</v>
      </c>
      <c r="DZ33" s="323">
        <v>1</v>
      </c>
      <c r="EA33" s="323">
        <v>10</v>
      </c>
      <c r="EB33" s="323">
        <v>36</v>
      </c>
      <c r="EC33" s="323">
        <v>29</v>
      </c>
      <c r="ED33" s="323">
        <v>8</v>
      </c>
      <c r="EE33" s="323"/>
      <c r="EF33" s="323"/>
      <c r="EG33" s="323"/>
      <c r="EH33" s="323"/>
      <c r="EI33" s="323">
        <v>27</v>
      </c>
      <c r="EJ33" s="323">
        <v>73</v>
      </c>
      <c r="EK33" s="323">
        <v>4962</v>
      </c>
      <c r="EL33" s="323">
        <v>0</v>
      </c>
      <c r="EM33" s="323">
        <v>1</v>
      </c>
      <c r="EN33" s="323">
        <v>14</v>
      </c>
      <c r="EO33" s="323">
        <v>3</v>
      </c>
      <c r="EP33" s="323">
        <v>14</v>
      </c>
      <c r="EQ33" s="323">
        <v>21</v>
      </c>
      <c r="ER33" s="323">
        <v>43</v>
      </c>
      <c r="ES33" s="323">
        <v>3</v>
      </c>
      <c r="ET33" s="323"/>
      <c r="EU33" s="323"/>
      <c r="EV33" s="323"/>
      <c r="EW33" s="323"/>
      <c r="EX33" s="323">
        <v>32</v>
      </c>
      <c r="EY33" s="323">
        <v>68</v>
      </c>
      <c r="EZ33" s="323">
        <v>2381</v>
      </c>
      <c r="FA33" s="323">
        <v>0</v>
      </c>
      <c r="FB33" s="323">
        <v>1</v>
      </c>
      <c r="FC33" s="323">
        <v>13</v>
      </c>
      <c r="FD33" s="323">
        <v>1</v>
      </c>
      <c r="FE33" s="323">
        <v>12</v>
      </c>
      <c r="FF33" s="323">
        <v>20</v>
      </c>
      <c r="FG33" s="323">
        <v>49</v>
      </c>
      <c r="FH33" s="323">
        <v>4</v>
      </c>
      <c r="FI33" s="323"/>
      <c r="FJ33" s="323"/>
      <c r="FK33" s="323"/>
      <c r="FL33" s="323"/>
      <c r="FM33" s="323">
        <v>27</v>
      </c>
      <c r="FN33" s="323">
        <v>73</v>
      </c>
      <c r="FO33" s="323">
        <v>2581</v>
      </c>
      <c r="FP33" s="323">
        <v>0</v>
      </c>
      <c r="FQ33" s="323">
        <v>1</v>
      </c>
      <c r="FR33" s="323">
        <v>16</v>
      </c>
      <c r="FS33" s="323">
        <v>4</v>
      </c>
      <c r="FT33" s="323">
        <v>16</v>
      </c>
      <c r="FU33" s="323">
        <v>23</v>
      </c>
      <c r="FV33" s="323">
        <v>38</v>
      </c>
      <c r="FW33" s="323">
        <v>3</v>
      </c>
      <c r="FX33" s="323"/>
      <c r="FY33" s="323"/>
      <c r="FZ33" s="323"/>
      <c r="GA33" s="323"/>
      <c r="GB33" s="323">
        <v>37</v>
      </c>
      <c r="GC33" s="323">
        <v>63</v>
      </c>
      <c r="GD33" s="323">
        <v>4944</v>
      </c>
      <c r="GE33" s="323">
        <v>35</v>
      </c>
      <c r="GF33" s="323">
        <v>65</v>
      </c>
      <c r="GG33" s="323">
        <v>2369</v>
      </c>
      <c r="GH33" s="323">
        <v>31</v>
      </c>
      <c r="GI33" s="323">
        <v>69</v>
      </c>
      <c r="GJ33" s="323">
        <v>2575</v>
      </c>
      <c r="GK33" s="323">
        <v>38</v>
      </c>
      <c r="GL33" s="323">
        <v>62</v>
      </c>
      <c r="GM33" s="323">
        <v>3836</v>
      </c>
      <c r="GN33" s="323">
        <v>18</v>
      </c>
      <c r="GO33" s="323">
        <v>82</v>
      </c>
      <c r="GP33" s="323">
        <v>1838</v>
      </c>
      <c r="GQ33" s="323">
        <v>16</v>
      </c>
      <c r="GR33" s="323">
        <v>84</v>
      </c>
      <c r="GS33" s="323">
        <v>1998</v>
      </c>
      <c r="GT33" s="323">
        <v>20</v>
      </c>
      <c r="GU33" s="323">
        <v>80</v>
      </c>
      <c r="GV33" s="323">
        <v>3874</v>
      </c>
      <c r="GW33" s="323">
        <v>16</v>
      </c>
      <c r="GX33" s="323">
        <v>84</v>
      </c>
      <c r="GY33" s="323">
        <v>1850</v>
      </c>
      <c r="GZ33" s="323">
        <v>13</v>
      </c>
      <c r="HA33" s="323">
        <v>87</v>
      </c>
      <c r="HB33" s="323">
        <v>2024</v>
      </c>
      <c r="HC33" s="323">
        <v>19</v>
      </c>
      <c r="HD33" s="323">
        <v>81</v>
      </c>
      <c r="HE33" s="323">
        <v>3730</v>
      </c>
      <c r="HF33" s="323">
        <v>16</v>
      </c>
      <c r="HG33" s="323">
        <v>84</v>
      </c>
      <c r="HH33" s="323">
        <v>1794</v>
      </c>
      <c r="HI33" s="323">
        <v>16</v>
      </c>
      <c r="HJ33" s="323">
        <v>84</v>
      </c>
      <c r="HK33" s="323">
        <v>1936</v>
      </c>
      <c r="HL33" s="323">
        <v>16</v>
      </c>
      <c r="HM33" s="323">
        <v>84</v>
      </c>
      <c r="HO33" s="312"/>
      <c r="HP33" s="312"/>
      <c r="HQ33" s="312"/>
      <c r="HR33" s="312"/>
      <c r="HS33" s="312"/>
      <c r="HT33" s="312"/>
      <c r="HU33" s="312"/>
      <c r="HV33" s="312"/>
      <c r="HW33" s="312"/>
      <c r="HX33" s="312"/>
      <c r="HY33" s="312"/>
      <c r="HZ33" s="312"/>
      <c r="IA33" s="312"/>
      <c r="IB33" s="312"/>
      <c r="IC33" s="312"/>
      <c r="ID33" s="312"/>
      <c r="IE33" s="312"/>
      <c r="IF33" s="312"/>
      <c r="IG33" s="312"/>
      <c r="IH33" s="312"/>
      <c r="II33" s="312"/>
      <c r="IJ33" s="312"/>
      <c r="IK33" s="312"/>
      <c r="IL33" s="312"/>
      <c r="IM33" s="312"/>
      <c r="IN33" s="312"/>
      <c r="IO33" s="312"/>
      <c r="IP33" s="312"/>
      <c r="IQ33" s="312"/>
      <c r="IR33" s="312"/>
      <c r="IS33" s="312"/>
      <c r="IT33" s="312"/>
      <c r="IU33" s="312"/>
      <c r="IV33" s="312"/>
    </row>
    <row r="34" spans="1:256" x14ac:dyDescent="0.2">
      <c r="C34" s="323"/>
      <c r="D34" s="323"/>
      <c r="E34" s="323"/>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3"/>
      <c r="AZ34" s="323"/>
      <c r="BA34" s="323"/>
      <c r="BB34" s="323"/>
      <c r="BC34" s="323"/>
      <c r="BD34" s="323"/>
      <c r="BE34" s="323"/>
      <c r="BF34" s="323"/>
      <c r="BG34" s="323"/>
      <c r="BH34" s="323"/>
      <c r="BI34" s="323"/>
      <c r="BJ34" s="323"/>
      <c r="BK34" s="323"/>
      <c r="BL34" s="323"/>
      <c r="BM34" s="323"/>
      <c r="BN34" s="323"/>
      <c r="BO34" s="323"/>
      <c r="BP34" s="323"/>
      <c r="BQ34" s="323"/>
      <c r="BR34" s="323"/>
      <c r="BS34" s="323"/>
      <c r="BT34" s="323"/>
      <c r="BU34" s="323"/>
      <c r="BV34" s="323"/>
      <c r="BW34" s="323"/>
      <c r="BX34" s="323"/>
      <c r="BY34" s="323"/>
      <c r="BZ34" s="323"/>
      <c r="CA34" s="323"/>
      <c r="CB34" s="323"/>
      <c r="CC34" s="323"/>
      <c r="CD34" s="323"/>
      <c r="CE34" s="323"/>
      <c r="CF34" s="323"/>
      <c r="CG34" s="323"/>
      <c r="CH34" s="323"/>
      <c r="CI34" s="323"/>
      <c r="CJ34" s="323"/>
      <c r="CK34" s="323"/>
      <c r="CL34" s="323"/>
      <c r="CM34" s="323"/>
      <c r="CN34" s="323"/>
      <c r="CO34" s="323"/>
      <c r="CP34" s="323"/>
      <c r="CQ34" s="323"/>
      <c r="CR34" s="323"/>
      <c r="CS34" s="323"/>
      <c r="CT34" s="323"/>
      <c r="CU34" s="323"/>
      <c r="CV34" s="323"/>
      <c r="CW34" s="323"/>
      <c r="CX34" s="323"/>
      <c r="CY34" s="323"/>
      <c r="CZ34" s="323"/>
      <c r="DA34" s="323"/>
      <c r="DB34" s="323"/>
      <c r="DC34" s="323"/>
      <c r="DD34" s="323"/>
      <c r="DE34" s="323"/>
      <c r="DF34" s="323"/>
      <c r="DG34" s="323"/>
      <c r="DH34" s="323"/>
      <c r="DI34" s="323"/>
      <c r="DJ34" s="323"/>
      <c r="DK34" s="323"/>
      <c r="DL34" s="323"/>
      <c r="DM34" s="323"/>
      <c r="DN34" s="323"/>
      <c r="DO34" s="323"/>
      <c r="DP34" s="323"/>
      <c r="DQ34" s="323"/>
      <c r="DR34" s="323"/>
      <c r="DS34" s="323"/>
      <c r="DT34" s="323"/>
      <c r="DU34" s="323"/>
      <c r="DV34" s="323"/>
      <c r="DW34" s="323"/>
      <c r="DX34" s="323"/>
      <c r="DY34" s="323"/>
      <c r="DZ34" s="323"/>
      <c r="EA34" s="323"/>
      <c r="EB34" s="323"/>
      <c r="EC34" s="323"/>
      <c r="ED34" s="323"/>
      <c r="EE34" s="323"/>
      <c r="EF34" s="323"/>
      <c r="EG34" s="323"/>
      <c r="EH34" s="323"/>
      <c r="EI34" s="323"/>
      <c r="EJ34" s="323"/>
      <c r="EK34" s="323"/>
      <c r="EL34" s="323"/>
      <c r="EM34" s="323"/>
      <c r="EN34" s="323"/>
      <c r="EO34" s="323"/>
      <c r="EP34" s="323"/>
      <c r="EQ34" s="323"/>
      <c r="ER34" s="323"/>
      <c r="ES34" s="323"/>
      <c r="ET34" s="323"/>
      <c r="EU34" s="323"/>
      <c r="EV34" s="323"/>
      <c r="EW34" s="323"/>
      <c r="EX34" s="323"/>
      <c r="EY34" s="323"/>
      <c r="EZ34" s="323"/>
      <c r="FA34" s="323"/>
      <c r="FB34" s="323"/>
      <c r="FC34" s="323"/>
      <c r="FD34" s="323"/>
      <c r="FE34" s="323"/>
      <c r="FF34" s="323"/>
      <c r="FG34" s="323"/>
      <c r="FH34" s="323"/>
      <c r="FI34" s="323"/>
      <c r="FJ34" s="323"/>
      <c r="FK34" s="323"/>
      <c r="FL34" s="323"/>
      <c r="FM34" s="323"/>
      <c r="FN34" s="323"/>
      <c r="FO34" s="323"/>
      <c r="FP34" s="323"/>
      <c r="FQ34" s="323"/>
      <c r="FR34" s="323"/>
      <c r="FS34" s="323"/>
      <c r="FT34" s="323"/>
      <c r="FU34" s="323"/>
      <c r="FV34" s="323"/>
      <c r="FW34" s="323"/>
      <c r="FX34" s="323"/>
      <c r="FY34" s="323"/>
      <c r="FZ34" s="323"/>
      <c r="GA34" s="323"/>
      <c r="GB34" s="323"/>
      <c r="GC34" s="323"/>
      <c r="GD34" s="323"/>
      <c r="GE34" s="323"/>
      <c r="GF34" s="323"/>
      <c r="GG34" s="323"/>
      <c r="GH34" s="323"/>
      <c r="GI34" s="323"/>
      <c r="GJ34" s="323"/>
      <c r="GK34" s="323"/>
      <c r="GL34" s="323"/>
      <c r="GM34" s="323"/>
      <c r="GN34" s="323"/>
      <c r="GO34" s="323"/>
      <c r="GP34" s="323"/>
      <c r="GQ34" s="323"/>
      <c r="GR34" s="323"/>
      <c r="GS34" s="323"/>
      <c r="GT34" s="323"/>
      <c r="GU34" s="323"/>
      <c r="GV34" s="323"/>
      <c r="GW34" s="323"/>
      <c r="GX34" s="323"/>
      <c r="GY34" s="323"/>
      <c r="GZ34" s="323"/>
      <c r="HA34" s="323"/>
      <c r="HB34" s="323"/>
      <c r="HC34" s="323"/>
      <c r="HD34" s="323"/>
      <c r="HE34" s="323"/>
      <c r="HF34" s="323"/>
      <c r="HG34" s="323"/>
      <c r="HH34" s="323"/>
      <c r="HI34" s="323"/>
      <c r="HJ34" s="323"/>
      <c r="HK34" s="323"/>
      <c r="HL34" s="323"/>
      <c r="HM34" s="323"/>
      <c r="HO34" s="312"/>
      <c r="HP34" s="312"/>
      <c r="HQ34" s="312"/>
      <c r="HR34" s="312"/>
      <c r="HS34" s="312"/>
      <c r="HT34" s="312"/>
      <c r="HU34" s="312"/>
      <c r="HV34" s="312"/>
      <c r="HW34" s="312"/>
      <c r="HX34" s="312"/>
      <c r="HY34" s="312"/>
      <c r="HZ34" s="312"/>
      <c r="IA34" s="312"/>
      <c r="IB34" s="312"/>
      <c r="IC34" s="312"/>
      <c r="ID34" s="312"/>
      <c r="IE34" s="312"/>
      <c r="IF34" s="312"/>
      <c r="IG34" s="312"/>
      <c r="IH34" s="312"/>
      <c r="II34" s="312"/>
      <c r="IJ34" s="312"/>
      <c r="IK34" s="312"/>
      <c r="IL34" s="312"/>
      <c r="IM34" s="312"/>
      <c r="IN34" s="312"/>
      <c r="IO34" s="312"/>
      <c r="IP34" s="312"/>
      <c r="IQ34" s="312"/>
      <c r="IR34" s="312"/>
      <c r="IS34" s="312"/>
      <c r="IT34" s="312"/>
      <c r="IU34" s="312"/>
      <c r="IV34" s="312"/>
    </row>
    <row r="35" spans="1:256" x14ac:dyDescent="0.2">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3"/>
      <c r="AY35" s="323"/>
      <c r="AZ35" s="323"/>
      <c r="BA35" s="323"/>
      <c r="BB35" s="323"/>
      <c r="BC35" s="323"/>
      <c r="BD35" s="323"/>
      <c r="BE35" s="323"/>
      <c r="BF35" s="323"/>
      <c r="BG35" s="323"/>
      <c r="BH35" s="323"/>
      <c r="BI35" s="323"/>
      <c r="BJ35" s="323"/>
      <c r="BK35" s="323"/>
      <c r="BL35" s="323"/>
      <c r="BM35" s="323"/>
      <c r="BN35" s="323"/>
      <c r="BO35" s="323"/>
      <c r="BP35" s="323"/>
      <c r="BQ35" s="323"/>
      <c r="BR35" s="323"/>
      <c r="BS35" s="323"/>
      <c r="BT35" s="323"/>
      <c r="BU35" s="323"/>
      <c r="BV35" s="323"/>
      <c r="BW35" s="323"/>
      <c r="BX35" s="323"/>
      <c r="BY35" s="323"/>
      <c r="BZ35" s="323"/>
      <c r="CA35" s="323"/>
      <c r="CB35" s="323"/>
      <c r="CC35" s="323"/>
      <c r="CD35" s="323"/>
      <c r="CE35" s="323"/>
      <c r="CF35" s="323"/>
      <c r="CG35" s="323"/>
      <c r="CH35" s="323"/>
      <c r="CI35" s="323"/>
      <c r="CJ35" s="323"/>
      <c r="CK35" s="323"/>
      <c r="CL35" s="323"/>
      <c r="CM35" s="323"/>
      <c r="CN35" s="323"/>
      <c r="CO35" s="323"/>
      <c r="CP35" s="323"/>
      <c r="CQ35" s="323"/>
      <c r="CR35" s="323"/>
      <c r="CS35" s="323"/>
      <c r="CT35" s="323"/>
      <c r="CU35" s="323"/>
      <c r="CV35" s="323"/>
      <c r="CW35" s="323"/>
      <c r="CX35" s="323"/>
      <c r="CY35" s="323"/>
      <c r="CZ35" s="323"/>
      <c r="DA35" s="323"/>
      <c r="DB35" s="323"/>
      <c r="DC35" s="323"/>
      <c r="DD35" s="323"/>
      <c r="DE35" s="323"/>
      <c r="DF35" s="323"/>
      <c r="DG35" s="323"/>
      <c r="DH35" s="323"/>
      <c r="DI35" s="323"/>
      <c r="DJ35" s="323"/>
      <c r="DK35" s="323"/>
      <c r="DL35" s="323"/>
      <c r="DM35" s="323"/>
      <c r="DN35" s="323"/>
      <c r="DO35" s="323"/>
      <c r="DP35" s="323"/>
      <c r="DQ35" s="323"/>
      <c r="DR35" s="323"/>
      <c r="DS35" s="323"/>
      <c r="DT35" s="323"/>
      <c r="DU35" s="323"/>
      <c r="DV35" s="323"/>
      <c r="DW35" s="323"/>
      <c r="DX35" s="323"/>
      <c r="DY35" s="323"/>
      <c r="DZ35" s="323"/>
      <c r="EA35" s="323"/>
      <c r="EB35" s="323"/>
      <c r="EC35" s="323"/>
      <c r="ED35" s="323"/>
      <c r="EE35" s="323"/>
      <c r="EF35" s="323"/>
      <c r="EG35" s="323"/>
      <c r="EH35" s="323"/>
      <c r="EI35" s="323"/>
      <c r="EJ35" s="323"/>
      <c r="EK35" s="323"/>
      <c r="EL35" s="323"/>
      <c r="EM35" s="323"/>
      <c r="EN35" s="323"/>
      <c r="EO35" s="323"/>
      <c r="EP35" s="323"/>
      <c r="EQ35" s="323"/>
      <c r="ER35" s="323"/>
      <c r="ES35" s="323"/>
      <c r="ET35" s="323"/>
      <c r="EU35" s="323"/>
      <c r="EV35" s="323"/>
      <c r="EW35" s="323"/>
      <c r="EX35" s="323"/>
      <c r="EY35" s="323"/>
      <c r="EZ35" s="323"/>
      <c r="FA35" s="323"/>
      <c r="FB35" s="323"/>
      <c r="FC35" s="323"/>
      <c r="FD35" s="323"/>
      <c r="FE35" s="323"/>
      <c r="FF35" s="323"/>
      <c r="FG35" s="323"/>
      <c r="FH35" s="323"/>
      <c r="FI35" s="323"/>
      <c r="FJ35" s="323"/>
      <c r="FK35" s="323"/>
      <c r="FL35" s="323"/>
      <c r="FM35" s="323"/>
      <c r="FN35" s="323"/>
      <c r="FO35" s="323"/>
      <c r="FP35" s="323"/>
      <c r="FQ35" s="323"/>
      <c r="FR35" s="323"/>
      <c r="FS35" s="323"/>
      <c r="FT35" s="323"/>
      <c r="FU35" s="323"/>
      <c r="FV35" s="323"/>
      <c r="FW35" s="323"/>
      <c r="FX35" s="323"/>
      <c r="FY35" s="323"/>
      <c r="FZ35" s="323"/>
      <c r="GA35" s="323"/>
      <c r="GB35" s="323"/>
      <c r="GC35" s="323"/>
      <c r="GD35" s="323"/>
      <c r="GE35" s="323"/>
      <c r="GF35" s="323"/>
      <c r="GG35" s="323"/>
      <c r="GH35" s="323"/>
      <c r="GI35" s="323"/>
      <c r="GJ35" s="323"/>
      <c r="GK35" s="323"/>
      <c r="GL35" s="323"/>
      <c r="GM35" s="323"/>
      <c r="GN35" s="323"/>
      <c r="GO35" s="323"/>
      <c r="GP35" s="323"/>
      <c r="GQ35" s="323"/>
      <c r="GR35" s="323"/>
      <c r="GS35" s="323"/>
      <c r="GT35" s="323"/>
      <c r="GU35" s="323"/>
      <c r="GV35" s="323"/>
      <c r="GW35" s="323"/>
      <c r="GX35" s="323"/>
      <c r="GY35" s="323"/>
      <c r="GZ35" s="323"/>
      <c r="HA35" s="323"/>
      <c r="HB35" s="323"/>
      <c r="HC35" s="323"/>
      <c r="HD35" s="323"/>
      <c r="HE35" s="323"/>
      <c r="HF35" s="323"/>
      <c r="HG35" s="323"/>
      <c r="HH35" s="323"/>
      <c r="HI35" s="323"/>
      <c r="HJ35" s="323"/>
      <c r="HK35" s="323"/>
      <c r="HL35" s="323"/>
      <c r="HM35" s="323"/>
      <c r="HO35" s="312"/>
      <c r="HP35" s="312"/>
      <c r="HQ35" s="312"/>
      <c r="HR35" s="312"/>
      <c r="HS35" s="312"/>
      <c r="HT35" s="312"/>
      <c r="HU35" s="312"/>
      <c r="HV35" s="312"/>
      <c r="HW35" s="312"/>
      <c r="HX35" s="312"/>
      <c r="HY35" s="312"/>
      <c r="HZ35" s="312"/>
      <c r="IA35" s="312"/>
      <c r="IB35" s="312"/>
      <c r="IC35" s="312"/>
      <c r="ID35" s="312"/>
      <c r="IE35" s="312"/>
      <c r="IF35" s="312"/>
      <c r="IG35" s="312"/>
      <c r="IH35" s="312"/>
      <c r="II35" s="312"/>
      <c r="IJ35" s="312"/>
      <c r="IK35" s="312"/>
      <c r="IL35" s="312"/>
      <c r="IM35" s="312"/>
      <c r="IN35" s="312"/>
      <c r="IO35" s="312"/>
      <c r="IP35" s="312"/>
      <c r="IQ35" s="312"/>
      <c r="IR35" s="312"/>
      <c r="IS35" s="312"/>
      <c r="IT35" s="312"/>
      <c r="IU35" s="312"/>
      <c r="IV35" s="312"/>
    </row>
    <row r="36" spans="1:256" x14ac:dyDescent="0.2">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3"/>
      <c r="AY36" s="323"/>
      <c r="AZ36" s="323"/>
      <c r="BA36" s="323"/>
      <c r="BB36" s="323"/>
      <c r="BC36" s="323"/>
      <c r="BD36" s="323"/>
      <c r="BE36" s="323"/>
      <c r="BF36" s="323"/>
      <c r="BG36" s="323"/>
      <c r="BH36" s="323"/>
      <c r="BI36" s="323"/>
      <c r="BJ36" s="323"/>
      <c r="BK36" s="323"/>
      <c r="BL36" s="323"/>
      <c r="BM36" s="323"/>
      <c r="BN36" s="323"/>
      <c r="BO36" s="323"/>
      <c r="BP36" s="323"/>
      <c r="BQ36" s="323"/>
      <c r="BR36" s="323"/>
      <c r="BS36" s="323"/>
      <c r="BT36" s="323"/>
      <c r="BU36" s="323"/>
      <c r="BV36" s="323"/>
      <c r="BW36" s="323"/>
      <c r="BX36" s="323"/>
      <c r="BY36" s="323"/>
      <c r="BZ36" s="323"/>
      <c r="CA36" s="323"/>
      <c r="CB36" s="323"/>
      <c r="CC36" s="323"/>
      <c r="CD36" s="323"/>
      <c r="CE36" s="323"/>
      <c r="CF36" s="323"/>
      <c r="CG36" s="323"/>
      <c r="CH36" s="323"/>
      <c r="CI36" s="323"/>
      <c r="CJ36" s="323"/>
      <c r="CK36" s="323"/>
      <c r="CL36" s="323"/>
      <c r="CM36" s="323"/>
      <c r="CN36" s="323"/>
      <c r="CO36" s="323"/>
      <c r="CP36" s="323"/>
      <c r="CQ36" s="323"/>
      <c r="CR36" s="323"/>
      <c r="CS36" s="323"/>
      <c r="CT36" s="323"/>
      <c r="CU36" s="323"/>
      <c r="CV36" s="323"/>
      <c r="CW36" s="323"/>
      <c r="CX36" s="323"/>
      <c r="CY36" s="323"/>
      <c r="CZ36" s="323"/>
      <c r="DA36" s="323"/>
      <c r="DB36" s="323"/>
      <c r="DC36" s="323"/>
      <c r="DD36" s="323"/>
      <c r="DE36" s="323"/>
      <c r="DF36" s="323"/>
      <c r="DG36" s="323"/>
      <c r="DH36" s="323"/>
      <c r="DI36" s="323"/>
      <c r="DJ36" s="323"/>
      <c r="DK36" s="323"/>
      <c r="DL36" s="323"/>
      <c r="DM36" s="323"/>
      <c r="DN36" s="323"/>
      <c r="DO36" s="323"/>
      <c r="DP36" s="323"/>
      <c r="DQ36" s="323"/>
      <c r="DR36" s="323"/>
      <c r="DS36" s="323"/>
      <c r="DT36" s="323"/>
      <c r="DU36" s="323"/>
      <c r="DV36" s="323"/>
      <c r="DW36" s="323"/>
      <c r="DX36" s="323"/>
      <c r="DY36" s="323"/>
      <c r="DZ36" s="323"/>
      <c r="EA36" s="323"/>
      <c r="EB36" s="323"/>
      <c r="EC36" s="323"/>
      <c r="ED36" s="323"/>
      <c r="EE36" s="323"/>
      <c r="EF36" s="323"/>
      <c r="EG36" s="323"/>
      <c r="EH36" s="323"/>
      <c r="EI36" s="323"/>
      <c r="EJ36" s="323"/>
      <c r="EK36" s="323"/>
      <c r="EL36" s="323"/>
      <c r="EM36" s="323"/>
      <c r="EN36" s="323"/>
      <c r="EO36" s="323"/>
      <c r="EP36" s="323"/>
      <c r="EQ36" s="323"/>
      <c r="ER36" s="323"/>
      <c r="ES36" s="323"/>
      <c r="ET36" s="323"/>
      <c r="EU36" s="323"/>
      <c r="EV36" s="323"/>
      <c r="EW36" s="323"/>
      <c r="EX36" s="323"/>
      <c r="EY36" s="323"/>
      <c r="EZ36" s="323"/>
      <c r="FA36" s="323"/>
      <c r="FB36" s="323"/>
      <c r="FC36" s="323"/>
      <c r="FD36" s="323"/>
      <c r="FE36" s="323"/>
      <c r="FF36" s="323"/>
      <c r="FG36" s="323"/>
      <c r="FH36" s="323"/>
      <c r="FI36" s="323"/>
      <c r="FJ36" s="323"/>
      <c r="FK36" s="323"/>
      <c r="FL36" s="323"/>
      <c r="FM36" s="323"/>
      <c r="FN36" s="323"/>
      <c r="FO36" s="323"/>
      <c r="FP36" s="323"/>
      <c r="FQ36" s="323"/>
      <c r="FR36" s="323"/>
      <c r="FS36" s="323"/>
      <c r="FT36" s="323"/>
      <c r="FU36" s="323"/>
      <c r="FV36" s="323"/>
      <c r="FW36" s="323"/>
      <c r="FX36" s="323"/>
      <c r="FY36" s="323"/>
      <c r="FZ36" s="323"/>
      <c r="GA36" s="323"/>
      <c r="GB36" s="323"/>
      <c r="GC36" s="323"/>
      <c r="GD36" s="323"/>
      <c r="GE36" s="323"/>
      <c r="GF36" s="323"/>
      <c r="GG36" s="323"/>
      <c r="GH36" s="323"/>
      <c r="GI36" s="323"/>
      <c r="GJ36" s="323"/>
      <c r="GK36" s="323"/>
      <c r="GL36" s="323"/>
      <c r="GM36" s="323"/>
      <c r="GN36" s="323"/>
      <c r="GO36" s="323"/>
      <c r="GP36" s="323"/>
      <c r="GQ36" s="323"/>
      <c r="GR36" s="323"/>
      <c r="GS36" s="323"/>
      <c r="GT36" s="323"/>
      <c r="GU36" s="323"/>
      <c r="GV36" s="323"/>
      <c r="GW36" s="323"/>
      <c r="GX36" s="323"/>
      <c r="GY36" s="323"/>
      <c r="GZ36" s="323"/>
      <c r="HA36" s="323"/>
      <c r="HB36" s="323"/>
      <c r="HC36" s="323"/>
      <c r="HD36" s="323"/>
      <c r="HE36" s="323"/>
      <c r="HF36" s="323"/>
      <c r="HG36" s="323"/>
      <c r="HH36" s="323"/>
      <c r="HI36" s="323"/>
      <c r="HJ36" s="323"/>
      <c r="HK36" s="323"/>
      <c r="HL36" s="323"/>
      <c r="HM36" s="323"/>
      <c r="HO36" s="312"/>
      <c r="HP36" s="312"/>
      <c r="HQ36" s="312"/>
      <c r="HR36" s="312"/>
      <c r="HS36" s="312"/>
      <c r="HT36" s="312"/>
      <c r="HU36" s="312"/>
      <c r="HV36" s="312"/>
      <c r="HW36" s="312"/>
      <c r="HX36" s="312"/>
      <c r="HY36" s="312"/>
      <c r="HZ36" s="312"/>
      <c r="IA36" s="312"/>
      <c r="IB36" s="312"/>
      <c r="IC36" s="312"/>
      <c r="ID36" s="312"/>
      <c r="IE36" s="312"/>
      <c r="IF36" s="312"/>
      <c r="IG36" s="312"/>
      <c r="IH36" s="312"/>
      <c r="II36" s="312"/>
      <c r="IJ36" s="312"/>
      <c r="IK36" s="312"/>
      <c r="IL36" s="312"/>
      <c r="IM36" s="312"/>
      <c r="IN36" s="312"/>
      <c r="IO36" s="312"/>
      <c r="IP36" s="312"/>
      <c r="IQ36" s="312"/>
      <c r="IR36" s="312"/>
      <c r="IS36" s="312"/>
      <c r="IT36" s="312"/>
      <c r="IU36" s="312"/>
      <c r="IV36" s="312"/>
    </row>
    <row r="37" spans="1:256" x14ac:dyDescent="0.2">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5"/>
      <c r="AW37" s="325"/>
      <c r="AX37" s="325"/>
      <c r="AY37" s="325"/>
      <c r="AZ37" s="325"/>
      <c r="BA37" s="325"/>
      <c r="BB37" s="325"/>
      <c r="BC37" s="325"/>
      <c r="BD37" s="325"/>
      <c r="BE37" s="325"/>
      <c r="BF37" s="325"/>
      <c r="BG37" s="325"/>
      <c r="BH37" s="325"/>
      <c r="BI37" s="325"/>
      <c r="BJ37" s="325"/>
      <c r="BK37" s="325"/>
      <c r="BL37" s="325"/>
      <c r="BM37" s="325"/>
      <c r="BN37" s="325"/>
      <c r="BO37" s="325"/>
      <c r="BP37" s="325"/>
      <c r="BQ37" s="325"/>
      <c r="BR37" s="325"/>
      <c r="BS37" s="325"/>
      <c r="BT37" s="325"/>
      <c r="BU37" s="325"/>
      <c r="BV37" s="325"/>
      <c r="BW37" s="325"/>
      <c r="BX37" s="325"/>
      <c r="BY37" s="325"/>
      <c r="BZ37" s="325"/>
      <c r="CA37" s="325"/>
      <c r="CB37" s="325"/>
      <c r="CC37" s="325"/>
      <c r="CD37" s="325"/>
      <c r="CE37" s="325"/>
      <c r="CF37" s="325"/>
      <c r="CG37" s="325"/>
      <c r="CH37" s="325"/>
      <c r="CI37" s="325"/>
      <c r="CJ37" s="325"/>
      <c r="CK37" s="325"/>
      <c r="CL37" s="325"/>
      <c r="CM37" s="325"/>
      <c r="CN37" s="325"/>
      <c r="CO37" s="325"/>
      <c r="CP37" s="325"/>
      <c r="CQ37" s="325"/>
      <c r="CR37" s="325"/>
      <c r="CS37" s="325"/>
      <c r="CT37" s="325"/>
      <c r="CU37" s="325"/>
      <c r="CV37" s="325"/>
      <c r="CW37" s="325"/>
      <c r="CX37" s="325"/>
      <c r="CY37" s="325"/>
      <c r="CZ37" s="325"/>
      <c r="DA37" s="325"/>
      <c r="DB37" s="325"/>
      <c r="DC37" s="325"/>
      <c r="DD37" s="325"/>
      <c r="DE37" s="325"/>
      <c r="DF37" s="325"/>
      <c r="DG37" s="325"/>
      <c r="DH37" s="325"/>
      <c r="DI37" s="325"/>
      <c r="DJ37" s="325"/>
      <c r="DK37" s="325"/>
      <c r="DL37" s="325"/>
      <c r="DM37" s="325"/>
      <c r="DN37" s="325"/>
      <c r="DO37" s="325"/>
      <c r="DP37" s="325"/>
      <c r="DQ37" s="325"/>
      <c r="DR37" s="325"/>
      <c r="DS37" s="325"/>
      <c r="DT37" s="325"/>
      <c r="DU37" s="325"/>
      <c r="DV37" s="325"/>
      <c r="DW37" s="325"/>
      <c r="DX37" s="325"/>
      <c r="DY37" s="325"/>
      <c r="DZ37" s="325"/>
      <c r="EA37" s="325"/>
      <c r="EB37" s="325"/>
      <c r="EC37" s="325"/>
      <c r="ED37" s="325"/>
      <c r="EE37" s="325"/>
      <c r="EF37" s="325"/>
      <c r="EG37" s="325"/>
      <c r="EH37" s="325"/>
      <c r="EI37" s="325"/>
      <c r="EJ37" s="325"/>
      <c r="EK37" s="325"/>
      <c r="EL37" s="325"/>
      <c r="EM37" s="325"/>
      <c r="EN37" s="325"/>
      <c r="EO37" s="325"/>
      <c r="EP37" s="325"/>
      <c r="EQ37" s="325"/>
      <c r="ER37" s="325"/>
      <c r="ES37" s="325"/>
      <c r="ET37" s="325"/>
      <c r="EU37" s="325"/>
      <c r="EV37" s="325"/>
      <c r="EW37" s="325"/>
      <c r="EX37" s="325"/>
      <c r="EY37" s="325"/>
      <c r="EZ37" s="325"/>
      <c r="FA37" s="325"/>
      <c r="FB37" s="325"/>
      <c r="FC37" s="325"/>
      <c r="FD37" s="325"/>
      <c r="FE37" s="325"/>
      <c r="FF37" s="325"/>
      <c r="FG37" s="325"/>
      <c r="FH37" s="325"/>
      <c r="FI37" s="325"/>
      <c r="FJ37" s="325"/>
      <c r="FK37" s="325"/>
      <c r="FL37" s="325"/>
      <c r="FM37" s="325"/>
      <c r="FN37" s="325"/>
      <c r="FO37" s="325"/>
      <c r="FP37" s="325"/>
      <c r="FQ37" s="325"/>
      <c r="FR37" s="325"/>
      <c r="FS37" s="325"/>
      <c r="FT37" s="325"/>
      <c r="FU37" s="325"/>
      <c r="FV37" s="325"/>
      <c r="FW37" s="325"/>
      <c r="FX37" s="325"/>
      <c r="FY37" s="325"/>
      <c r="FZ37" s="325"/>
      <c r="GA37" s="325"/>
      <c r="GB37" s="325"/>
      <c r="GC37" s="325"/>
      <c r="GD37" s="325"/>
      <c r="GE37" s="325"/>
      <c r="GF37" s="325"/>
      <c r="GG37" s="325"/>
      <c r="GH37" s="325"/>
      <c r="GI37" s="325"/>
      <c r="GJ37" s="325"/>
      <c r="GK37" s="325"/>
      <c r="GL37" s="325"/>
      <c r="GM37" s="325"/>
      <c r="GN37" s="325"/>
      <c r="GO37" s="325"/>
      <c r="GP37" s="325"/>
      <c r="GQ37" s="325"/>
      <c r="GR37" s="325"/>
      <c r="GS37" s="325"/>
      <c r="GT37" s="325"/>
      <c r="GU37" s="325"/>
      <c r="GV37" s="325"/>
      <c r="GW37" s="325"/>
      <c r="GX37" s="325"/>
      <c r="GY37" s="325"/>
      <c r="GZ37" s="325"/>
      <c r="HA37" s="325"/>
      <c r="HB37" s="325"/>
      <c r="HC37" s="325"/>
      <c r="HD37" s="325"/>
      <c r="HE37" s="325"/>
      <c r="HF37" s="325"/>
      <c r="HG37" s="325"/>
      <c r="HH37" s="325"/>
      <c r="HI37" s="325"/>
      <c r="HJ37" s="325"/>
      <c r="HK37" s="325"/>
      <c r="HL37" s="325"/>
      <c r="HM37" s="325"/>
      <c r="HO37" s="312"/>
      <c r="HP37" s="312"/>
      <c r="HQ37" s="312"/>
      <c r="HR37" s="312"/>
      <c r="HS37" s="312"/>
      <c r="HT37" s="312"/>
      <c r="HU37" s="312"/>
      <c r="HV37" s="312"/>
      <c r="HW37" s="312"/>
      <c r="HX37" s="312"/>
      <c r="HY37" s="312"/>
      <c r="HZ37" s="312"/>
      <c r="IA37" s="312"/>
      <c r="IB37" s="312"/>
      <c r="IC37" s="312"/>
      <c r="ID37" s="312"/>
      <c r="IE37" s="312"/>
      <c r="IF37" s="312"/>
      <c r="IG37" s="312"/>
      <c r="IH37" s="312"/>
      <c r="II37" s="312"/>
      <c r="IJ37" s="312"/>
      <c r="IK37" s="312"/>
      <c r="IL37" s="312"/>
      <c r="IM37" s="312"/>
      <c r="IN37" s="312"/>
      <c r="IO37" s="312"/>
      <c r="IP37" s="312"/>
      <c r="IQ37" s="312"/>
      <c r="IR37" s="312"/>
      <c r="IS37" s="312"/>
      <c r="IT37" s="312"/>
      <c r="IU37" s="312"/>
      <c r="IV37" s="312"/>
    </row>
    <row r="38" spans="1:256" x14ac:dyDescent="0.2">
      <c r="A38" s="312" t="s">
        <v>394</v>
      </c>
      <c r="B38" s="312" t="s">
        <v>27</v>
      </c>
      <c r="C38" s="323">
        <v>572786</v>
      </c>
      <c r="D38" s="323">
        <v>0</v>
      </c>
      <c r="E38" s="323">
        <v>0</v>
      </c>
      <c r="F38" s="323">
        <v>3</v>
      </c>
      <c r="G38" s="323">
        <v>2</v>
      </c>
      <c r="H38" s="323">
        <v>6</v>
      </c>
      <c r="I38" s="323">
        <v>41</v>
      </c>
      <c r="J38" s="323">
        <v>48</v>
      </c>
      <c r="K38" s="323">
        <v>0</v>
      </c>
      <c r="L38" s="323"/>
      <c r="M38" s="323"/>
      <c r="N38" s="323"/>
      <c r="O38" s="323">
        <v>11</v>
      </c>
      <c r="P38" s="323">
        <v>89</v>
      </c>
      <c r="Q38" s="323">
        <v>279963</v>
      </c>
      <c r="R38" s="323">
        <v>0</v>
      </c>
      <c r="S38" s="323">
        <v>0</v>
      </c>
      <c r="T38" s="323">
        <v>2</v>
      </c>
      <c r="U38" s="323">
        <v>2</v>
      </c>
      <c r="V38" s="323">
        <v>5</v>
      </c>
      <c r="W38" s="323">
        <v>38</v>
      </c>
      <c r="X38" s="323">
        <v>53</v>
      </c>
      <c r="Y38" s="323">
        <v>0</v>
      </c>
      <c r="Z38" s="323"/>
      <c r="AA38" s="323"/>
      <c r="AB38" s="323"/>
      <c r="AC38" s="323">
        <v>9</v>
      </c>
      <c r="AD38" s="323">
        <v>91</v>
      </c>
      <c r="AE38" s="323">
        <v>292823</v>
      </c>
      <c r="AF38" s="323">
        <v>0</v>
      </c>
      <c r="AG38" s="323">
        <v>0</v>
      </c>
      <c r="AH38" s="323">
        <v>4</v>
      </c>
      <c r="AI38" s="323">
        <v>2</v>
      </c>
      <c r="AJ38" s="323">
        <v>7</v>
      </c>
      <c r="AK38" s="323">
        <v>43</v>
      </c>
      <c r="AL38" s="323">
        <v>44</v>
      </c>
      <c r="AM38" s="323">
        <v>0</v>
      </c>
      <c r="AN38" s="323"/>
      <c r="AO38" s="323"/>
      <c r="AP38" s="323"/>
      <c r="AQ38" s="323">
        <v>13</v>
      </c>
      <c r="AR38" s="323">
        <v>87</v>
      </c>
      <c r="AS38" s="323">
        <v>572586</v>
      </c>
      <c r="AT38" s="323">
        <v>0</v>
      </c>
      <c r="AU38" s="323">
        <v>0</v>
      </c>
      <c r="AV38" s="323">
        <v>1</v>
      </c>
      <c r="AW38" s="323">
        <v>1</v>
      </c>
      <c r="AX38" s="323">
        <v>2</v>
      </c>
      <c r="AY38" s="323">
        <v>10</v>
      </c>
      <c r="AZ38" s="323">
        <v>51</v>
      </c>
      <c r="BA38" s="323">
        <v>34</v>
      </c>
      <c r="BB38" s="323">
        <v>2</v>
      </c>
      <c r="BC38" s="323"/>
      <c r="BD38" s="323"/>
      <c r="BE38" s="323"/>
      <c r="BF38" s="323"/>
      <c r="BG38" s="323">
        <v>13</v>
      </c>
      <c r="BH38" s="323">
        <v>87</v>
      </c>
      <c r="BI38" s="323">
        <v>279897</v>
      </c>
      <c r="BJ38" s="323">
        <v>0</v>
      </c>
      <c r="BK38" s="323">
        <v>0</v>
      </c>
      <c r="BL38" s="323">
        <v>0</v>
      </c>
      <c r="BM38" s="323">
        <v>0</v>
      </c>
      <c r="BN38" s="323">
        <v>1</v>
      </c>
      <c r="BO38" s="323">
        <v>7</v>
      </c>
      <c r="BP38" s="323">
        <v>47</v>
      </c>
      <c r="BQ38" s="323">
        <v>41</v>
      </c>
      <c r="BR38" s="323">
        <v>3</v>
      </c>
      <c r="BS38" s="323"/>
      <c r="BT38" s="323"/>
      <c r="BU38" s="323"/>
      <c r="BV38" s="323"/>
      <c r="BW38" s="323">
        <v>9</v>
      </c>
      <c r="BX38" s="323">
        <v>91</v>
      </c>
      <c r="BY38" s="323">
        <v>292689</v>
      </c>
      <c r="BZ38" s="323">
        <v>0</v>
      </c>
      <c r="CA38" s="323">
        <v>0</v>
      </c>
      <c r="CB38" s="323">
        <v>1</v>
      </c>
      <c r="CC38" s="323">
        <v>1</v>
      </c>
      <c r="CD38" s="323">
        <v>3</v>
      </c>
      <c r="CE38" s="323">
        <v>12</v>
      </c>
      <c r="CF38" s="323">
        <v>54</v>
      </c>
      <c r="CG38" s="323">
        <v>27</v>
      </c>
      <c r="CH38" s="323">
        <v>1</v>
      </c>
      <c r="CI38" s="323"/>
      <c r="CJ38" s="323"/>
      <c r="CK38" s="323"/>
      <c r="CL38" s="323"/>
      <c r="CM38" s="323">
        <v>17</v>
      </c>
      <c r="CN38" s="323">
        <v>83</v>
      </c>
      <c r="CO38" s="323">
        <v>572665</v>
      </c>
      <c r="CP38" s="323">
        <v>0</v>
      </c>
      <c r="CQ38" s="323">
        <v>0</v>
      </c>
      <c r="CR38" s="323">
        <v>3</v>
      </c>
      <c r="CS38" s="323">
        <v>1</v>
      </c>
      <c r="CT38" s="323">
        <v>0</v>
      </c>
      <c r="CU38" s="323">
        <v>9</v>
      </c>
      <c r="CV38" s="323">
        <v>45</v>
      </c>
      <c r="CW38" s="323">
        <v>33</v>
      </c>
      <c r="CX38" s="323">
        <v>9</v>
      </c>
      <c r="CY38" s="323"/>
      <c r="CZ38" s="323"/>
      <c r="DA38" s="323"/>
      <c r="DB38" s="323"/>
      <c r="DC38" s="323">
        <v>13</v>
      </c>
      <c r="DD38" s="323">
        <v>87</v>
      </c>
      <c r="DE38" s="323">
        <v>279900</v>
      </c>
      <c r="DF38" s="323">
        <v>0</v>
      </c>
      <c r="DG38" s="323">
        <v>0</v>
      </c>
      <c r="DH38" s="323">
        <v>2</v>
      </c>
      <c r="DI38" s="323">
        <v>1</v>
      </c>
      <c r="DJ38" s="323">
        <v>0</v>
      </c>
      <c r="DK38" s="323">
        <v>9</v>
      </c>
      <c r="DL38" s="323">
        <v>50</v>
      </c>
      <c r="DM38" s="323">
        <v>30</v>
      </c>
      <c r="DN38" s="323">
        <v>7</v>
      </c>
      <c r="DO38" s="323"/>
      <c r="DP38" s="323"/>
      <c r="DQ38" s="323"/>
      <c r="DR38" s="323"/>
      <c r="DS38" s="323">
        <v>13</v>
      </c>
      <c r="DT38" s="323">
        <v>87</v>
      </c>
      <c r="DU38" s="323">
        <v>292765</v>
      </c>
      <c r="DV38" s="323">
        <v>0</v>
      </c>
      <c r="DW38" s="323">
        <v>0</v>
      </c>
      <c r="DX38" s="323">
        <v>3</v>
      </c>
      <c r="DY38" s="323">
        <v>1</v>
      </c>
      <c r="DZ38" s="323">
        <v>0</v>
      </c>
      <c r="EA38" s="323">
        <v>8</v>
      </c>
      <c r="EB38" s="323">
        <v>41</v>
      </c>
      <c r="EC38" s="323">
        <v>35</v>
      </c>
      <c r="ED38" s="323">
        <v>10</v>
      </c>
      <c r="EE38" s="323"/>
      <c r="EF38" s="323"/>
      <c r="EG38" s="323"/>
      <c r="EH38" s="323"/>
      <c r="EI38" s="323">
        <v>13</v>
      </c>
      <c r="EJ38" s="323">
        <v>87</v>
      </c>
      <c r="EK38" s="323">
        <v>572744</v>
      </c>
      <c r="EL38" s="323">
        <v>0</v>
      </c>
      <c r="EM38" s="323">
        <v>0</v>
      </c>
      <c r="EN38" s="323">
        <v>3</v>
      </c>
      <c r="EO38" s="323">
        <v>2</v>
      </c>
      <c r="EP38" s="323">
        <v>15</v>
      </c>
      <c r="EQ38" s="323">
        <v>25</v>
      </c>
      <c r="ER38" s="323">
        <v>52</v>
      </c>
      <c r="ES38" s="323">
        <v>4</v>
      </c>
      <c r="ET38" s="323"/>
      <c r="EU38" s="323"/>
      <c r="EV38" s="323"/>
      <c r="EW38" s="323"/>
      <c r="EX38" s="323">
        <v>20</v>
      </c>
      <c r="EY38" s="323">
        <v>80</v>
      </c>
      <c r="EZ38" s="323">
        <v>279944</v>
      </c>
      <c r="FA38" s="323">
        <v>0</v>
      </c>
      <c r="FB38" s="323">
        <v>0</v>
      </c>
      <c r="FC38" s="323">
        <v>2</v>
      </c>
      <c r="FD38" s="323">
        <v>1</v>
      </c>
      <c r="FE38" s="323">
        <v>12</v>
      </c>
      <c r="FF38" s="323">
        <v>23</v>
      </c>
      <c r="FG38" s="323">
        <v>56</v>
      </c>
      <c r="FH38" s="323">
        <v>5</v>
      </c>
      <c r="FI38" s="323"/>
      <c r="FJ38" s="323"/>
      <c r="FK38" s="323"/>
      <c r="FL38" s="323"/>
      <c r="FM38" s="323">
        <v>16</v>
      </c>
      <c r="FN38" s="323">
        <v>84</v>
      </c>
      <c r="FO38" s="323">
        <v>292800</v>
      </c>
      <c r="FP38" s="323">
        <v>0</v>
      </c>
      <c r="FQ38" s="323">
        <v>0</v>
      </c>
      <c r="FR38" s="323">
        <v>4</v>
      </c>
      <c r="FS38" s="323">
        <v>2</v>
      </c>
      <c r="FT38" s="323">
        <v>18</v>
      </c>
      <c r="FU38" s="323">
        <v>26</v>
      </c>
      <c r="FV38" s="323">
        <v>47</v>
      </c>
      <c r="FW38" s="323">
        <v>3</v>
      </c>
      <c r="FX38" s="323"/>
      <c r="FY38" s="323"/>
      <c r="FZ38" s="323"/>
      <c r="GA38" s="323"/>
      <c r="GB38" s="323">
        <v>24</v>
      </c>
      <c r="GC38" s="323">
        <v>76</v>
      </c>
      <c r="GD38" s="323">
        <v>572367</v>
      </c>
      <c r="GE38" s="323">
        <v>20</v>
      </c>
      <c r="GF38" s="323">
        <v>80</v>
      </c>
      <c r="GG38" s="323">
        <v>279790</v>
      </c>
      <c r="GH38" s="323">
        <v>17</v>
      </c>
      <c r="GI38" s="323">
        <v>83</v>
      </c>
      <c r="GJ38" s="323">
        <v>292577</v>
      </c>
      <c r="GK38" s="323">
        <v>23</v>
      </c>
      <c r="GL38" s="323">
        <v>77</v>
      </c>
      <c r="GM38" s="323">
        <v>547885</v>
      </c>
      <c r="GN38" s="323">
        <v>9</v>
      </c>
      <c r="GO38" s="323">
        <v>91</v>
      </c>
      <c r="GP38" s="323">
        <v>267827</v>
      </c>
      <c r="GQ38" s="323">
        <v>8</v>
      </c>
      <c r="GR38" s="323">
        <v>92</v>
      </c>
      <c r="GS38" s="323">
        <v>280058</v>
      </c>
      <c r="GT38" s="323">
        <v>10</v>
      </c>
      <c r="GU38" s="323">
        <v>90</v>
      </c>
      <c r="GV38" s="323">
        <v>548290</v>
      </c>
      <c r="GW38" s="323">
        <v>6</v>
      </c>
      <c r="GX38" s="323">
        <v>94</v>
      </c>
      <c r="GY38" s="323">
        <v>268061</v>
      </c>
      <c r="GZ38" s="323">
        <v>4</v>
      </c>
      <c r="HA38" s="323">
        <v>96</v>
      </c>
      <c r="HB38" s="323">
        <v>280229</v>
      </c>
      <c r="HC38" s="323">
        <v>7</v>
      </c>
      <c r="HD38" s="323">
        <v>93</v>
      </c>
      <c r="HE38" s="323">
        <v>548681</v>
      </c>
      <c r="HF38" s="323">
        <v>10</v>
      </c>
      <c r="HG38" s="323">
        <v>90</v>
      </c>
      <c r="HH38" s="323">
        <v>268126</v>
      </c>
      <c r="HI38" s="323">
        <v>11</v>
      </c>
      <c r="HJ38" s="323">
        <v>89</v>
      </c>
      <c r="HK38" s="323">
        <v>280555</v>
      </c>
      <c r="HL38" s="323">
        <v>10</v>
      </c>
      <c r="HM38" s="323">
        <v>90</v>
      </c>
      <c r="HO38" s="312"/>
      <c r="HP38" s="312"/>
      <c r="HQ38" s="312"/>
      <c r="HR38" s="312"/>
      <c r="HS38" s="312"/>
      <c r="HT38" s="312"/>
      <c r="HU38" s="312"/>
      <c r="HV38" s="312"/>
      <c r="HW38" s="312"/>
      <c r="HX38" s="312"/>
      <c r="HY38" s="312"/>
      <c r="HZ38" s="312"/>
      <c r="IA38" s="312"/>
      <c r="IB38" s="312"/>
      <c r="IC38" s="312"/>
      <c r="ID38" s="312"/>
      <c r="IE38" s="312"/>
      <c r="IF38" s="312"/>
      <c r="IG38" s="312"/>
      <c r="IH38" s="312"/>
      <c r="II38" s="312"/>
      <c r="IJ38" s="312"/>
      <c r="IK38" s="312"/>
      <c r="IL38" s="312"/>
      <c r="IM38" s="312"/>
      <c r="IN38" s="312"/>
      <c r="IO38" s="312"/>
      <c r="IP38" s="312"/>
      <c r="IQ38" s="312"/>
      <c r="IR38" s="312"/>
      <c r="IS38" s="312"/>
      <c r="IT38" s="312"/>
      <c r="IU38" s="312"/>
      <c r="IV38" s="312"/>
    </row>
    <row r="39" spans="1:256" x14ac:dyDescent="0.2">
      <c r="B39" s="324" t="s">
        <v>395</v>
      </c>
      <c r="C39" s="323">
        <v>465914</v>
      </c>
      <c r="D39" s="323">
        <v>0</v>
      </c>
      <c r="E39" s="323">
        <v>0</v>
      </c>
      <c r="F39" s="323">
        <v>2</v>
      </c>
      <c r="G39" s="323">
        <v>2</v>
      </c>
      <c r="H39" s="323">
        <v>5</v>
      </c>
      <c r="I39" s="323">
        <v>40</v>
      </c>
      <c r="J39" s="323">
        <v>50</v>
      </c>
      <c r="K39" s="323">
        <v>0</v>
      </c>
      <c r="L39" s="323"/>
      <c r="M39" s="323"/>
      <c r="N39" s="323"/>
      <c r="O39" s="323">
        <v>10</v>
      </c>
      <c r="P39" s="323">
        <v>90</v>
      </c>
      <c r="Q39" s="323">
        <v>227538</v>
      </c>
      <c r="R39" s="323">
        <v>0</v>
      </c>
      <c r="S39" s="323">
        <v>0</v>
      </c>
      <c r="T39" s="323">
        <v>2</v>
      </c>
      <c r="U39" s="323">
        <v>1</v>
      </c>
      <c r="V39" s="323">
        <v>5</v>
      </c>
      <c r="W39" s="323">
        <v>37</v>
      </c>
      <c r="X39" s="323">
        <v>54</v>
      </c>
      <c r="Y39" s="323">
        <v>0</v>
      </c>
      <c r="Z39" s="323"/>
      <c r="AA39" s="323"/>
      <c r="AB39" s="323"/>
      <c r="AC39" s="323">
        <v>8</v>
      </c>
      <c r="AD39" s="323">
        <v>92</v>
      </c>
      <c r="AE39" s="323">
        <v>238376</v>
      </c>
      <c r="AF39" s="323">
        <v>0</v>
      </c>
      <c r="AG39" s="323">
        <v>0</v>
      </c>
      <c r="AH39" s="323">
        <v>3</v>
      </c>
      <c r="AI39" s="323">
        <v>2</v>
      </c>
      <c r="AJ39" s="323">
        <v>6</v>
      </c>
      <c r="AK39" s="323">
        <v>42</v>
      </c>
      <c r="AL39" s="323">
        <v>46</v>
      </c>
      <c r="AM39" s="323">
        <v>0</v>
      </c>
      <c r="AN39" s="323"/>
      <c r="AO39" s="323"/>
      <c r="AP39" s="323"/>
      <c r="AQ39" s="323">
        <v>12</v>
      </c>
      <c r="AR39" s="323">
        <v>88</v>
      </c>
      <c r="AS39" s="323">
        <v>465767</v>
      </c>
      <c r="AT39" s="323">
        <v>0</v>
      </c>
      <c r="AU39" s="323">
        <v>0</v>
      </c>
      <c r="AV39" s="323">
        <v>1</v>
      </c>
      <c r="AW39" s="323">
        <v>1</v>
      </c>
      <c r="AX39" s="323">
        <v>2</v>
      </c>
      <c r="AY39" s="323">
        <v>9</v>
      </c>
      <c r="AZ39" s="323">
        <v>51</v>
      </c>
      <c r="BA39" s="323">
        <v>34</v>
      </c>
      <c r="BB39" s="323">
        <v>2</v>
      </c>
      <c r="BC39" s="323"/>
      <c r="BD39" s="323"/>
      <c r="BE39" s="323"/>
      <c r="BF39" s="323"/>
      <c r="BG39" s="323">
        <v>12</v>
      </c>
      <c r="BH39" s="323">
        <v>88</v>
      </c>
      <c r="BI39" s="323">
        <v>227498</v>
      </c>
      <c r="BJ39" s="323">
        <v>0</v>
      </c>
      <c r="BK39" s="323">
        <v>0</v>
      </c>
      <c r="BL39" s="323">
        <v>0</v>
      </c>
      <c r="BM39" s="323">
        <v>0</v>
      </c>
      <c r="BN39" s="323">
        <v>1</v>
      </c>
      <c r="BO39" s="323">
        <v>6</v>
      </c>
      <c r="BP39" s="323">
        <v>47</v>
      </c>
      <c r="BQ39" s="323">
        <v>42</v>
      </c>
      <c r="BR39" s="323">
        <v>3</v>
      </c>
      <c r="BS39" s="323"/>
      <c r="BT39" s="323"/>
      <c r="BU39" s="323"/>
      <c r="BV39" s="323"/>
      <c r="BW39" s="323">
        <v>8</v>
      </c>
      <c r="BX39" s="323">
        <v>92</v>
      </c>
      <c r="BY39" s="323">
        <v>238269</v>
      </c>
      <c r="BZ39" s="323">
        <v>0</v>
      </c>
      <c r="CA39" s="323">
        <v>0</v>
      </c>
      <c r="CB39" s="323">
        <v>1</v>
      </c>
      <c r="CC39" s="323">
        <v>1</v>
      </c>
      <c r="CD39" s="323">
        <v>3</v>
      </c>
      <c r="CE39" s="323">
        <v>12</v>
      </c>
      <c r="CF39" s="323">
        <v>55</v>
      </c>
      <c r="CG39" s="323">
        <v>27</v>
      </c>
      <c r="CH39" s="323">
        <v>1</v>
      </c>
      <c r="CI39" s="323"/>
      <c r="CJ39" s="323"/>
      <c r="CK39" s="323"/>
      <c r="CL39" s="323"/>
      <c r="CM39" s="323">
        <v>16</v>
      </c>
      <c r="CN39" s="323">
        <v>84</v>
      </c>
      <c r="CO39" s="323">
        <v>465833</v>
      </c>
      <c r="CP39" s="323">
        <v>0</v>
      </c>
      <c r="CQ39" s="323">
        <v>0</v>
      </c>
      <c r="CR39" s="323">
        <v>2</v>
      </c>
      <c r="CS39" s="323">
        <v>1</v>
      </c>
      <c r="CT39" s="323">
        <v>0</v>
      </c>
      <c r="CU39" s="323">
        <v>9</v>
      </c>
      <c r="CV39" s="323">
        <v>46</v>
      </c>
      <c r="CW39" s="323">
        <v>33</v>
      </c>
      <c r="CX39" s="323">
        <v>8</v>
      </c>
      <c r="CY39" s="323"/>
      <c r="CZ39" s="323"/>
      <c r="DA39" s="323"/>
      <c r="DB39" s="323"/>
      <c r="DC39" s="323">
        <v>13</v>
      </c>
      <c r="DD39" s="323">
        <v>87</v>
      </c>
      <c r="DE39" s="323">
        <v>227495</v>
      </c>
      <c r="DF39" s="323">
        <v>0</v>
      </c>
      <c r="DG39" s="323">
        <v>0</v>
      </c>
      <c r="DH39" s="323">
        <v>2</v>
      </c>
      <c r="DI39" s="323">
        <v>1</v>
      </c>
      <c r="DJ39" s="323">
        <v>0</v>
      </c>
      <c r="DK39" s="323">
        <v>9</v>
      </c>
      <c r="DL39" s="323">
        <v>50</v>
      </c>
      <c r="DM39" s="323">
        <v>31</v>
      </c>
      <c r="DN39" s="323">
        <v>7</v>
      </c>
      <c r="DO39" s="323"/>
      <c r="DP39" s="323"/>
      <c r="DQ39" s="323"/>
      <c r="DR39" s="323"/>
      <c r="DS39" s="323">
        <v>13</v>
      </c>
      <c r="DT39" s="323">
        <v>87</v>
      </c>
      <c r="DU39" s="323">
        <v>238338</v>
      </c>
      <c r="DV39" s="323">
        <v>0</v>
      </c>
      <c r="DW39" s="323">
        <v>0</v>
      </c>
      <c r="DX39" s="323">
        <v>3</v>
      </c>
      <c r="DY39" s="323">
        <v>1</v>
      </c>
      <c r="DZ39" s="323">
        <v>0</v>
      </c>
      <c r="EA39" s="323">
        <v>8</v>
      </c>
      <c r="EB39" s="323">
        <v>42</v>
      </c>
      <c r="EC39" s="323">
        <v>36</v>
      </c>
      <c r="ED39" s="323">
        <v>10</v>
      </c>
      <c r="EE39" s="323"/>
      <c r="EF39" s="323"/>
      <c r="EG39" s="323"/>
      <c r="EH39" s="323"/>
      <c r="EI39" s="323">
        <v>13</v>
      </c>
      <c r="EJ39" s="323">
        <v>87</v>
      </c>
      <c r="EK39" s="323">
        <v>465912</v>
      </c>
      <c r="EL39" s="323">
        <v>0</v>
      </c>
      <c r="EM39" s="323">
        <v>0</v>
      </c>
      <c r="EN39" s="323">
        <v>2</v>
      </c>
      <c r="EO39" s="323">
        <v>2</v>
      </c>
      <c r="EP39" s="323">
        <v>16</v>
      </c>
      <c r="EQ39" s="323">
        <v>25</v>
      </c>
      <c r="ER39" s="323">
        <v>51</v>
      </c>
      <c r="ES39" s="323">
        <v>4</v>
      </c>
      <c r="ET39" s="323"/>
      <c r="EU39" s="323"/>
      <c r="EV39" s="323"/>
      <c r="EW39" s="323"/>
      <c r="EX39" s="323">
        <v>20</v>
      </c>
      <c r="EY39" s="323">
        <v>80</v>
      </c>
      <c r="EZ39" s="323">
        <v>227539</v>
      </c>
      <c r="FA39" s="323">
        <v>0</v>
      </c>
      <c r="FB39" s="323">
        <v>0</v>
      </c>
      <c r="FC39" s="323">
        <v>1</v>
      </c>
      <c r="FD39" s="323">
        <v>1</v>
      </c>
      <c r="FE39" s="323">
        <v>13</v>
      </c>
      <c r="FF39" s="323">
        <v>24</v>
      </c>
      <c r="FG39" s="323">
        <v>56</v>
      </c>
      <c r="FH39" s="323">
        <v>5</v>
      </c>
      <c r="FI39" s="323"/>
      <c r="FJ39" s="323"/>
      <c r="FK39" s="323"/>
      <c r="FL39" s="323"/>
      <c r="FM39" s="323">
        <v>16</v>
      </c>
      <c r="FN39" s="323">
        <v>84</v>
      </c>
      <c r="FO39" s="323">
        <v>238373</v>
      </c>
      <c r="FP39" s="323">
        <v>0</v>
      </c>
      <c r="FQ39" s="323">
        <v>0</v>
      </c>
      <c r="FR39" s="323">
        <v>3</v>
      </c>
      <c r="FS39" s="323">
        <v>2</v>
      </c>
      <c r="FT39" s="323">
        <v>18</v>
      </c>
      <c r="FU39" s="323">
        <v>27</v>
      </c>
      <c r="FV39" s="323">
        <v>47</v>
      </c>
      <c r="FW39" s="323">
        <v>3</v>
      </c>
      <c r="FX39" s="323"/>
      <c r="FY39" s="323"/>
      <c r="FZ39" s="323"/>
      <c r="GA39" s="323"/>
      <c r="GB39" s="323">
        <v>24</v>
      </c>
      <c r="GC39" s="323">
        <v>76</v>
      </c>
      <c r="GD39" s="323">
        <v>465594</v>
      </c>
      <c r="GE39" s="323">
        <v>19</v>
      </c>
      <c r="GF39" s="323">
        <v>81</v>
      </c>
      <c r="GG39" s="323">
        <v>227412</v>
      </c>
      <c r="GH39" s="323">
        <v>16</v>
      </c>
      <c r="GI39" s="323">
        <v>84</v>
      </c>
      <c r="GJ39" s="323">
        <v>238182</v>
      </c>
      <c r="GK39" s="323">
        <v>22</v>
      </c>
      <c r="GL39" s="323">
        <v>78</v>
      </c>
      <c r="GM39" s="323">
        <v>456977</v>
      </c>
      <c r="GN39" s="323">
        <v>9</v>
      </c>
      <c r="GO39" s="323">
        <v>91</v>
      </c>
      <c r="GP39" s="323">
        <v>223177</v>
      </c>
      <c r="GQ39" s="323">
        <v>8</v>
      </c>
      <c r="GR39" s="323">
        <v>92</v>
      </c>
      <c r="GS39" s="323">
        <v>233800</v>
      </c>
      <c r="GT39" s="323">
        <v>10</v>
      </c>
      <c r="GU39" s="323">
        <v>90</v>
      </c>
      <c r="GV39" s="323">
        <v>457152</v>
      </c>
      <c r="GW39" s="323">
        <v>6</v>
      </c>
      <c r="GX39" s="323">
        <v>94</v>
      </c>
      <c r="GY39" s="323">
        <v>223299</v>
      </c>
      <c r="GZ39" s="323">
        <v>4</v>
      </c>
      <c r="HA39" s="323">
        <v>96</v>
      </c>
      <c r="HB39" s="323">
        <v>233853</v>
      </c>
      <c r="HC39" s="323">
        <v>7</v>
      </c>
      <c r="HD39" s="323">
        <v>93</v>
      </c>
      <c r="HE39" s="323">
        <v>457710</v>
      </c>
      <c r="HF39" s="323">
        <v>11</v>
      </c>
      <c r="HG39" s="323">
        <v>89</v>
      </c>
      <c r="HH39" s="323">
        <v>223455</v>
      </c>
      <c r="HI39" s="323">
        <v>11</v>
      </c>
      <c r="HJ39" s="323">
        <v>89</v>
      </c>
      <c r="HK39" s="323">
        <v>234255</v>
      </c>
      <c r="HL39" s="323">
        <v>10</v>
      </c>
      <c r="HM39" s="323">
        <v>90</v>
      </c>
      <c r="HO39" s="312"/>
      <c r="HP39" s="312"/>
      <c r="HQ39" s="312"/>
      <c r="HR39" s="312"/>
      <c r="HS39" s="312"/>
      <c r="HT39" s="312"/>
      <c r="HU39" s="312"/>
      <c r="HV39" s="312"/>
      <c r="HW39" s="312"/>
      <c r="HX39" s="312"/>
      <c r="HY39" s="312"/>
      <c r="HZ39" s="312"/>
      <c r="IA39" s="312"/>
      <c r="IB39" s="312"/>
      <c r="IC39" s="312"/>
      <c r="ID39" s="312"/>
      <c r="IE39" s="312"/>
      <c r="IF39" s="312"/>
      <c r="IG39" s="312"/>
      <c r="IH39" s="312"/>
      <c r="II39" s="312"/>
      <c r="IJ39" s="312"/>
      <c r="IK39" s="312"/>
      <c r="IL39" s="312"/>
      <c r="IM39" s="312"/>
      <c r="IN39" s="312"/>
      <c r="IO39" s="312"/>
      <c r="IP39" s="312"/>
      <c r="IQ39" s="312"/>
      <c r="IR39" s="312"/>
      <c r="IS39" s="312"/>
      <c r="IT39" s="312"/>
      <c r="IU39" s="312"/>
      <c r="IV39" s="312"/>
    </row>
    <row r="40" spans="1:256" x14ac:dyDescent="0.2">
      <c r="B40" s="324" t="s">
        <v>396</v>
      </c>
      <c r="C40" s="323">
        <v>104894</v>
      </c>
      <c r="D40" s="323">
        <v>0</v>
      </c>
      <c r="E40" s="323">
        <v>0</v>
      </c>
      <c r="F40" s="323">
        <v>5</v>
      </c>
      <c r="G40" s="323">
        <v>3</v>
      </c>
      <c r="H40" s="323">
        <v>7</v>
      </c>
      <c r="I40" s="323">
        <v>44</v>
      </c>
      <c r="J40" s="323">
        <v>41</v>
      </c>
      <c r="K40" s="323">
        <v>0</v>
      </c>
      <c r="L40" s="323"/>
      <c r="M40" s="323"/>
      <c r="N40" s="323"/>
      <c r="O40" s="323">
        <v>15</v>
      </c>
      <c r="P40" s="323">
        <v>85</v>
      </c>
      <c r="Q40" s="323">
        <v>51500</v>
      </c>
      <c r="R40" s="323">
        <v>0</v>
      </c>
      <c r="S40" s="323">
        <v>0</v>
      </c>
      <c r="T40" s="323">
        <v>4</v>
      </c>
      <c r="U40" s="323">
        <v>2</v>
      </c>
      <c r="V40" s="323">
        <v>7</v>
      </c>
      <c r="W40" s="323">
        <v>42</v>
      </c>
      <c r="X40" s="323">
        <v>44</v>
      </c>
      <c r="Y40" s="323" t="s">
        <v>415</v>
      </c>
      <c r="Z40" s="323"/>
      <c r="AA40" s="323"/>
      <c r="AB40" s="323"/>
      <c r="AC40" s="323">
        <v>13</v>
      </c>
      <c r="AD40" s="323">
        <v>87</v>
      </c>
      <c r="AE40" s="323">
        <v>53394</v>
      </c>
      <c r="AF40" s="323">
        <v>0</v>
      </c>
      <c r="AG40" s="323">
        <v>0</v>
      </c>
      <c r="AH40" s="323">
        <v>6</v>
      </c>
      <c r="AI40" s="323">
        <v>3</v>
      </c>
      <c r="AJ40" s="323">
        <v>8</v>
      </c>
      <c r="AK40" s="323">
        <v>45</v>
      </c>
      <c r="AL40" s="323">
        <v>37</v>
      </c>
      <c r="AM40" s="323" t="s">
        <v>415</v>
      </c>
      <c r="AN40" s="323"/>
      <c r="AO40" s="323"/>
      <c r="AP40" s="323"/>
      <c r="AQ40" s="323">
        <v>17</v>
      </c>
      <c r="AR40" s="323">
        <v>83</v>
      </c>
      <c r="AS40" s="323">
        <v>104855</v>
      </c>
      <c r="AT40" s="323">
        <v>0</v>
      </c>
      <c r="AU40" s="323">
        <v>0</v>
      </c>
      <c r="AV40" s="323">
        <v>1</v>
      </c>
      <c r="AW40" s="323">
        <v>1</v>
      </c>
      <c r="AX40" s="323">
        <v>4</v>
      </c>
      <c r="AY40" s="323">
        <v>11</v>
      </c>
      <c r="AZ40" s="323">
        <v>51</v>
      </c>
      <c r="BA40" s="323">
        <v>31</v>
      </c>
      <c r="BB40" s="323">
        <v>2</v>
      </c>
      <c r="BC40" s="323"/>
      <c r="BD40" s="323"/>
      <c r="BE40" s="323"/>
      <c r="BF40" s="323"/>
      <c r="BG40" s="323">
        <v>17</v>
      </c>
      <c r="BH40" s="323">
        <v>83</v>
      </c>
      <c r="BI40" s="323">
        <v>51484</v>
      </c>
      <c r="BJ40" s="323">
        <v>0</v>
      </c>
      <c r="BK40" s="323">
        <v>0</v>
      </c>
      <c r="BL40" s="323">
        <v>1</v>
      </c>
      <c r="BM40" s="323">
        <v>1</v>
      </c>
      <c r="BN40" s="323">
        <v>3</v>
      </c>
      <c r="BO40" s="323">
        <v>8</v>
      </c>
      <c r="BP40" s="323">
        <v>48</v>
      </c>
      <c r="BQ40" s="323">
        <v>37</v>
      </c>
      <c r="BR40" s="323">
        <v>2</v>
      </c>
      <c r="BS40" s="323"/>
      <c r="BT40" s="323"/>
      <c r="BU40" s="323"/>
      <c r="BV40" s="323"/>
      <c r="BW40" s="323">
        <v>13</v>
      </c>
      <c r="BX40" s="323">
        <v>87</v>
      </c>
      <c r="BY40" s="323">
        <v>53371</v>
      </c>
      <c r="BZ40" s="323">
        <v>0</v>
      </c>
      <c r="CA40" s="323">
        <v>0</v>
      </c>
      <c r="CB40" s="323">
        <v>1</v>
      </c>
      <c r="CC40" s="323">
        <v>1</v>
      </c>
      <c r="CD40" s="323">
        <v>4</v>
      </c>
      <c r="CE40" s="323">
        <v>13</v>
      </c>
      <c r="CF40" s="323">
        <v>54</v>
      </c>
      <c r="CG40" s="323">
        <v>25</v>
      </c>
      <c r="CH40" s="323">
        <v>1</v>
      </c>
      <c r="CI40" s="323"/>
      <c r="CJ40" s="323"/>
      <c r="CK40" s="323"/>
      <c r="CL40" s="323"/>
      <c r="CM40" s="323">
        <v>20</v>
      </c>
      <c r="CN40" s="323">
        <v>80</v>
      </c>
      <c r="CO40" s="323">
        <v>104855</v>
      </c>
      <c r="CP40" s="323">
        <v>0</v>
      </c>
      <c r="CQ40" s="323">
        <v>0</v>
      </c>
      <c r="CR40" s="323">
        <v>4</v>
      </c>
      <c r="CS40" s="323">
        <v>1</v>
      </c>
      <c r="CT40" s="323">
        <v>0</v>
      </c>
      <c r="CU40" s="323">
        <v>9</v>
      </c>
      <c r="CV40" s="323">
        <v>44</v>
      </c>
      <c r="CW40" s="323">
        <v>31</v>
      </c>
      <c r="CX40" s="323">
        <v>10</v>
      </c>
      <c r="CY40" s="323"/>
      <c r="CZ40" s="323"/>
      <c r="DA40" s="323"/>
      <c r="DB40" s="323"/>
      <c r="DC40" s="323">
        <v>15</v>
      </c>
      <c r="DD40" s="323">
        <v>85</v>
      </c>
      <c r="DE40" s="323">
        <v>51480</v>
      </c>
      <c r="DF40" s="323">
        <v>0</v>
      </c>
      <c r="DG40" s="323">
        <v>0</v>
      </c>
      <c r="DH40" s="323">
        <v>3</v>
      </c>
      <c r="DI40" s="323">
        <v>1</v>
      </c>
      <c r="DJ40" s="323">
        <v>0</v>
      </c>
      <c r="DK40" s="323">
        <v>9</v>
      </c>
      <c r="DL40" s="323">
        <v>48</v>
      </c>
      <c r="DM40" s="323">
        <v>28</v>
      </c>
      <c r="DN40" s="323">
        <v>9</v>
      </c>
      <c r="DO40" s="323"/>
      <c r="DP40" s="323"/>
      <c r="DQ40" s="323"/>
      <c r="DR40" s="323"/>
      <c r="DS40" s="323">
        <v>15</v>
      </c>
      <c r="DT40" s="323">
        <v>85</v>
      </c>
      <c r="DU40" s="323">
        <v>53375</v>
      </c>
      <c r="DV40" s="323">
        <v>0</v>
      </c>
      <c r="DW40" s="323">
        <v>0</v>
      </c>
      <c r="DX40" s="323">
        <v>5</v>
      </c>
      <c r="DY40" s="323">
        <v>1</v>
      </c>
      <c r="DZ40" s="323">
        <v>0</v>
      </c>
      <c r="EA40" s="323">
        <v>8</v>
      </c>
      <c r="EB40" s="323">
        <v>40</v>
      </c>
      <c r="EC40" s="323">
        <v>33</v>
      </c>
      <c r="ED40" s="323">
        <v>12</v>
      </c>
      <c r="EE40" s="323"/>
      <c r="EF40" s="323"/>
      <c r="EG40" s="323"/>
      <c r="EH40" s="323"/>
      <c r="EI40" s="323">
        <v>14</v>
      </c>
      <c r="EJ40" s="323">
        <v>86</v>
      </c>
      <c r="EK40" s="323">
        <v>104854</v>
      </c>
      <c r="EL40" s="323">
        <v>0</v>
      </c>
      <c r="EM40" s="323">
        <v>0</v>
      </c>
      <c r="EN40" s="323">
        <v>5</v>
      </c>
      <c r="EO40" s="323">
        <v>2</v>
      </c>
      <c r="EP40" s="323">
        <v>13</v>
      </c>
      <c r="EQ40" s="323">
        <v>21</v>
      </c>
      <c r="ER40" s="323">
        <v>54</v>
      </c>
      <c r="ES40" s="323">
        <v>5</v>
      </c>
      <c r="ET40" s="323"/>
      <c r="EU40" s="323"/>
      <c r="EV40" s="323"/>
      <c r="EW40" s="323"/>
      <c r="EX40" s="323">
        <v>19</v>
      </c>
      <c r="EY40" s="323">
        <v>81</v>
      </c>
      <c r="EZ40" s="323">
        <v>51480</v>
      </c>
      <c r="FA40" s="323">
        <v>0</v>
      </c>
      <c r="FB40" s="323">
        <v>0</v>
      </c>
      <c r="FC40" s="323">
        <v>4</v>
      </c>
      <c r="FD40" s="323">
        <v>1</v>
      </c>
      <c r="FE40" s="323">
        <v>11</v>
      </c>
      <c r="FF40" s="323">
        <v>20</v>
      </c>
      <c r="FG40" s="323">
        <v>58</v>
      </c>
      <c r="FH40" s="323">
        <v>6</v>
      </c>
      <c r="FI40" s="323"/>
      <c r="FJ40" s="323"/>
      <c r="FK40" s="323"/>
      <c r="FL40" s="323"/>
      <c r="FM40" s="323">
        <v>16</v>
      </c>
      <c r="FN40" s="323">
        <v>84</v>
      </c>
      <c r="FO40" s="323">
        <v>53374</v>
      </c>
      <c r="FP40" s="323">
        <v>0</v>
      </c>
      <c r="FQ40" s="323">
        <v>0</v>
      </c>
      <c r="FR40" s="323">
        <v>5</v>
      </c>
      <c r="FS40" s="323">
        <v>3</v>
      </c>
      <c r="FT40" s="323">
        <v>15</v>
      </c>
      <c r="FU40" s="323">
        <v>23</v>
      </c>
      <c r="FV40" s="323">
        <v>51</v>
      </c>
      <c r="FW40" s="323">
        <v>4</v>
      </c>
      <c r="FX40" s="323"/>
      <c r="FY40" s="323"/>
      <c r="FZ40" s="323"/>
      <c r="GA40" s="323"/>
      <c r="GB40" s="323">
        <v>23</v>
      </c>
      <c r="GC40" s="323">
        <v>77</v>
      </c>
      <c r="GD40" s="323">
        <v>104811</v>
      </c>
      <c r="GE40" s="323">
        <v>23</v>
      </c>
      <c r="GF40" s="323">
        <v>77</v>
      </c>
      <c r="GG40" s="323">
        <v>51464</v>
      </c>
      <c r="GH40" s="323">
        <v>21</v>
      </c>
      <c r="GI40" s="323">
        <v>79</v>
      </c>
      <c r="GJ40" s="323">
        <v>53347</v>
      </c>
      <c r="GK40" s="323">
        <v>26</v>
      </c>
      <c r="GL40" s="323">
        <v>74</v>
      </c>
      <c r="GM40" s="323">
        <v>89849</v>
      </c>
      <c r="GN40" s="323">
        <v>9</v>
      </c>
      <c r="GO40" s="323">
        <v>91</v>
      </c>
      <c r="GP40" s="323">
        <v>44169</v>
      </c>
      <c r="GQ40" s="323">
        <v>8</v>
      </c>
      <c r="GR40" s="323">
        <v>92</v>
      </c>
      <c r="GS40" s="323">
        <v>45680</v>
      </c>
      <c r="GT40" s="323">
        <v>10</v>
      </c>
      <c r="GU40" s="323">
        <v>90</v>
      </c>
      <c r="GV40" s="323">
        <v>90047</v>
      </c>
      <c r="GW40" s="323">
        <v>6</v>
      </c>
      <c r="GX40" s="323">
        <v>94</v>
      </c>
      <c r="GY40" s="323">
        <v>44271</v>
      </c>
      <c r="GZ40" s="323">
        <v>4</v>
      </c>
      <c r="HA40" s="323">
        <v>96</v>
      </c>
      <c r="HB40" s="323">
        <v>45776</v>
      </c>
      <c r="HC40" s="323">
        <v>7</v>
      </c>
      <c r="HD40" s="323">
        <v>93</v>
      </c>
      <c r="HE40" s="323">
        <v>90026</v>
      </c>
      <c r="HF40" s="323">
        <v>8</v>
      </c>
      <c r="HG40" s="323">
        <v>92</v>
      </c>
      <c r="HH40" s="323">
        <v>44234</v>
      </c>
      <c r="HI40" s="323">
        <v>9</v>
      </c>
      <c r="HJ40" s="323">
        <v>91</v>
      </c>
      <c r="HK40" s="323">
        <v>45792</v>
      </c>
      <c r="HL40" s="323">
        <v>8</v>
      </c>
      <c r="HM40" s="323">
        <v>92</v>
      </c>
      <c r="HO40" s="312"/>
      <c r="HP40" s="312"/>
      <c r="HQ40" s="312"/>
      <c r="HR40" s="312"/>
      <c r="HS40" s="312"/>
      <c r="HT40" s="312"/>
      <c r="HU40" s="312"/>
      <c r="HV40" s="312"/>
      <c r="HW40" s="312"/>
      <c r="HX40" s="312"/>
      <c r="HY40" s="312"/>
      <c r="HZ40" s="312"/>
      <c r="IA40" s="312"/>
      <c r="IB40" s="312"/>
      <c r="IC40" s="312"/>
      <c r="ID40" s="312"/>
      <c r="IE40" s="312"/>
      <c r="IF40" s="312"/>
      <c r="IG40" s="312"/>
      <c r="IH40" s="312"/>
      <c r="II40" s="312"/>
      <c r="IJ40" s="312"/>
      <c r="IK40" s="312"/>
      <c r="IL40" s="312"/>
      <c r="IM40" s="312"/>
      <c r="IN40" s="312"/>
      <c r="IO40" s="312"/>
      <c r="IP40" s="312"/>
      <c r="IQ40" s="312"/>
      <c r="IR40" s="312"/>
      <c r="IS40" s="312"/>
      <c r="IT40" s="312"/>
      <c r="IU40" s="312"/>
      <c r="IV40" s="312"/>
    </row>
    <row r="41" spans="1:256" x14ac:dyDescent="0.2">
      <c r="B41" s="324" t="s">
        <v>390</v>
      </c>
      <c r="C41" s="323">
        <v>1978</v>
      </c>
      <c r="D41" s="323">
        <v>1</v>
      </c>
      <c r="E41" s="323">
        <v>2</v>
      </c>
      <c r="F41" s="323">
        <v>31</v>
      </c>
      <c r="G41" s="323">
        <v>4</v>
      </c>
      <c r="H41" s="323">
        <v>6</v>
      </c>
      <c r="I41" s="323">
        <v>31</v>
      </c>
      <c r="J41" s="323">
        <v>24</v>
      </c>
      <c r="K41" s="323">
        <v>0</v>
      </c>
      <c r="L41" s="323"/>
      <c r="M41" s="323"/>
      <c r="N41" s="323"/>
      <c r="O41" s="323">
        <v>45</v>
      </c>
      <c r="P41" s="323">
        <v>55</v>
      </c>
      <c r="Q41" s="323">
        <v>925</v>
      </c>
      <c r="R41" s="323">
        <v>1</v>
      </c>
      <c r="S41" s="323">
        <v>2</v>
      </c>
      <c r="T41" s="323">
        <v>29</v>
      </c>
      <c r="U41" s="323">
        <v>4</v>
      </c>
      <c r="V41" s="323">
        <v>7</v>
      </c>
      <c r="W41" s="323">
        <v>31</v>
      </c>
      <c r="X41" s="323">
        <v>26</v>
      </c>
      <c r="Y41" s="323" t="s">
        <v>415</v>
      </c>
      <c r="Z41" s="323"/>
      <c r="AA41" s="323"/>
      <c r="AB41" s="323"/>
      <c r="AC41" s="323">
        <v>43</v>
      </c>
      <c r="AD41" s="323">
        <v>57</v>
      </c>
      <c r="AE41" s="323">
        <v>1053</v>
      </c>
      <c r="AF41" s="323">
        <v>1</v>
      </c>
      <c r="AG41" s="323">
        <v>2</v>
      </c>
      <c r="AH41" s="323">
        <v>33</v>
      </c>
      <c r="AI41" s="323">
        <v>5</v>
      </c>
      <c r="AJ41" s="323">
        <v>6</v>
      </c>
      <c r="AK41" s="323">
        <v>31</v>
      </c>
      <c r="AL41" s="323">
        <v>23</v>
      </c>
      <c r="AM41" s="323" t="s">
        <v>415</v>
      </c>
      <c r="AN41" s="323"/>
      <c r="AO41" s="323"/>
      <c r="AP41" s="323"/>
      <c r="AQ41" s="323">
        <v>46</v>
      </c>
      <c r="AR41" s="323">
        <v>54</v>
      </c>
      <c r="AS41" s="323">
        <v>1964</v>
      </c>
      <c r="AT41" s="323">
        <v>2</v>
      </c>
      <c r="AU41" s="323">
        <v>3</v>
      </c>
      <c r="AV41" s="323">
        <v>5</v>
      </c>
      <c r="AW41" s="323">
        <v>9</v>
      </c>
      <c r="AX41" s="323">
        <v>15</v>
      </c>
      <c r="AY41" s="323">
        <v>16</v>
      </c>
      <c r="AZ41" s="323">
        <v>34</v>
      </c>
      <c r="BA41" s="323">
        <v>16</v>
      </c>
      <c r="BB41" s="323">
        <v>1</v>
      </c>
      <c r="BC41" s="323"/>
      <c r="BD41" s="323"/>
      <c r="BE41" s="323"/>
      <c r="BF41" s="323"/>
      <c r="BG41" s="323">
        <v>49</v>
      </c>
      <c r="BH41" s="323">
        <v>51</v>
      </c>
      <c r="BI41" s="323">
        <v>915</v>
      </c>
      <c r="BJ41" s="323">
        <v>1</v>
      </c>
      <c r="BK41" s="323">
        <v>3</v>
      </c>
      <c r="BL41" s="323">
        <v>4</v>
      </c>
      <c r="BM41" s="323">
        <v>8</v>
      </c>
      <c r="BN41" s="323">
        <v>14</v>
      </c>
      <c r="BO41" s="323">
        <v>14</v>
      </c>
      <c r="BP41" s="323">
        <v>35</v>
      </c>
      <c r="BQ41" s="323">
        <v>19</v>
      </c>
      <c r="BR41" s="323">
        <v>1</v>
      </c>
      <c r="BS41" s="323"/>
      <c r="BT41" s="323"/>
      <c r="BU41" s="323"/>
      <c r="BV41" s="323"/>
      <c r="BW41" s="323">
        <v>45</v>
      </c>
      <c r="BX41" s="323">
        <v>55</v>
      </c>
      <c r="BY41" s="323">
        <v>1049</v>
      </c>
      <c r="BZ41" s="323">
        <v>2</v>
      </c>
      <c r="CA41" s="323">
        <v>3</v>
      </c>
      <c r="CB41" s="323">
        <v>5</v>
      </c>
      <c r="CC41" s="323">
        <v>10</v>
      </c>
      <c r="CD41" s="323">
        <v>16</v>
      </c>
      <c r="CE41" s="323">
        <v>17</v>
      </c>
      <c r="CF41" s="323">
        <v>33</v>
      </c>
      <c r="CG41" s="323">
        <v>13</v>
      </c>
      <c r="CH41" s="323">
        <v>1</v>
      </c>
      <c r="CI41" s="323"/>
      <c r="CJ41" s="323"/>
      <c r="CK41" s="323"/>
      <c r="CL41" s="323"/>
      <c r="CM41" s="323">
        <v>53</v>
      </c>
      <c r="CN41" s="323">
        <v>47</v>
      </c>
      <c r="CO41" s="323">
        <v>1977</v>
      </c>
      <c r="CP41" s="323">
        <v>1</v>
      </c>
      <c r="CQ41" s="323">
        <v>2</v>
      </c>
      <c r="CR41" s="323">
        <v>28</v>
      </c>
      <c r="CS41" s="323">
        <v>1</v>
      </c>
      <c r="CT41" s="323">
        <v>1</v>
      </c>
      <c r="CU41" s="323">
        <v>12</v>
      </c>
      <c r="CV41" s="323">
        <v>33</v>
      </c>
      <c r="CW41" s="323">
        <v>18</v>
      </c>
      <c r="CX41" s="323">
        <v>3</v>
      </c>
      <c r="CY41" s="323"/>
      <c r="CZ41" s="323"/>
      <c r="DA41" s="323"/>
      <c r="DB41" s="323"/>
      <c r="DC41" s="323">
        <v>45</v>
      </c>
      <c r="DD41" s="323">
        <v>55</v>
      </c>
      <c r="DE41" s="323">
        <v>925</v>
      </c>
      <c r="DF41" s="323">
        <v>1</v>
      </c>
      <c r="DG41" s="323">
        <v>2</v>
      </c>
      <c r="DH41" s="323">
        <v>26</v>
      </c>
      <c r="DI41" s="323">
        <v>1</v>
      </c>
      <c r="DJ41" s="323">
        <v>1</v>
      </c>
      <c r="DK41" s="323">
        <v>13</v>
      </c>
      <c r="DL41" s="323">
        <v>39</v>
      </c>
      <c r="DM41" s="323">
        <v>14</v>
      </c>
      <c r="DN41" s="323">
        <v>2</v>
      </c>
      <c r="DO41" s="323"/>
      <c r="DP41" s="323"/>
      <c r="DQ41" s="323"/>
      <c r="DR41" s="323"/>
      <c r="DS41" s="323">
        <v>44</v>
      </c>
      <c r="DT41" s="323">
        <v>56</v>
      </c>
      <c r="DU41" s="323">
        <v>1052</v>
      </c>
      <c r="DV41" s="323">
        <v>0</v>
      </c>
      <c r="DW41" s="323">
        <v>2</v>
      </c>
      <c r="DX41" s="323">
        <v>30</v>
      </c>
      <c r="DY41" s="323">
        <v>1</v>
      </c>
      <c r="DZ41" s="323">
        <v>1</v>
      </c>
      <c r="EA41" s="323">
        <v>11</v>
      </c>
      <c r="EB41" s="323">
        <v>28</v>
      </c>
      <c r="EC41" s="323">
        <v>22</v>
      </c>
      <c r="ED41" s="323">
        <v>4</v>
      </c>
      <c r="EE41" s="323"/>
      <c r="EF41" s="323"/>
      <c r="EG41" s="323"/>
      <c r="EH41" s="323"/>
      <c r="EI41" s="323">
        <v>46</v>
      </c>
      <c r="EJ41" s="323">
        <v>54</v>
      </c>
      <c r="EK41" s="323">
        <v>1978</v>
      </c>
      <c r="EL41" s="323">
        <v>0</v>
      </c>
      <c r="EM41" s="323">
        <v>2</v>
      </c>
      <c r="EN41" s="323">
        <v>31</v>
      </c>
      <c r="EO41" s="323">
        <v>4</v>
      </c>
      <c r="EP41" s="323">
        <v>14</v>
      </c>
      <c r="EQ41" s="323">
        <v>17</v>
      </c>
      <c r="ER41" s="323">
        <v>30</v>
      </c>
      <c r="ES41" s="323">
        <v>2</v>
      </c>
      <c r="ET41" s="323"/>
      <c r="EU41" s="323"/>
      <c r="EV41" s="323"/>
      <c r="EW41" s="323"/>
      <c r="EX41" s="323">
        <v>51</v>
      </c>
      <c r="EY41" s="323">
        <v>49</v>
      </c>
      <c r="EZ41" s="323">
        <v>925</v>
      </c>
      <c r="FA41" s="323">
        <v>1</v>
      </c>
      <c r="FB41" s="323">
        <v>2</v>
      </c>
      <c r="FC41" s="323">
        <v>29</v>
      </c>
      <c r="FD41" s="323">
        <v>2</v>
      </c>
      <c r="FE41" s="323">
        <v>14</v>
      </c>
      <c r="FF41" s="323">
        <v>18</v>
      </c>
      <c r="FG41" s="323">
        <v>31</v>
      </c>
      <c r="FH41" s="323">
        <v>2</v>
      </c>
      <c r="FI41" s="323"/>
      <c r="FJ41" s="323"/>
      <c r="FK41" s="323"/>
      <c r="FL41" s="323"/>
      <c r="FM41" s="323">
        <v>48</v>
      </c>
      <c r="FN41" s="323">
        <v>52</v>
      </c>
      <c r="FO41" s="323">
        <v>1053</v>
      </c>
      <c r="FP41" s="323">
        <v>0</v>
      </c>
      <c r="FQ41" s="323">
        <v>2</v>
      </c>
      <c r="FR41" s="323">
        <v>33</v>
      </c>
      <c r="FS41" s="323">
        <v>5</v>
      </c>
      <c r="FT41" s="323">
        <v>13</v>
      </c>
      <c r="FU41" s="323">
        <v>16</v>
      </c>
      <c r="FV41" s="323">
        <v>29</v>
      </c>
      <c r="FW41" s="323">
        <v>1</v>
      </c>
      <c r="FX41" s="323"/>
      <c r="FY41" s="323"/>
      <c r="FZ41" s="323"/>
      <c r="GA41" s="323"/>
      <c r="GB41" s="323">
        <v>53</v>
      </c>
      <c r="GC41" s="323">
        <v>47</v>
      </c>
      <c r="GD41" s="323">
        <v>1962</v>
      </c>
      <c r="GE41" s="323">
        <v>55</v>
      </c>
      <c r="GF41" s="323">
        <v>45</v>
      </c>
      <c r="GG41" s="323">
        <v>914</v>
      </c>
      <c r="GH41" s="323">
        <v>53</v>
      </c>
      <c r="GI41" s="323">
        <v>47</v>
      </c>
      <c r="GJ41" s="323">
        <v>1048</v>
      </c>
      <c r="GK41" s="323">
        <v>57</v>
      </c>
      <c r="GL41" s="323">
        <v>43</v>
      </c>
      <c r="GM41" s="323">
        <v>1059</v>
      </c>
      <c r="GN41" s="323">
        <v>39</v>
      </c>
      <c r="GO41" s="323">
        <v>61</v>
      </c>
      <c r="GP41" s="323">
        <v>481</v>
      </c>
      <c r="GQ41" s="323">
        <v>37</v>
      </c>
      <c r="GR41" s="323">
        <v>63</v>
      </c>
      <c r="GS41" s="323">
        <v>578</v>
      </c>
      <c r="GT41" s="323">
        <v>40</v>
      </c>
      <c r="GU41" s="323">
        <v>60</v>
      </c>
      <c r="GV41" s="323">
        <v>1091</v>
      </c>
      <c r="GW41" s="323">
        <v>40</v>
      </c>
      <c r="GX41" s="323">
        <v>60</v>
      </c>
      <c r="GY41" s="323">
        <v>491</v>
      </c>
      <c r="GZ41" s="323">
        <v>37</v>
      </c>
      <c r="HA41" s="323">
        <v>63</v>
      </c>
      <c r="HB41" s="323">
        <v>600</v>
      </c>
      <c r="HC41" s="323">
        <v>42</v>
      </c>
      <c r="HD41" s="323">
        <v>58</v>
      </c>
      <c r="HE41" s="323">
        <v>945</v>
      </c>
      <c r="HF41" s="323">
        <v>34</v>
      </c>
      <c r="HG41" s="323">
        <v>66</v>
      </c>
      <c r="HH41" s="323">
        <v>437</v>
      </c>
      <c r="HI41" s="323">
        <v>35</v>
      </c>
      <c r="HJ41" s="323">
        <v>65</v>
      </c>
      <c r="HK41" s="323">
        <v>508</v>
      </c>
      <c r="HL41" s="323">
        <v>32</v>
      </c>
      <c r="HM41" s="323">
        <v>68</v>
      </c>
      <c r="HO41" s="312"/>
      <c r="HP41" s="312"/>
      <c r="HQ41" s="312"/>
      <c r="HR41" s="312"/>
      <c r="HS41" s="312"/>
      <c r="HT41" s="312"/>
      <c r="HU41" s="312"/>
      <c r="HV41" s="312"/>
      <c r="HW41" s="312"/>
      <c r="HX41" s="312"/>
      <c r="HY41" s="312"/>
      <c r="HZ41" s="312"/>
      <c r="IA41" s="312"/>
      <c r="IB41" s="312"/>
      <c r="IC41" s="312"/>
      <c r="ID41" s="312"/>
      <c r="IE41" s="312"/>
      <c r="IF41" s="312"/>
      <c r="IG41" s="312"/>
      <c r="IH41" s="312"/>
      <c r="II41" s="312"/>
      <c r="IJ41" s="312"/>
      <c r="IK41" s="312"/>
      <c r="IL41" s="312"/>
      <c r="IM41" s="312"/>
      <c r="IN41" s="312"/>
      <c r="IO41" s="312"/>
      <c r="IP41" s="312"/>
      <c r="IQ41" s="312"/>
      <c r="IR41" s="312"/>
      <c r="IS41" s="312"/>
      <c r="IT41" s="312"/>
      <c r="IU41" s="312"/>
      <c r="IV41" s="312"/>
    </row>
    <row r="42" spans="1:256" x14ac:dyDescent="0.2">
      <c r="C42" s="325"/>
      <c r="D42" s="325"/>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325"/>
      <c r="AM42" s="325"/>
      <c r="AN42" s="325"/>
      <c r="AO42" s="325"/>
      <c r="AP42" s="325"/>
      <c r="AQ42" s="325"/>
      <c r="AR42" s="325"/>
      <c r="AS42" s="325"/>
      <c r="AT42" s="325"/>
      <c r="AU42" s="325"/>
      <c r="AV42" s="325"/>
      <c r="AW42" s="325"/>
      <c r="AX42" s="325"/>
      <c r="AY42" s="325"/>
      <c r="AZ42" s="325"/>
      <c r="BA42" s="325"/>
      <c r="BB42" s="325"/>
      <c r="BC42" s="325"/>
      <c r="BD42" s="325"/>
      <c r="BE42" s="325"/>
      <c r="BF42" s="325"/>
      <c r="BG42" s="325"/>
      <c r="BH42" s="325"/>
      <c r="BI42" s="325"/>
      <c r="BJ42" s="325"/>
      <c r="BK42" s="325"/>
      <c r="BL42" s="325"/>
      <c r="BM42" s="325"/>
      <c r="BN42" s="325"/>
      <c r="BO42" s="325"/>
      <c r="BP42" s="325"/>
      <c r="BQ42" s="325"/>
      <c r="BR42" s="325"/>
      <c r="BS42" s="325"/>
      <c r="BT42" s="325"/>
      <c r="BU42" s="325"/>
      <c r="BV42" s="325"/>
      <c r="BW42" s="325"/>
      <c r="BX42" s="325"/>
      <c r="BY42" s="325"/>
      <c r="BZ42" s="325"/>
      <c r="CA42" s="325"/>
      <c r="CB42" s="325"/>
      <c r="CC42" s="325"/>
      <c r="CD42" s="325"/>
      <c r="CE42" s="325"/>
      <c r="CF42" s="325"/>
      <c r="CG42" s="325"/>
      <c r="CH42" s="325"/>
      <c r="CI42" s="325"/>
      <c r="CJ42" s="325"/>
      <c r="CK42" s="325"/>
      <c r="CL42" s="325"/>
      <c r="CM42" s="325"/>
      <c r="CN42" s="325"/>
      <c r="CO42" s="325"/>
      <c r="CP42" s="325"/>
      <c r="CQ42" s="325"/>
      <c r="CR42" s="325"/>
      <c r="CS42" s="325"/>
      <c r="CT42" s="325"/>
      <c r="CU42" s="325"/>
      <c r="CV42" s="325"/>
      <c r="CW42" s="325"/>
      <c r="CX42" s="325"/>
      <c r="CY42" s="325"/>
      <c r="CZ42" s="325"/>
      <c r="DA42" s="325"/>
      <c r="DB42" s="325"/>
      <c r="DC42" s="325"/>
      <c r="DD42" s="325"/>
      <c r="DE42" s="325"/>
      <c r="DF42" s="325"/>
      <c r="DG42" s="325"/>
      <c r="DH42" s="325"/>
      <c r="DI42" s="325"/>
      <c r="DJ42" s="325"/>
      <c r="DK42" s="325"/>
      <c r="DL42" s="325"/>
      <c r="DM42" s="325"/>
      <c r="DN42" s="325"/>
      <c r="DO42" s="325"/>
      <c r="DP42" s="325"/>
      <c r="DQ42" s="325"/>
      <c r="DR42" s="325"/>
      <c r="DS42" s="325"/>
      <c r="DT42" s="325"/>
      <c r="DU42" s="325"/>
      <c r="DV42" s="325"/>
      <c r="DW42" s="325"/>
      <c r="DX42" s="325"/>
      <c r="DY42" s="325"/>
      <c r="DZ42" s="325"/>
      <c r="EA42" s="325"/>
      <c r="EB42" s="325"/>
      <c r="EC42" s="325"/>
      <c r="ED42" s="325"/>
      <c r="EE42" s="325"/>
      <c r="EF42" s="325"/>
      <c r="EG42" s="325"/>
      <c r="EH42" s="325"/>
      <c r="EI42" s="325"/>
      <c r="EJ42" s="325"/>
      <c r="EK42" s="325"/>
      <c r="EL42" s="325"/>
      <c r="EM42" s="325"/>
      <c r="EN42" s="325"/>
      <c r="EO42" s="325"/>
      <c r="EP42" s="325"/>
      <c r="EQ42" s="325"/>
      <c r="ER42" s="325"/>
      <c r="ES42" s="325"/>
      <c r="ET42" s="325"/>
      <c r="EU42" s="325"/>
      <c r="EV42" s="325"/>
      <c r="EW42" s="325"/>
      <c r="EX42" s="325"/>
      <c r="EY42" s="325"/>
      <c r="EZ42" s="325"/>
      <c r="FA42" s="325"/>
      <c r="FB42" s="325"/>
      <c r="FC42" s="325"/>
      <c r="FD42" s="325"/>
      <c r="FE42" s="325"/>
      <c r="FF42" s="325"/>
      <c r="FG42" s="325"/>
      <c r="FH42" s="325"/>
      <c r="FI42" s="325"/>
      <c r="FJ42" s="325"/>
      <c r="FK42" s="325"/>
      <c r="FL42" s="325"/>
      <c r="FM42" s="325"/>
      <c r="FN42" s="325"/>
      <c r="FO42" s="325"/>
      <c r="FP42" s="325"/>
      <c r="FQ42" s="325"/>
      <c r="FR42" s="325"/>
      <c r="FS42" s="325"/>
      <c r="FT42" s="325"/>
      <c r="FU42" s="325"/>
      <c r="FV42" s="325"/>
      <c r="FW42" s="325"/>
      <c r="FX42" s="325"/>
      <c r="FY42" s="325"/>
      <c r="FZ42" s="325"/>
      <c r="GA42" s="325"/>
      <c r="GB42" s="325"/>
      <c r="GC42" s="325"/>
      <c r="GD42" s="325"/>
      <c r="GE42" s="325"/>
      <c r="GF42" s="325"/>
      <c r="GG42" s="325"/>
      <c r="GH42" s="325"/>
      <c r="GI42" s="325"/>
      <c r="GJ42" s="325"/>
      <c r="GK42" s="325"/>
      <c r="GL42" s="325"/>
      <c r="GM42" s="325"/>
      <c r="GN42" s="325"/>
      <c r="GO42" s="325"/>
      <c r="GP42" s="325"/>
      <c r="GQ42" s="325"/>
      <c r="GR42" s="325"/>
      <c r="GS42" s="325"/>
      <c r="GT42" s="325"/>
      <c r="GU42" s="325"/>
      <c r="GV42" s="325"/>
      <c r="GW42" s="325"/>
      <c r="GX42" s="325"/>
      <c r="GY42" s="325"/>
      <c r="GZ42" s="325"/>
      <c r="HA42" s="325"/>
      <c r="HB42" s="325"/>
      <c r="HC42" s="325"/>
      <c r="HD42" s="325"/>
      <c r="HE42" s="325"/>
      <c r="HF42" s="325"/>
      <c r="HG42" s="325"/>
      <c r="HH42" s="325"/>
      <c r="HI42" s="325"/>
      <c r="HJ42" s="325"/>
      <c r="HK42" s="325"/>
      <c r="HL42" s="325"/>
      <c r="HM42" s="325"/>
      <c r="HO42" s="312"/>
      <c r="HP42" s="312"/>
      <c r="HQ42" s="312"/>
      <c r="HR42" s="312"/>
      <c r="HS42" s="312"/>
      <c r="HT42" s="312"/>
      <c r="HU42" s="312"/>
      <c r="HV42" s="312"/>
      <c r="HW42" s="312"/>
      <c r="HX42" s="312"/>
      <c r="HY42" s="312"/>
      <c r="HZ42" s="312"/>
      <c r="IA42" s="312"/>
      <c r="IB42" s="312"/>
      <c r="IC42" s="312"/>
      <c r="ID42" s="312"/>
      <c r="IE42" s="312"/>
      <c r="IF42" s="312"/>
      <c r="IG42" s="312"/>
      <c r="IH42" s="312"/>
      <c r="II42" s="312"/>
      <c r="IJ42" s="312"/>
      <c r="IK42" s="312"/>
      <c r="IL42" s="312"/>
      <c r="IM42" s="312"/>
      <c r="IN42" s="312"/>
      <c r="IO42" s="312"/>
      <c r="IP42" s="312"/>
      <c r="IQ42" s="312"/>
      <c r="IR42" s="312"/>
      <c r="IS42" s="312"/>
      <c r="IT42" s="312"/>
      <c r="IU42" s="312"/>
      <c r="IV42" s="312"/>
    </row>
    <row r="43" spans="1:256" x14ac:dyDescent="0.2">
      <c r="A43" s="312" t="s">
        <v>43</v>
      </c>
      <c r="B43" s="324" t="s">
        <v>27</v>
      </c>
      <c r="C43" s="323">
        <v>572786</v>
      </c>
      <c r="D43" s="323">
        <v>0</v>
      </c>
      <c r="E43" s="323">
        <v>0</v>
      </c>
      <c r="F43" s="323">
        <v>3</v>
      </c>
      <c r="G43" s="323">
        <v>2</v>
      </c>
      <c r="H43" s="323">
        <v>6</v>
      </c>
      <c r="I43" s="323">
        <v>41</v>
      </c>
      <c r="J43" s="323">
        <v>48</v>
      </c>
      <c r="K43" s="323">
        <v>0</v>
      </c>
      <c r="L43" s="323"/>
      <c r="M43" s="323"/>
      <c r="N43" s="323"/>
      <c r="O43" s="323">
        <v>11</v>
      </c>
      <c r="P43" s="323">
        <v>89</v>
      </c>
      <c r="Q43" s="323">
        <v>279963</v>
      </c>
      <c r="R43" s="323">
        <v>0</v>
      </c>
      <c r="S43" s="323">
        <v>0</v>
      </c>
      <c r="T43" s="323">
        <v>2</v>
      </c>
      <c r="U43" s="323">
        <v>2</v>
      </c>
      <c r="V43" s="323">
        <v>5</v>
      </c>
      <c r="W43" s="323">
        <v>38</v>
      </c>
      <c r="X43" s="323">
        <v>53</v>
      </c>
      <c r="Y43" s="323">
        <v>0</v>
      </c>
      <c r="Z43" s="323"/>
      <c r="AA43" s="323"/>
      <c r="AB43" s="323"/>
      <c r="AC43" s="323">
        <v>9</v>
      </c>
      <c r="AD43" s="323">
        <v>91</v>
      </c>
      <c r="AE43" s="323">
        <v>292823</v>
      </c>
      <c r="AF43" s="323">
        <v>0</v>
      </c>
      <c r="AG43" s="323">
        <v>0</v>
      </c>
      <c r="AH43" s="323">
        <v>4</v>
      </c>
      <c r="AI43" s="323">
        <v>2</v>
      </c>
      <c r="AJ43" s="323">
        <v>7</v>
      </c>
      <c r="AK43" s="323">
        <v>43</v>
      </c>
      <c r="AL43" s="323">
        <v>44</v>
      </c>
      <c r="AM43" s="323">
        <v>0</v>
      </c>
      <c r="AN43" s="323"/>
      <c r="AO43" s="323"/>
      <c r="AP43" s="323"/>
      <c r="AQ43" s="323">
        <v>13</v>
      </c>
      <c r="AR43" s="323">
        <v>87</v>
      </c>
      <c r="AS43" s="323">
        <v>572586</v>
      </c>
      <c r="AT43" s="323">
        <v>0</v>
      </c>
      <c r="AU43" s="323">
        <v>0</v>
      </c>
      <c r="AV43" s="323">
        <v>1</v>
      </c>
      <c r="AW43" s="323">
        <v>1</v>
      </c>
      <c r="AX43" s="323">
        <v>2</v>
      </c>
      <c r="AY43" s="323">
        <v>10</v>
      </c>
      <c r="AZ43" s="323">
        <v>51</v>
      </c>
      <c r="BA43" s="323">
        <v>34</v>
      </c>
      <c r="BB43" s="323">
        <v>2</v>
      </c>
      <c r="BC43" s="323"/>
      <c r="BD43" s="323"/>
      <c r="BE43" s="323"/>
      <c r="BF43" s="323"/>
      <c r="BG43" s="323">
        <v>13</v>
      </c>
      <c r="BH43" s="323">
        <v>87</v>
      </c>
      <c r="BI43" s="323">
        <v>279897</v>
      </c>
      <c r="BJ43" s="323">
        <v>0</v>
      </c>
      <c r="BK43" s="323">
        <v>0</v>
      </c>
      <c r="BL43" s="323">
        <v>0</v>
      </c>
      <c r="BM43" s="323">
        <v>0</v>
      </c>
      <c r="BN43" s="323">
        <v>1</v>
      </c>
      <c r="BO43" s="323">
        <v>7</v>
      </c>
      <c r="BP43" s="323">
        <v>47</v>
      </c>
      <c r="BQ43" s="323">
        <v>41</v>
      </c>
      <c r="BR43" s="323">
        <v>3</v>
      </c>
      <c r="BS43" s="323"/>
      <c r="BT43" s="323"/>
      <c r="BU43" s="323"/>
      <c r="BV43" s="323"/>
      <c r="BW43" s="323">
        <v>9</v>
      </c>
      <c r="BX43" s="323">
        <v>91</v>
      </c>
      <c r="BY43" s="323">
        <v>292689</v>
      </c>
      <c r="BZ43" s="323">
        <v>0</v>
      </c>
      <c r="CA43" s="323">
        <v>0</v>
      </c>
      <c r="CB43" s="323">
        <v>1</v>
      </c>
      <c r="CC43" s="323">
        <v>1</v>
      </c>
      <c r="CD43" s="323">
        <v>3</v>
      </c>
      <c r="CE43" s="323">
        <v>12</v>
      </c>
      <c r="CF43" s="323">
        <v>54</v>
      </c>
      <c r="CG43" s="323">
        <v>27</v>
      </c>
      <c r="CH43" s="323">
        <v>1</v>
      </c>
      <c r="CI43" s="323"/>
      <c r="CJ43" s="323"/>
      <c r="CK43" s="323"/>
      <c r="CL43" s="323"/>
      <c r="CM43" s="323">
        <v>17</v>
      </c>
      <c r="CN43" s="323">
        <v>83</v>
      </c>
      <c r="CO43" s="323">
        <v>572665</v>
      </c>
      <c r="CP43" s="323">
        <v>0</v>
      </c>
      <c r="CQ43" s="323">
        <v>0</v>
      </c>
      <c r="CR43" s="323">
        <v>3</v>
      </c>
      <c r="CS43" s="323">
        <v>1</v>
      </c>
      <c r="CT43" s="323">
        <v>0</v>
      </c>
      <c r="CU43" s="323">
        <v>9</v>
      </c>
      <c r="CV43" s="323">
        <v>45</v>
      </c>
      <c r="CW43" s="323">
        <v>33</v>
      </c>
      <c r="CX43" s="323">
        <v>9</v>
      </c>
      <c r="CY43" s="323"/>
      <c r="CZ43" s="323"/>
      <c r="DA43" s="323"/>
      <c r="DB43" s="323"/>
      <c r="DC43" s="323">
        <v>13</v>
      </c>
      <c r="DD43" s="323">
        <v>87</v>
      </c>
      <c r="DE43" s="323">
        <v>279900</v>
      </c>
      <c r="DF43" s="323">
        <v>0</v>
      </c>
      <c r="DG43" s="323">
        <v>0</v>
      </c>
      <c r="DH43" s="323">
        <v>2</v>
      </c>
      <c r="DI43" s="323">
        <v>1</v>
      </c>
      <c r="DJ43" s="323">
        <v>0</v>
      </c>
      <c r="DK43" s="323">
        <v>9</v>
      </c>
      <c r="DL43" s="323">
        <v>50</v>
      </c>
      <c r="DM43" s="323">
        <v>30</v>
      </c>
      <c r="DN43" s="323">
        <v>7</v>
      </c>
      <c r="DO43" s="323"/>
      <c r="DP43" s="323"/>
      <c r="DQ43" s="323"/>
      <c r="DR43" s="323"/>
      <c r="DS43" s="323">
        <v>13</v>
      </c>
      <c r="DT43" s="323">
        <v>87</v>
      </c>
      <c r="DU43" s="323">
        <v>292765</v>
      </c>
      <c r="DV43" s="323">
        <v>0</v>
      </c>
      <c r="DW43" s="323">
        <v>0</v>
      </c>
      <c r="DX43" s="323">
        <v>3</v>
      </c>
      <c r="DY43" s="323">
        <v>1</v>
      </c>
      <c r="DZ43" s="323">
        <v>0</v>
      </c>
      <c r="EA43" s="323">
        <v>8</v>
      </c>
      <c r="EB43" s="323">
        <v>41</v>
      </c>
      <c r="EC43" s="323">
        <v>35</v>
      </c>
      <c r="ED43" s="323">
        <v>10</v>
      </c>
      <c r="EE43" s="323"/>
      <c r="EF43" s="323"/>
      <c r="EG43" s="323"/>
      <c r="EH43" s="323"/>
      <c r="EI43" s="323">
        <v>13</v>
      </c>
      <c r="EJ43" s="323">
        <v>87</v>
      </c>
      <c r="EK43" s="323">
        <v>572744</v>
      </c>
      <c r="EL43" s="323">
        <v>0</v>
      </c>
      <c r="EM43" s="323">
        <v>0</v>
      </c>
      <c r="EN43" s="323">
        <v>3</v>
      </c>
      <c r="EO43" s="323">
        <v>2</v>
      </c>
      <c r="EP43" s="323">
        <v>15</v>
      </c>
      <c r="EQ43" s="323">
        <v>25</v>
      </c>
      <c r="ER43" s="323">
        <v>52</v>
      </c>
      <c r="ES43" s="323">
        <v>4</v>
      </c>
      <c r="ET43" s="323"/>
      <c r="EU43" s="323"/>
      <c r="EV43" s="323"/>
      <c r="EW43" s="323"/>
      <c r="EX43" s="323">
        <v>20</v>
      </c>
      <c r="EY43" s="323">
        <v>80</v>
      </c>
      <c r="EZ43" s="323">
        <v>279944</v>
      </c>
      <c r="FA43" s="323">
        <v>0</v>
      </c>
      <c r="FB43" s="323">
        <v>0</v>
      </c>
      <c r="FC43" s="323">
        <v>2</v>
      </c>
      <c r="FD43" s="323">
        <v>1</v>
      </c>
      <c r="FE43" s="323">
        <v>12</v>
      </c>
      <c r="FF43" s="323">
        <v>23</v>
      </c>
      <c r="FG43" s="323">
        <v>56</v>
      </c>
      <c r="FH43" s="323">
        <v>5</v>
      </c>
      <c r="FI43" s="323"/>
      <c r="FJ43" s="323"/>
      <c r="FK43" s="323"/>
      <c r="FL43" s="323"/>
      <c r="FM43" s="323">
        <v>16</v>
      </c>
      <c r="FN43" s="323">
        <v>84</v>
      </c>
      <c r="FO43" s="323">
        <v>292800</v>
      </c>
      <c r="FP43" s="323">
        <v>0</v>
      </c>
      <c r="FQ43" s="323">
        <v>0</v>
      </c>
      <c r="FR43" s="323">
        <v>4</v>
      </c>
      <c r="FS43" s="323">
        <v>2</v>
      </c>
      <c r="FT43" s="323">
        <v>18</v>
      </c>
      <c r="FU43" s="323">
        <v>26</v>
      </c>
      <c r="FV43" s="323">
        <v>47</v>
      </c>
      <c r="FW43" s="323">
        <v>3</v>
      </c>
      <c r="FX43" s="323"/>
      <c r="FY43" s="323"/>
      <c r="FZ43" s="323"/>
      <c r="GA43" s="323"/>
      <c r="GB43" s="323">
        <v>24</v>
      </c>
      <c r="GC43" s="323">
        <v>76</v>
      </c>
      <c r="GD43" s="323">
        <v>572367</v>
      </c>
      <c r="GE43" s="323">
        <v>20</v>
      </c>
      <c r="GF43" s="323">
        <v>80</v>
      </c>
      <c r="GG43" s="323">
        <v>279790</v>
      </c>
      <c r="GH43" s="323">
        <v>17</v>
      </c>
      <c r="GI43" s="323">
        <v>83</v>
      </c>
      <c r="GJ43" s="323">
        <v>292577</v>
      </c>
      <c r="GK43" s="323">
        <v>23</v>
      </c>
      <c r="GL43" s="323">
        <v>77</v>
      </c>
      <c r="GM43" s="323">
        <v>547885</v>
      </c>
      <c r="GN43" s="323">
        <v>9</v>
      </c>
      <c r="GO43" s="323">
        <v>91</v>
      </c>
      <c r="GP43" s="323">
        <v>267827</v>
      </c>
      <c r="GQ43" s="323">
        <v>8</v>
      </c>
      <c r="GR43" s="323">
        <v>92</v>
      </c>
      <c r="GS43" s="323">
        <v>280058</v>
      </c>
      <c r="GT43" s="323">
        <v>10</v>
      </c>
      <c r="GU43" s="323">
        <v>90</v>
      </c>
      <c r="GV43" s="323">
        <v>548290</v>
      </c>
      <c r="GW43" s="323">
        <v>6</v>
      </c>
      <c r="GX43" s="323">
        <v>94</v>
      </c>
      <c r="GY43" s="323">
        <v>268061</v>
      </c>
      <c r="GZ43" s="323">
        <v>4</v>
      </c>
      <c r="HA43" s="323">
        <v>96</v>
      </c>
      <c r="HB43" s="323">
        <v>280229</v>
      </c>
      <c r="HC43" s="323">
        <v>7</v>
      </c>
      <c r="HD43" s="323">
        <v>93</v>
      </c>
      <c r="HE43" s="323">
        <v>548681</v>
      </c>
      <c r="HF43" s="323">
        <v>10</v>
      </c>
      <c r="HG43" s="323">
        <v>90</v>
      </c>
      <c r="HH43" s="323">
        <v>268126</v>
      </c>
      <c r="HI43" s="323">
        <v>11</v>
      </c>
      <c r="HJ43" s="323">
        <v>89</v>
      </c>
      <c r="HK43" s="323">
        <v>280555</v>
      </c>
      <c r="HL43" s="323">
        <v>10</v>
      </c>
      <c r="HM43" s="323">
        <v>90</v>
      </c>
      <c r="HN43" s="312" t="s">
        <v>212</v>
      </c>
      <c r="HO43" s="312"/>
      <c r="HP43" s="312"/>
      <c r="HQ43" s="312"/>
      <c r="HR43" s="312"/>
      <c r="HS43" s="312"/>
      <c r="HT43" s="312"/>
      <c r="HU43" s="312"/>
      <c r="HV43" s="312"/>
      <c r="HW43" s="312"/>
      <c r="HX43" s="312"/>
      <c r="HY43" s="312"/>
      <c r="HZ43" s="312"/>
      <c r="IA43" s="312"/>
      <c r="IB43" s="312"/>
      <c r="IC43" s="312"/>
      <c r="ID43" s="312"/>
      <c r="IE43" s="312"/>
      <c r="IF43" s="312"/>
      <c r="IG43" s="312"/>
      <c r="IH43" s="312"/>
      <c r="II43" s="312"/>
      <c r="IJ43" s="312"/>
      <c r="IK43" s="312"/>
      <c r="IL43" s="312"/>
      <c r="IM43" s="312"/>
      <c r="IN43" s="312"/>
      <c r="IO43" s="312"/>
      <c r="IP43" s="312"/>
      <c r="IQ43" s="312"/>
      <c r="IR43" s="312"/>
      <c r="IS43" s="312"/>
      <c r="IT43" s="312"/>
      <c r="IU43" s="312"/>
      <c r="IV43" s="312"/>
    </row>
    <row r="44" spans="1:256" x14ac:dyDescent="0.2">
      <c r="B44" s="324" t="s">
        <v>43</v>
      </c>
      <c r="C44" s="323">
        <v>93111</v>
      </c>
      <c r="D44" s="323">
        <v>0</v>
      </c>
      <c r="E44" s="323">
        <v>0</v>
      </c>
      <c r="F44" s="323">
        <v>6</v>
      </c>
      <c r="G44" s="323">
        <v>4</v>
      </c>
      <c r="H44" s="323">
        <v>10</v>
      </c>
      <c r="I44" s="323">
        <v>49</v>
      </c>
      <c r="J44" s="323">
        <v>31</v>
      </c>
      <c r="K44" s="323">
        <v>0</v>
      </c>
      <c r="L44" s="323"/>
      <c r="M44" s="323"/>
      <c r="N44" s="323"/>
      <c r="O44" s="323">
        <v>20</v>
      </c>
      <c r="P44" s="323">
        <v>80</v>
      </c>
      <c r="Q44" s="323">
        <v>45457</v>
      </c>
      <c r="R44" s="323">
        <v>0</v>
      </c>
      <c r="S44" s="323">
        <v>0</v>
      </c>
      <c r="T44" s="323">
        <v>4</v>
      </c>
      <c r="U44" s="323">
        <v>3</v>
      </c>
      <c r="V44" s="323">
        <v>9</v>
      </c>
      <c r="W44" s="323">
        <v>49</v>
      </c>
      <c r="X44" s="323">
        <v>34</v>
      </c>
      <c r="Y44" s="323">
        <v>0</v>
      </c>
      <c r="Z44" s="323"/>
      <c r="AA44" s="323"/>
      <c r="AB44" s="323"/>
      <c r="AC44" s="323">
        <v>17</v>
      </c>
      <c r="AD44" s="323">
        <v>83</v>
      </c>
      <c r="AE44" s="323">
        <v>47654</v>
      </c>
      <c r="AF44" s="323">
        <v>0</v>
      </c>
      <c r="AG44" s="323">
        <v>0</v>
      </c>
      <c r="AH44" s="323">
        <v>8</v>
      </c>
      <c r="AI44" s="323">
        <v>4</v>
      </c>
      <c r="AJ44" s="323">
        <v>11</v>
      </c>
      <c r="AK44" s="323">
        <v>49</v>
      </c>
      <c r="AL44" s="323">
        <v>28</v>
      </c>
      <c r="AM44" s="323">
        <v>0</v>
      </c>
      <c r="AN44" s="323"/>
      <c r="AO44" s="323"/>
      <c r="AP44" s="323"/>
      <c r="AQ44" s="323">
        <v>23</v>
      </c>
      <c r="AR44" s="323">
        <v>77</v>
      </c>
      <c r="AS44" s="323">
        <v>93031</v>
      </c>
      <c r="AT44" s="323">
        <v>0</v>
      </c>
      <c r="AU44" s="323">
        <v>0</v>
      </c>
      <c r="AV44" s="323">
        <v>1</v>
      </c>
      <c r="AW44" s="323">
        <v>1</v>
      </c>
      <c r="AX44" s="323">
        <v>5</v>
      </c>
      <c r="AY44" s="323">
        <v>17</v>
      </c>
      <c r="AZ44" s="323">
        <v>56</v>
      </c>
      <c r="BA44" s="323">
        <v>19</v>
      </c>
      <c r="BB44" s="323">
        <v>1</v>
      </c>
      <c r="BC44" s="323"/>
      <c r="BD44" s="323"/>
      <c r="BE44" s="323"/>
      <c r="BF44" s="323"/>
      <c r="BG44" s="323">
        <v>25</v>
      </c>
      <c r="BH44" s="323">
        <v>75</v>
      </c>
      <c r="BI44" s="323">
        <v>45439</v>
      </c>
      <c r="BJ44" s="323">
        <v>0</v>
      </c>
      <c r="BK44" s="323">
        <v>0</v>
      </c>
      <c r="BL44" s="323">
        <v>1</v>
      </c>
      <c r="BM44" s="323">
        <v>1</v>
      </c>
      <c r="BN44" s="323">
        <v>3</v>
      </c>
      <c r="BO44" s="323">
        <v>13</v>
      </c>
      <c r="BP44" s="323">
        <v>57</v>
      </c>
      <c r="BQ44" s="323">
        <v>24</v>
      </c>
      <c r="BR44" s="323">
        <v>1</v>
      </c>
      <c r="BS44" s="323"/>
      <c r="BT44" s="323"/>
      <c r="BU44" s="323"/>
      <c r="BV44" s="323"/>
      <c r="BW44" s="323">
        <v>18</v>
      </c>
      <c r="BX44" s="323">
        <v>82</v>
      </c>
      <c r="BY44" s="323">
        <v>47592</v>
      </c>
      <c r="BZ44" s="323">
        <v>0</v>
      </c>
      <c r="CA44" s="323">
        <v>0</v>
      </c>
      <c r="CB44" s="323">
        <v>2</v>
      </c>
      <c r="CC44" s="323">
        <v>2</v>
      </c>
      <c r="CD44" s="323">
        <v>6</v>
      </c>
      <c r="CE44" s="323">
        <v>21</v>
      </c>
      <c r="CF44" s="323">
        <v>55</v>
      </c>
      <c r="CG44" s="323">
        <v>14</v>
      </c>
      <c r="CH44" s="323">
        <v>0</v>
      </c>
      <c r="CI44" s="323"/>
      <c r="CJ44" s="323"/>
      <c r="CK44" s="323"/>
      <c r="CL44" s="323"/>
      <c r="CM44" s="323">
        <v>31</v>
      </c>
      <c r="CN44" s="323">
        <v>69</v>
      </c>
      <c r="CO44" s="323">
        <v>93073</v>
      </c>
      <c r="CP44" s="323">
        <v>0</v>
      </c>
      <c r="CQ44" s="323">
        <v>0</v>
      </c>
      <c r="CR44" s="323">
        <v>5</v>
      </c>
      <c r="CS44" s="323">
        <v>2</v>
      </c>
      <c r="CT44" s="323">
        <v>1</v>
      </c>
      <c r="CU44" s="323">
        <v>15</v>
      </c>
      <c r="CV44" s="323">
        <v>52</v>
      </c>
      <c r="CW44" s="323">
        <v>22</v>
      </c>
      <c r="CX44" s="323">
        <v>3</v>
      </c>
      <c r="CY44" s="323"/>
      <c r="CZ44" s="323"/>
      <c r="DA44" s="323"/>
      <c r="DB44" s="323"/>
      <c r="DC44" s="323">
        <v>23</v>
      </c>
      <c r="DD44" s="323">
        <v>77</v>
      </c>
      <c r="DE44" s="323">
        <v>45442</v>
      </c>
      <c r="DF44" s="323">
        <v>0</v>
      </c>
      <c r="DG44" s="323">
        <v>0</v>
      </c>
      <c r="DH44" s="323">
        <v>4</v>
      </c>
      <c r="DI44" s="323">
        <v>2</v>
      </c>
      <c r="DJ44" s="323">
        <v>1</v>
      </c>
      <c r="DK44" s="323">
        <v>15</v>
      </c>
      <c r="DL44" s="323">
        <v>55</v>
      </c>
      <c r="DM44" s="323">
        <v>19</v>
      </c>
      <c r="DN44" s="323">
        <v>2</v>
      </c>
      <c r="DO44" s="323"/>
      <c r="DP44" s="323"/>
      <c r="DQ44" s="323"/>
      <c r="DR44" s="323"/>
      <c r="DS44" s="323">
        <v>23</v>
      </c>
      <c r="DT44" s="323">
        <v>77</v>
      </c>
      <c r="DU44" s="323">
        <v>47631</v>
      </c>
      <c r="DV44" s="323">
        <v>0</v>
      </c>
      <c r="DW44" s="323">
        <v>0</v>
      </c>
      <c r="DX44" s="323">
        <v>7</v>
      </c>
      <c r="DY44" s="323">
        <v>2</v>
      </c>
      <c r="DZ44" s="323">
        <v>1</v>
      </c>
      <c r="EA44" s="323">
        <v>14</v>
      </c>
      <c r="EB44" s="323">
        <v>48</v>
      </c>
      <c r="EC44" s="323">
        <v>24</v>
      </c>
      <c r="ED44" s="323">
        <v>4</v>
      </c>
      <c r="EE44" s="323"/>
      <c r="EF44" s="323"/>
      <c r="EG44" s="323"/>
      <c r="EH44" s="323"/>
      <c r="EI44" s="323">
        <v>24</v>
      </c>
      <c r="EJ44" s="323">
        <v>76</v>
      </c>
      <c r="EK44" s="323">
        <v>93093</v>
      </c>
      <c r="EL44" s="323">
        <v>0</v>
      </c>
      <c r="EM44" s="323">
        <v>0</v>
      </c>
      <c r="EN44" s="323">
        <v>6</v>
      </c>
      <c r="EO44" s="323">
        <v>4</v>
      </c>
      <c r="EP44" s="323">
        <v>23</v>
      </c>
      <c r="EQ44" s="323">
        <v>28</v>
      </c>
      <c r="ER44" s="323">
        <v>38</v>
      </c>
      <c r="ES44" s="323">
        <v>1</v>
      </c>
      <c r="ET44" s="323"/>
      <c r="EU44" s="323"/>
      <c r="EV44" s="323"/>
      <c r="EW44" s="323"/>
      <c r="EX44" s="323">
        <v>33</v>
      </c>
      <c r="EY44" s="323">
        <v>67</v>
      </c>
      <c r="EZ44" s="323">
        <v>45451</v>
      </c>
      <c r="FA44" s="323">
        <v>0</v>
      </c>
      <c r="FB44" s="323">
        <v>0</v>
      </c>
      <c r="FC44" s="323">
        <v>4</v>
      </c>
      <c r="FD44" s="323">
        <v>3</v>
      </c>
      <c r="FE44" s="323">
        <v>21</v>
      </c>
      <c r="FF44" s="323">
        <v>28</v>
      </c>
      <c r="FG44" s="323">
        <v>43</v>
      </c>
      <c r="FH44" s="323">
        <v>2</v>
      </c>
      <c r="FI44" s="323"/>
      <c r="FJ44" s="323"/>
      <c r="FK44" s="323"/>
      <c r="FL44" s="323"/>
      <c r="FM44" s="323">
        <v>28</v>
      </c>
      <c r="FN44" s="323">
        <v>72</v>
      </c>
      <c r="FO44" s="323">
        <v>47642</v>
      </c>
      <c r="FP44" s="323">
        <v>0</v>
      </c>
      <c r="FQ44" s="323">
        <v>0</v>
      </c>
      <c r="FR44" s="323">
        <v>7</v>
      </c>
      <c r="FS44" s="323">
        <v>5</v>
      </c>
      <c r="FT44" s="323">
        <v>26</v>
      </c>
      <c r="FU44" s="323">
        <v>28</v>
      </c>
      <c r="FV44" s="323">
        <v>33</v>
      </c>
      <c r="FW44" s="323">
        <v>1</v>
      </c>
      <c r="FX44" s="323"/>
      <c r="FY44" s="323"/>
      <c r="FZ44" s="323"/>
      <c r="GA44" s="323"/>
      <c r="GB44" s="323">
        <v>39</v>
      </c>
      <c r="GC44" s="323">
        <v>61</v>
      </c>
      <c r="GD44" s="323">
        <v>92973</v>
      </c>
      <c r="GE44" s="323">
        <v>34</v>
      </c>
      <c r="GF44" s="323">
        <v>66</v>
      </c>
      <c r="GG44" s="323">
        <v>45413</v>
      </c>
      <c r="GH44" s="323">
        <v>30</v>
      </c>
      <c r="GI44" s="323">
        <v>70</v>
      </c>
      <c r="GJ44" s="323">
        <v>47560</v>
      </c>
      <c r="GK44" s="323">
        <v>38</v>
      </c>
      <c r="GL44" s="323">
        <v>62</v>
      </c>
      <c r="GM44" s="323">
        <v>89246</v>
      </c>
      <c r="GN44" s="323">
        <v>13</v>
      </c>
      <c r="GO44" s="323">
        <v>87</v>
      </c>
      <c r="GP44" s="323">
        <v>43609</v>
      </c>
      <c r="GQ44" s="323">
        <v>12</v>
      </c>
      <c r="GR44" s="323">
        <v>88</v>
      </c>
      <c r="GS44" s="323">
        <v>45637</v>
      </c>
      <c r="GT44" s="323">
        <v>15</v>
      </c>
      <c r="GU44" s="323">
        <v>85</v>
      </c>
      <c r="GV44" s="323">
        <v>89265</v>
      </c>
      <c r="GW44" s="323">
        <v>9</v>
      </c>
      <c r="GX44" s="323">
        <v>91</v>
      </c>
      <c r="GY44" s="323">
        <v>43622</v>
      </c>
      <c r="GZ44" s="323">
        <v>7</v>
      </c>
      <c r="HA44" s="323">
        <v>93</v>
      </c>
      <c r="HB44" s="323">
        <v>45643</v>
      </c>
      <c r="HC44" s="323">
        <v>11</v>
      </c>
      <c r="HD44" s="323">
        <v>89</v>
      </c>
      <c r="HE44" s="323">
        <v>89197</v>
      </c>
      <c r="HF44" s="323">
        <v>16</v>
      </c>
      <c r="HG44" s="323">
        <v>84</v>
      </c>
      <c r="HH44" s="323">
        <v>43584</v>
      </c>
      <c r="HI44" s="323">
        <v>16</v>
      </c>
      <c r="HJ44" s="323">
        <v>84</v>
      </c>
      <c r="HK44" s="323">
        <v>45613</v>
      </c>
      <c r="HL44" s="323">
        <v>15</v>
      </c>
      <c r="HM44" s="323">
        <v>85</v>
      </c>
      <c r="HO44" s="312"/>
      <c r="HP44" s="312"/>
      <c r="HQ44" s="312"/>
      <c r="HR44" s="312"/>
      <c r="HS44" s="312"/>
      <c r="HT44" s="312"/>
      <c r="HU44" s="312"/>
      <c r="HV44" s="312"/>
      <c r="HW44" s="312"/>
      <c r="HX44" s="312"/>
      <c r="HY44" s="312"/>
      <c r="HZ44" s="312"/>
      <c r="IA44" s="312"/>
      <c r="IB44" s="312"/>
      <c r="IC44" s="312"/>
      <c r="ID44" s="312"/>
      <c r="IE44" s="312"/>
      <c r="IF44" s="312"/>
      <c r="IG44" s="312"/>
      <c r="IH44" s="312"/>
      <c r="II44" s="312"/>
      <c r="IJ44" s="312"/>
      <c r="IK44" s="312"/>
      <c r="IL44" s="312"/>
      <c r="IM44" s="312"/>
      <c r="IN44" s="312"/>
      <c r="IO44" s="312"/>
      <c r="IP44" s="312"/>
      <c r="IQ44" s="312"/>
      <c r="IR44" s="312"/>
      <c r="IS44" s="312"/>
      <c r="IT44" s="312"/>
      <c r="IU44" s="312"/>
      <c r="IV44" s="312"/>
    </row>
    <row r="45" spans="1:256" x14ac:dyDescent="0.2">
      <c r="B45" s="326" t="s">
        <v>397</v>
      </c>
      <c r="C45" s="323">
        <v>479675</v>
      </c>
      <c r="D45" s="323">
        <v>0</v>
      </c>
      <c r="E45" s="323">
        <v>0</v>
      </c>
      <c r="F45" s="323">
        <v>2</v>
      </c>
      <c r="G45" s="323">
        <v>2</v>
      </c>
      <c r="H45" s="323">
        <v>5</v>
      </c>
      <c r="I45" s="323">
        <v>39</v>
      </c>
      <c r="J45" s="323">
        <v>52</v>
      </c>
      <c r="K45" s="323">
        <v>0</v>
      </c>
      <c r="L45" s="323"/>
      <c r="M45" s="323"/>
      <c r="N45" s="323"/>
      <c r="O45" s="323">
        <v>9</v>
      </c>
      <c r="P45" s="323">
        <v>91</v>
      </c>
      <c r="Q45" s="323">
        <v>234506</v>
      </c>
      <c r="R45" s="323">
        <v>0</v>
      </c>
      <c r="S45" s="323">
        <v>0</v>
      </c>
      <c r="T45" s="323">
        <v>2</v>
      </c>
      <c r="U45" s="323">
        <v>1</v>
      </c>
      <c r="V45" s="323">
        <v>4</v>
      </c>
      <c r="W45" s="323">
        <v>36</v>
      </c>
      <c r="X45" s="323">
        <v>56</v>
      </c>
      <c r="Y45" s="323">
        <v>0</v>
      </c>
      <c r="Z45" s="323"/>
      <c r="AA45" s="323"/>
      <c r="AB45" s="323"/>
      <c r="AC45" s="323">
        <v>7</v>
      </c>
      <c r="AD45" s="323">
        <v>93</v>
      </c>
      <c r="AE45" s="323">
        <v>245169</v>
      </c>
      <c r="AF45" s="323">
        <v>0</v>
      </c>
      <c r="AG45" s="323">
        <v>0</v>
      </c>
      <c r="AH45" s="323">
        <v>3</v>
      </c>
      <c r="AI45" s="323">
        <v>2</v>
      </c>
      <c r="AJ45" s="323">
        <v>6</v>
      </c>
      <c r="AK45" s="323">
        <v>41</v>
      </c>
      <c r="AL45" s="323">
        <v>47</v>
      </c>
      <c r="AM45" s="323">
        <v>0</v>
      </c>
      <c r="AN45" s="323"/>
      <c r="AO45" s="323"/>
      <c r="AP45" s="323"/>
      <c r="AQ45" s="323">
        <v>11</v>
      </c>
      <c r="AR45" s="323">
        <v>89</v>
      </c>
      <c r="AS45" s="323">
        <v>479555</v>
      </c>
      <c r="AT45" s="323">
        <v>0</v>
      </c>
      <c r="AU45" s="323">
        <v>0</v>
      </c>
      <c r="AV45" s="323">
        <v>1</v>
      </c>
      <c r="AW45" s="323">
        <v>1</v>
      </c>
      <c r="AX45" s="323">
        <v>2</v>
      </c>
      <c r="AY45" s="323">
        <v>8</v>
      </c>
      <c r="AZ45" s="323">
        <v>50</v>
      </c>
      <c r="BA45" s="323">
        <v>37</v>
      </c>
      <c r="BB45" s="323">
        <v>2</v>
      </c>
      <c r="BC45" s="323"/>
      <c r="BD45" s="323"/>
      <c r="BE45" s="323"/>
      <c r="BF45" s="323"/>
      <c r="BG45" s="323">
        <v>11</v>
      </c>
      <c r="BH45" s="323">
        <v>89</v>
      </c>
      <c r="BI45" s="323">
        <v>234458</v>
      </c>
      <c r="BJ45" s="323">
        <v>0</v>
      </c>
      <c r="BK45" s="323">
        <v>0</v>
      </c>
      <c r="BL45" s="323">
        <v>0</v>
      </c>
      <c r="BM45" s="323">
        <v>0</v>
      </c>
      <c r="BN45" s="323">
        <v>1</v>
      </c>
      <c r="BO45" s="323">
        <v>5</v>
      </c>
      <c r="BP45" s="323">
        <v>45</v>
      </c>
      <c r="BQ45" s="323">
        <v>44</v>
      </c>
      <c r="BR45" s="323">
        <v>3</v>
      </c>
      <c r="BS45" s="323"/>
      <c r="BT45" s="323"/>
      <c r="BU45" s="323"/>
      <c r="BV45" s="323"/>
      <c r="BW45" s="323">
        <v>7</v>
      </c>
      <c r="BX45" s="323">
        <v>93</v>
      </c>
      <c r="BY45" s="323">
        <v>245097</v>
      </c>
      <c r="BZ45" s="323">
        <v>0</v>
      </c>
      <c r="CA45" s="323">
        <v>0</v>
      </c>
      <c r="CB45" s="323">
        <v>1</v>
      </c>
      <c r="CC45" s="323">
        <v>1</v>
      </c>
      <c r="CD45" s="323">
        <v>2</v>
      </c>
      <c r="CE45" s="323">
        <v>11</v>
      </c>
      <c r="CF45" s="323">
        <v>54</v>
      </c>
      <c r="CG45" s="323">
        <v>30</v>
      </c>
      <c r="CH45" s="323">
        <v>2</v>
      </c>
      <c r="CI45" s="323"/>
      <c r="CJ45" s="323"/>
      <c r="CK45" s="323"/>
      <c r="CL45" s="323"/>
      <c r="CM45" s="323">
        <v>15</v>
      </c>
      <c r="CN45" s="323">
        <v>85</v>
      </c>
      <c r="CO45" s="323">
        <v>479592</v>
      </c>
      <c r="CP45" s="323">
        <v>0</v>
      </c>
      <c r="CQ45" s="323">
        <v>0</v>
      </c>
      <c r="CR45" s="323">
        <v>2</v>
      </c>
      <c r="CS45" s="323">
        <v>1</v>
      </c>
      <c r="CT45" s="323">
        <v>0</v>
      </c>
      <c r="CU45" s="323">
        <v>8</v>
      </c>
      <c r="CV45" s="323">
        <v>44</v>
      </c>
      <c r="CW45" s="323">
        <v>35</v>
      </c>
      <c r="CX45" s="323">
        <v>10</v>
      </c>
      <c r="CY45" s="323"/>
      <c r="CZ45" s="323"/>
      <c r="DA45" s="323"/>
      <c r="DB45" s="323"/>
      <c r="DC45" s="323">
        <v>11</v>
      </c>
      <c r="DD45" s="323">
        <v>89</v>
      </c>
      <c r="DE45" s="323">
        <v>234458</v>
      </c>
      <c r="DF45" s="323">
        <v>0</v>
      </c>
      <c r="DG45" s="323">
        <v>0</v>
      </c>
      <c r="DH45" s="323">
        <v>2</v>
      </c>
      <c r="DI45" s="323">
        <v>1</v>
      </c>
      <c r="DJ45" s="323">
        <v>0</v>
      </c>
      <c r="DK45" s="323">
        <v>8</v>
      </c>
      <c r="DL45" s="323">
        <v>49</v>
      </c>
      <c r="DM45" s="323">
        <v>32</v>
      </c>
      <c r="DN45" s="323">
        <v>8</v>
      </c>
      <c r="DO45" s="323"/>
      <c r="DP45" s="323"/>
      <c r="DQ45" s="323"/>
      <c r="DR45" s="323"/>
      <c r="DS45" s="323">
        <v>11</v>
      </c>
      <c r="DT45" s="323">
        <v>89</v>
      </c>
      <c r="DU45" s="323">
        <v>245134</v>
      </c>
      <c r="DV45" s="323">
        <v>0</v>
      </c>
      <c r="DW45" s="323">
        <v>0</v>
      </c>
      <c r="DX45" s="323">
        <v>2</v>
      </c>
      <c r="DY45" s="323">
        <v>1</v>
      </c>
      <c r="DZ45" s="323">
        <v>0</v>
      </c>
      <c r="EA45" s="323">
        <v>7</v>
      </c>
      <c r="EB45" s="323">
        <v>40</v>
      </c>
      <c r="EC45" s="323">
        <v>37</v>
      </c>
      <c r="ED45" s="323">
        <v>12</v>
      </c>
      <c r="EE45" s="323"/>
      <c r="EF45" s="323"/>
      <c r="EG45" s="323"/>
      <c r="EH45" s="323"/>
      <c r="EI45" s="323">
        <v>11</v>
      </c>
      <c r="EJ45" s="323">
        <v>89</v>
      </c>
      <c r="EK45" s="323">
        <v>479651</v>
      </c>
      <c r="EL45" s="323">
        <v>0</v>
      </c>
      <c r="EM45" s="323">
        <v>0</v>
      </c>
      <c r="EN45" s="323">
        <v>2</v>
      </c>
      <c r="EO45" s="323">
        <v>1</v>
      </c>
      <c r="EP45" s="323">
        <v>13</v>
      </c>
      <c r="EQ45" s="323">
        <v>24</v>
      </c>
      <c r="ER45" s="323">
        <v>54</v>
      </c>
      <c r="ES45" s="323">
        <v>4</v>
      </c>
      <c r="ET45" s="323"/>
      <c r="EU45" s="323"/>
      <c r="EV45" s="323"/>
      <c r="EW45" s="323"/>
      <c r="EX45" s="323">
        <v>17</v>
      </c>
      <c r="EY45" s="323">
        <v>83</v>
      </c>
      <c r="EZ45" s="323">
        <v>234493</v>
      </c>
      <c r="FA45" s="323">
        <v>0</v>
      </c>
      <c r="FB45" s="323">
        <v>0</v>
      </c>
      <c r="FC45" s="323">
        <v>2</v>
      </c>
      <c r="FD45" s="323">
        <v>1</v>
      </c>
      <c r="FE45" s="323">
        <v>11</v>
      </c>
      <c r="FF45" s="323">
        <v>22</v>
      </c>
      <c r="FG45" s="323">
        <v>59</v>
      </c>
      <c r="FH45" s="323">
        <v>6</v>
      </c>
      <c r="FI45" s="323"/>
      <c r="FJ45" s="323"/>
      <c r="FK45" s="323"/>
      <c r="FL45" s="323"/>
      <c r="FM45" s="323">
        <v>14</v>
      </c>
      <c r="FN45" s="323">
        <v>86</v>
      </c>
      <c r="FO45" s="323">
        <v>245158</v>
      </c>
      <c r="FP45" s="323">
        <v>0</v>
      </c>
      <c r="FQ45" s="323">
        <v>0</v>
      </c>
      <c r="FR45" s="323">
        <v>3</v>
      </c>
      <c r="FS45" s="323">
        <v>2</v>
      </c>
      <c r="FT45" s="323">
        <v>16</v>
      </c>
      <c r="FU45" s="323">
        <v>26</v>
      </c>
      <c r="FV45" s="323">
        <v>50</v>
      </c>
      <c r="FW45" s="323">
        <v>3</v>
      </c>
      <c r="FX45" s="323"/>
      <c r="FY45" s="323"/>
      <c r="FZ45" s="323"/>
      <c r="GA45" s="323"/>
      <c r="GB45" s="323">
        <v>21</v>
      </c>
      <c r="GC45" s="323">
        <v>79</v>
      </c>
      <c r="GD45" s="323">
        <v>479394</v>
      </c>
      <c r="GE45" s="323">
        <v>17</v>
      </c>
      <c r="GF45" s="323">
        <v>83</v>
      </c>
      <c r="GG45" s="323">
        <v>234377</v>
      </c>
      <c r="GH45" s="323">
        <v>15</v>
      </c>
      <c r="GI45" s="323">
        <v>85</v>
      </c>
      <c r="GJ45" s="323">
        <v>245017</v>
      </c>
      <c r="GK45" s="323">
        <v>20</v>
      </c>
      <c r="GL45" s="323">
        <v>80</v>
      </c>
      <c r="GM45" s="323">
        <v>458639</v>
      </c>
      <c r="GN45" s="323">
        <v>8</v>
      </c>
      <c r="GO45" s="323">
        <v>92</v>
      </c>
      <c r="GP45" s="323">
        <v>224218</v>
      </c>
      <c r="GQ45" s="323">
        <v>7</v>
      </c>
      <c r="GR45" s="323">
        <v>93</v>
      </c>
      <c r="GS45" s="323">
        <v>234421</v>
      </c>
      <c r="GT45" s="323">
        <v>9</v>
      </c>
      <c r="GU45" s="323">
        <v>91</v>
      </c>
      <c r="GV45" s="323">
        <v>459025</v>
      </c>
      <c r="GW45" s="323">
        <v>5</v>
      </c>
      <c r="GX45" s="323">
        <v>95</v>
      </c>
      <c r="GY45" s="323">
        <v>224439</v>
      </c>
      <c r="GZ45" s="323">
        <v>4</v>
      </c>
      <c r="HA45" s="323">
        <v>96</v>
      </c>
      <c r="HB45" s="323">
        <v>234586</v>
      </c>
      <c r="HC45" s="323">
        <v>6</v>
      </c>
      <c r="HD45" s="323">
        <v>94</v>
      </c>
      <c r="HE45" s="323">
        <v>459484</v>
      </c>
      <c r="HF45" s="323">
        <v>9</v>
      </c>
      <c r="HG45" s="323">
        <v>91</v>
      </c>
      <c r="HH45" s="323">
        <v>224542</v>
      </c>
      <c r="HI45" s="323">
        <v>10</v>
      </c>
      <c r="HJ45" s="323">
        <v>90</v>
      </c>
      <c r="HK45" s="323">
        <v>234942</v>
      </c>
      <c r="HL45" s="323">
        <v>9</v>
      </c>
      <c r="HM45" s="323">
        <v>91</v>
      </c>
      <c r="HO45" s="312"/>
      <c r="HP45" s="312"/>
      <c r="HQ45" s="312"/>
      <c r="HR45" s="312"/>
      <c r="HS45" s="312"/>
      <c r="HT45" s="312"/>
      <c r="HU45" s="312"/>
      <c r="HV45" s="312"/>
      <c r="HW45" s="312"/>
      <c r="HX45" s="312"/>
      <c r="HY45" s="312"/>
      <c r="HZ45" s="312"/>
      <c r="IA45" s="312"/>
      <c r="IB45" s="312"/>
      <c r="IC45" s="312"/>
      <c r="ID45" s="312"/>
      <c r="IE45" s="312"/>
      <c r="IF45" s="312"/>
      <c r="IG45" s="312"/>
      <c r="IH45" s="312"/>
      <c r="II45" s="312"/>
      <c r="IJ45" s="312"/>
      <c r="IK45" s="312"/>
      <c r="IL45" s="312"/>
      <c r="IM45" s="312"/>
      <c r="IN45" s="312"/>
      <c r="IO45" s="312"/>
      <c r="IP45" s="312"/>
      <c r="IQ45" s="312"/>
      <c r="IR45" s="312"/>
      <c r="IS45" s="312"/>
      <c r="IT45" s="312"/>
      <c r="IU45" s="312"/>
      <c r="IV45" s="312"/>
    </row>
    <row r="46" spans="1:256" x14ac:dyDescent="0.2">
      <c r="C46" s="325"/>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5"/>
      <c r="AL46" s="325"/>
      <c r="AM46" s="325"/>
      <c r="AN46" s="325"/>
      <c r="AO46" s="325"/>
      <c r="AP46" s="325"/>
      <c r="AQ46" s="325"/>
      <c r="AR46" s="325"/>
      <c r="AS46" s="325"/>
      <c r="AT46" s="325"/>
      <c r="AU46" s="325"/>
      <c r="AV46" s="325"/>
      <c r="AW46" s="325"/>
      <c r="AX46" s="325"/>
      <c r="AY46" s="325"/>
      <c r="AZ46" s="325"/>
      <c r="BA46" s="325"/>
      <c r="BB46" s="325"/>
      <c r="BC46" s="325"/>
      <c r="BD46" s="325"/>
      <c r="BE46" s="325"/>
      <c r="BF46" s="325"/>
      <c r="BG46" s="325"/>
      <c r="BH46" s="325"/>
      <c r="BI46" s="325"/>
      <c r="BJ46" s="325"/>
      <c r="BK46" s="325"/>
      <c r="BL46" s="325"/>
      <c r="BM46" s="325"/>
      <c r="BN46" s="325"/>
      <c r="BO46" s="325"/>
      <c r="BP46" s="325"/>
      <c r="BQ46" s="325"/>
      <c r="BR46" s="325"/>
      <c r="BS46" s="325"/>
      <c r="BT46" s="325"/>
      <c r="BU46" s="325"/>
      <c r="BV46" s="325"/>
      <c r="BW46" s="325"/>
      <c r="BX46" s="325"/>
      <c r="BY46" s="325"/>
      <c r="BZ46" s="325"/>
      <c r="CA46" s="325"/>
      <c r="CB46" s="325"/>
      <c r="CC46" s="325"/>
      <c r="CD46" s="325"/>
      <c r="CE46" s="325"/>
      <c r="CF46" s="325"/>
      <c r="CG46" s="325"/>
      <c r="CH46" s="325"/>
      <c r="CI46" s="325"/>
      <c r="CJ46" s="325"/>
      <c r="CK46" s="325"/>
      <c r="CL46" s="325"/>
      <c r="CM46" s="325"/>
      <c r="CN46" s="325"/>
      <c r="CO46" s="325"/>
      <c r="CP46" s="325"/>
      <c r="CQ46" s="325"/>
      <c r="CR46" s="325"/>
      <c r="CS46" s="325"/>
      <c r="CT46" s="325"/>
      <c r="CU46" s="325"/>
      <c r="CV46" s="325"/>
      <c r="CW46" s="325"/>
      <c r="CX46" s="325"/>
      <c r="CY46" s="325"/>
      <c r="CZ46" s="325"/>
      <c r="DA46" s="325"/>
      <c r="DB46" s="325"/>
      <c r="DC46" s="325"/>
      <c r="DD46" s="325"/>
      <c r="DE46" s="325"/>
      <c r="DF46" s="325"/>
      <c r="DG46" s="325"/>
      <c r="DH46" s="325"/>
      <c r="DI46" s="325"/>
      <c r="DJ46" s="325"/>
      <c r="DK46" s="325"/>
      <c r="DL46" s="325"/>
      <c r="DM46" s="325"/>
      <c r="DN46" s="325"/>
      <c r="DO46" s="325"/>
      <c r="DP46" s="325"/>
      <c r="DQ46" s="325"/>
      <c r="DR46" s="325"/>
      <c r="DS46" s="325"/>
      <c r="DT46" s="325"/>
      <c r="DU46" s="325"/>
      <c r="DV46" s="325"/>
      <c r="DW46" s="325"/>
      <c r="DX46" s="325"/>
      <c r="DY46" s="325"/>
      <c r="DZ46" s="325"/>
      <c r="EA46" s="325"/>
      <c r="EB46" s="325"/>
      <c r="EC46" s="325"/>
      <c r="ED46" s="325"/>
      <c r="EE46" s="325"/>
      <c r="EF46" s="325"/>
      <c r="EG46" s="325"/>
      <c r="EH46" s="325"/>
      <c r="EI46" s="325"/>
      <c r="EJ46" s="325"/>
      <c r="EK46" s="325"/>
      <c r="EL46" s="325"/>
      <c r="EM46" s="325"/>
      <c r="EN46" s="325"/>
      <c r="EO46" s="325"/>
      <c r="EP46" s="325"/>
      <c r="EQ46" s="325"/>
      <c r="ER46" s="325"/>
      <c r="ES46" s="325"/>
      <c r="ET46" s="325"/>
      <c r="EU46" s="325"/>
      <c r="EV46" s="325"/>
      <c r="EW46" s="325"/>
      <c r="EX46" s="325"/>
      <c r="EY46" s="325"/>
      <c r="EZ46" s="325"/>
      <c r="FA46" s="325"/>
      <c r="FB46" s="325"/>
      <c r="FC46" s="325"/>
      <c r="FD46" s="325"/>
      <c r="FE46" s="325"/>
      <c r="FF46" s="325"/>
      <c r="FG46" s="325"/>
      <c r="FH46" s="325"/>
      <c r="FI46" s="325"/>
      <c r="FJ46" s="325"/>
      <c r="FK46" s="325"/>
      <c r="FL46" s="325"/>
      <c r="FM46" s="325"/>
      <c r="FN46" s="325"/>
      <c r="FO46" s="325"/>
      <c r="FP46" s="325"/>
      <c r="FQ46" s="325"/>
      <c r="FR46" s="325"/>
      <c r="FS46" s="325"/>
      <c r="FT46" s="325"/>
      <c r="FU46" s="325"/>
      <c r="FV46" s="325"/>
      <c r="FW46" s="325"/>
      <c r="FX46" s="325"/>
      <c r="FY46" s="325"/>
      <c r="FZ46" s="325"/>
      <c r="GA46" s="325"/>
      <c r="GB46" s="325"/>
      <c r="GC46" s="325"/>
      <c r="GD46" s="325"/>
      <c r="GE46" s="325"/>
      <c r="GF46" s="325"/>
      <c r="GG46" s="325"/>
      <c r="GH46" s="325"/>
      <c r="GI46" s="325"/>
      <c r="GJ46" s="325"/>
      <c r="GK46" s="325"/>
      <c r="GL46" s="325"/>
      <c r="GM46" s="325"/>
      <c r="GN46" s="325"/>
      <c r="GO46" s="325"/>
      <c r="GP46" s="325"/>
      <c r="GQ46" s="325"/>
      <c r="GR46" s="325"/>
      <c r="GS46" s="325"/>
      <c r="GT46" s="325"/>
      <c r="GU46" s="325"/>
      <c r="GV46" s="325"/>
      <c r="GW46" s="325"/>
      <c r="GX46" s="325"/>
      <c r="GY46" s="325"/>
      <c r="GZ46" s="325"/>
      <c r="HA46" s="325"/>
      <c r="HB46" s="325"/>
      <c r="HC46" s="325"/>
      <c r="HD46" s="325"/>
      <c r="HE46" s="325"/>
      <c r="HF46" s="325"/>
      <c r="HG46" s="325"/>
      <c r="HH46" s="325"/>
      <c r="HI46" s="325"/>
      <c r="HJ46" s="325"/>
      <c r="HK46" s="325"/>
      <c r="HL46" s="325"/>
      <c r="HM46" s="325"/>
      <c r="HO46" s="312"/>
      <c r="HP46" s="312"/>
      <c r="HQ46" s="312"/>
      <c r="HR46" s="312"/>
      <c r="HS46" s="312"/>
      <c r="HT46" s="312"/>
      <c r="HU46" s="312"/>
      <c r="HV46" s="312"/>
      <c r="HW46" s="312"/>
      <c r="HX46" s="312"/>
      <c r="HY46" s="312"/>
      <c r="HZ46" s="312"/>
      <c r="IA46" s="312"/>
      <c r="IB46" s="312"/>
      <c r="IC46" s="312"/>
      <c r="ID46" s="312"/>
      <c r="IE46" s="312"/>
      <c r="IF46" s="312"/>
      <c r="IG46" s="312"/>
      <c r="IH46" s="312"/>
      <c r="II46" s="312"/>
      <c r="IJ46" s="312"/>
      <c r="IK46" s="312"/>
      <c r="IL46" s="312"/>
      <c r="IM46" s="312"/>
      <c r="IN46" s="312"/>
      <c r="IO46" s="312"/>
      <c r="IP46" s="312"/>
      <c r="IQ46" s="312"/>
      <c r="IR46" s="312"/>
      <c r="IS46" s="312"/>
      <c r="IT46" s="312"/>
      <c r="IU46" s="312"/>
      <c r="IV46" s="312"/>
    </row>
    <row r="47" spans="1:256" x14ac:dyDescent="0.2">
      <c r="A47" s="312" t="s">
        <v>398</v>
      </c>
      <c r="B47" s="312" t="s">
        <v>27</v>
      </c>
      <c r="C47" s="323">
        <v>572786</v>
      </c>
      <c r="D47" s="323">
        <v>0</v>
      </c>
      <c r="E47" s="323">
        <v>0</v>
      </c>
      <c r="F47" s="323">
        <v>3</v>
      </c>
      <c r="G47" s="323">
        <v>2</v>
      </c>
      <c r="H47" s="323">
        <v>6</v>
      </c>
      <c r="I47" s="323">
        <v>41</v>
      </c>
      <c r="J47" s="323">
        <v>48</v>
      </c>
      <c r="K47" s="323">
        <v>0</v>
      </c>
      <c r="L47" s="323"/>
      <c r="M47" s="323"/>
      <c r="N47" s="323"/>
      <c r="O47" s="323">
        <v>11</v>
      </c>
      <c r="P47" s="323">
        <v>89</v>
      </c>
      <c r="Q47" s="323">
        <v>279963</v>
      </c>
      <c r="R47" s="323">
        <v>0</v>
      </c>
      <c r="S47" s="323">
        <v>0</v>
      </c>
      <c r="T47" s="323">
        <v>2</v>
      </c>
      <c r="U47" s="323">
        <v>2</v>
      </c>
      <c r="V47" s="323">
        <v>5</v>
      </c>
      <c r="W47" s="323">
        <v>38</v>
      </c>
      <c r="X47" s="323">
        <v>53</v>
      </c>
      <c r="Y47" s="323">
        <v>0</v>
      </c>
      <c r="Z47" s="323"/>
      <c r="AA47" s="323"/>
      <c r="AB47" s="323"/>
      <c r="AC47" s="323">
        <v>9</v>
      </c>
      <c r="AD47" s="323">
        <v>91</v>
      </c>
      <c r="AE47" s="323">
        <v>292823</v>
      </c>
      <c r="AF47" s="323">
        <v>0</v>
      </c>
      <c r="AG47" s="323">
        <v>0</v>
      </c>
      <c r="AH47" s="323">
        <v>4</v>
      </c>
      <c r="AI47" s="323">
        <v>2</v>
      </c>
      <c r="AJ47" s="323">
        <v>7</v>
      </c>
      <c r="AK47" s="323">
        <v>43</v>
      </c>
      <c r="AL47" s="323">
        <v>44</v>
      </c>
      <c r="AM47" s="323">
        <v>0</v>
      </c>
      <c r="AN47" s="323"/>
      <c r="AO47" s="323"/>
      <c r="AP47" s="323"/>
      <c r="AQ47" s="323">
        <v>13</v>
      </c>
      <c r="AR47" s="323">
        <v>87</v>
      </c>
      <c r="AS47" s="323">
        <v>572586</v>
      </c>
      <c r="AT47" s="323">
        <v>0</v>
      </c>
      <c r="AU47" s="323">
        <v>0</v>
      </c>
      <c r="AV47" s="323">
        <v>1</v>
      </c>
      <c r="AW47" s="323">
        <v>1</v>
      </c>
      <c r="AX47" s="323">
        <v>2</v>
      </c>
      <c r="AY47" s="323">
        <v>10</v>
      </c>
      <c r="AZ47" s="323">
        <v>51</v>
      </c>
      <c r="BA47" s="323">
        <v>34</v>
      </c>
      <c r="BB47" s="323">
        <v>2</v>
      </c>
      <c r="BC47" s="323"/>
      <c r="BD47" s="323"/>
      <c r="BE47" s="323"/>
      <c r="BF47" s="323"/>
      <c r="BG47" s="323">
        <v>13</v>
      </c>
      <c r="BH47" s="323">
        <v>87</v>
      </c>
      <c r="BI47" s="323">
        <v>279897</v>
      </c>
      <c r="BJ47" s="323">
        <v>0</v>
      </c>
      <c r="BK47" s="323">
        <v>0</v>
      </c>
      <c r="BL47" s="323">
        <v>0</v>
      </c>
      <c r="BM47" s="323">
        <v>0</v>
      </c>
      <c r="BN47" s="323">
        <v>1</v>
      </c>
      <c r="BO47" s="323">
        <v>7</v>
      </c>
      <c r="BP47" s="323">
        <v>47</v>
      </c>
      <c r="BQ47" s="323">
        <v>41</v>
      </c>
      <c r="BR47" s="323">
        <v>3</v>
      </c>
      <c r="BS47" s="323"/>
      <c r="BT47" s="323"/>
      <c r="BU47" s="323"/>
      <c r="BV47" s="323"/>
      <c r="BW47" s="323">
        <v>9</v>
      </c>
      <c r="BX47" s="323">
        <v>91</v>
      </c>
      <c r="BY47" s="323">
        <v>292689</v>
      </c>
      <c r="BZ47" s="323">
        <v>0</v>
      </c>
      <c r="CA47" s="323">
        <v>0</v>
      </c>
      <c r="CB47" s="323">
        <v>1</v>
      </c>
      <c r="CC47" s="323">
        <v>1</v>
      </c>
      <c r="CD47" s="323">
        <v>3</v>
      </c>
      <c r="CE47" s="323">
        <v>12</v>
      </c>
      <c r="CF47" s="323">
        <v>54</v>
      </c>
      <c r="CG47" s="323">
        <v>27</v>
      </c>
      <c r="CH47" s="323">
        <v>1</v>
      </c>
      <c r="CI47" s="323"/>
      <c r="CJ47" s="323"/>
      <c r="CK47" s="323"/>
      <c r="CL47" s="323"/>
      <c r="CM47" s="323">
        <v>17</v>
      </c>
      <c r="CN47" s="323">
        <v>83</v>
      </c>
      <c r="CO47" s="323">
        <v>572665</v>
      </c>
      <c r="CP47" s="323">
        <v>0</v>
      </c>
      <c r="CQ47" s="323">
        <v>0</v>
      </c>
      <c r="CR47" s="323">
        <v>3</v>
      </c>
      <c r="CS47" s="323">
        <v>1</v>
      </c>
      <c r="CT47" s="323">
        <v>0</v>
      </c>
      <c r="CU47" s="323">
        <v>9</v>
      </c>
      <c r="CV47" s="323">
        <v>45</v>
      </c>
      <c r="CW47" s="323">
        <v>33</v>
      </c>
      <c r="CX47" s="323">
        <v>9</v>
      </c>
      <c r="CY47" s="323"/>
      <c r="CZ47" s="323"/>
      <c r="DA47" s="323"/>
      <c r="DB47" s="323"/>
      <c r="DC47" s="323">
        <v>13</v>
      </c>
      <c r="DD47" s="323">
        <v>87</v>
      </c>
      <c r="DE47" s="323">
        <v>279900</v>
      </c>
      <c r="DF47" s="323">
        <v>0</v>
      </c>
      <c r="DG47" s="323">
        <v>0</v>
      </c>
      <c r="DH47" s="323">
        <v>2</v>
      </c>
      <c r="DI47" s="323">
        <v>1</v>
      </c>
      <c r="DJ47" s="323">
        <v>0</v>
      </c>
      <c r="DK47" s="323">
        <v>9</v>
      </c>
      <c r="DL47" s="323">
        <v>50</v>
      </c>
      <c r="DM47" s="323">
        <v>30</v>
      </c>
      <c r="DN47" s="323">
        <v>7</v>
      </c>
      <c r="DO47" s="323"/>
      <c r="DP47" s="323"/>
      <c r="DQ47" s="323"/>
      <c r="DR47" s="323"/>
      <c r="DS47" s="323">
        <v>13</v>
      </c>
      <c r="DT47" s="323">
        <v>87</v>
      </c>
      <c r="DU47" s="323">
        <v>292765</v>
      </c>
      <c r="DV47" s="323">
        <v>0</v>
      </c>
      <c r="DW47" s="323">
        <v>0</v>
      </c>
      <c r="DX47" s="323">
        <v>3</v>
      </c>
      <c r="DY47" s="323">
        <v>1</v>
      </c>
      <c r="DZ47" s="323">
        <v>0</v>
      </c>
      <c r="EA47" s="323">
        <v>8</v>
      </c>
      <c r="EB47" s="323">
        <v>41</v>
      </c>
      <c r="EC47" s="323">
        <v>35</v>
      </c>
      <c r="ED47" s="323">
        <v>10</v>
      </c>
      <c r="EE47" s="323"/>
      <c r="EF47" s="323"/>
      <c r="EG47" s="323"/>
      <c r="EH47" s="323"/>
      <c r="EI47" s="323">
        <v>13</v>
      </c>
      <c r="EJ47" s="323">
        <v>87</v>
      </c>
      <c r="EK47" s="323">
        <v>572744</v>
      </c>
      <c r="EL47" s="323">
        <v>0</v>
      </c>
      <c r="EM47" s="323">
        <v>0</v>
      </c>
      <c r="EN47" s="323">
        <v>3</v>
      </c>
      <c r="EO47" s="323">
        <v>2</v>
      </c>
      <c r="EP47" s="323">
        <v>15</v>
      </c>
      <c r="EQ47" s="323">
        <v>25</v>
      </c>
      <c r="ER47" s="323">
        <v>52</v>
      </c>
      <c r="ES47" s="323">
        <v>4</v>
      </c>
      <c r="ET47" s="323"/>
      <c r="EU47" s="323"/>
      <c r="EV47" s="323"/>
      <c r="EW47" s="323"/>
      <c r="EX47" s="323">
        <v>20</v>
      </c>
      <c r="EY47" s="323">
        <v>80</v>
      </c>
      <c r="EZ47" s="323">
        <v>279944</v>
      </c>
      <c r="FA47" s="323">
        <v>0</v>
      </c>
      <c r="FB47" s="323">
        <v>0</v>
      </c>
      <c r="FC47" s="323">
        <v>2</v>
      </c>
      <c r="FD47" s="323">
        <v>1</v>
      </c>
      <c r="FE47" s="323">
        <v>12</v>
      </c>
      <c r="FF47" s="323">
        <v>23</v>
      </c>
      <c r="FG47" s="323">
        <v>56</v>
      </c>
      <c r="FH47" s="323">
        <v>5</v>
      </c>
      <c r="FI47" s="323"/>
      <c r="FJ47" s="323"/>
      <c r="FK47" s="323"/>
      <c r="FL47" s="323"/>
      <c r="FM47" s="323">
        <v>16</v>
      </c>
      <c r="FN47" s="323">
        <v>84</v>
      </c>
      <c r="FO47" s="323">
        <v>292800</v>
      </c>
      <c r="FP47" s="323">
        <v>0</v>
      </c>
      <c r="FQ47" s="323">
        <v>0</v>
      </c>
      <c r="FR47" s="323">
        <v>4</v>
      </c>
      <c r="FS47" s="323">
        <v>2</v>
      </c>
      <c r="FT47" s="323">
        <v>18</v>
      </c>
      <c r="FU47" s="323">
        <v>26</v>
      </c>
      <c r="FV47" s="323">
        <v>47</v>
      </c>
      <c r="FW47" s="323">
        <v>3</v>
      </c>
      <c r="FX47" s="323"/>
      <c r="FY47" s="323"/>
      <c r="FZ47" s="323"/>
      <c r="GA47" s="323"/>
      <c r="GB47" s="323">
        <v>24</v>
      </c>
      <c r="GC47" s="323">
        <v>76</v>
      </c>
      <c r="GD47" s="323">
        <v>572367</v>
      </c>
      <c r="GE47" s="323">
        <v>20</v>
      </c>
      <c r="GF47" s="323">
        <v>80</v>
      </c>
      <c r="GG47" s="323">
        <v>279790</v>
      </c>
      <c r="GH47" s="323">
        <v>17</v>
      </c>
      <c r="GI47" s="323">
        <v>83</v>
      </c>
      <c r="GJ47" s="323">
        <v>292577</v>
      </c>
      <c r="GK47" s="323">
        <v>23</v>
      </c>
      <c r="GL47" s="323">
        <v>77</v>
      </c>
      <c r="GM47" s="323">
        <v>547885</v>
      </c>
      <c r="GN47" s="323">
        <v>9</v>
      </c>
      <c r="GO47" s="323">
        <v>91</v>
      </c>
      <c r="GP47" s="323">
        <v>267827</v>
      </c>
      <c r="GQ47" s="323">
        <v>8</v>
      </c>
      <c r="GR47" s="323">
        <v>92</v>
      </c>
      <c r="GS47" s="323">
        <v>280058</v>
      </c>
      <c r="GT47" s="323">
        <v>10</v>
      </c>
      <c r="GU47" s="323">
        <v>90</v>
      </c>
      <c r="GV47" s="323">
        <v>548290</v>
      </c>
      <c r="GW47" s="323">
        <v>6</v>
      </c>
      <c r="GX47" s="323">
        <v>94</v>
      </c>
      <c r="GY47" s="323">
        <v>268061</v>
      </c>
      <c r="GZ47" s="323">
        <v>4</v>
      </c>
      <c r="HA47" s="323">
        <v>96</v>
      </c>
      <c r="HB47" s="323">
        <v>280229</v>
      </c>
      <c r="HC47" s="323">
        <v>7</v>
      </c>
      <c r="HD47" s="323">
        <v>93</v>
      </c>
      <c r="HE47" s="323">
        <v>548681</v>
      </c>
      <c r="HF47" s="323">
        <v>10</v>
      </c>
      <c r="HG47" s="323">
        <v>90</v>
      </c>
      <c r="HH47" s="323">
        <v>268126</v>
      </c>
      <c r="HI47" s="323">
        <v>11</v>
      </c>
      <c r="HJ47" s="323">
        <v>89</v>
      </c>
      <c r="HK47" s="323">
        <v>280555</v>
      </c>
      <c r="HL47" s="323">
        <v>10</v>
      </c>
      <c r="HM47" s="323">
        <v>90</v>
      </c>
      <c r="HO47" s="312"/>
      <c r="HP47" s="312"/>
      <c r="HQ47" s="312"/>
      <c r="HR47" s="312"/>
      <c r="HS47" s="312"/>
      <c r="HT47" s="312"/>
      <c r="HU47" s="312"/>
      <c r="HV47" s="312"/>
      <c r="HW47" s="312"/>
      <c r="HX47" s="312"/>
      <c r="HY47" s="312"/>
      <c r="HZ47" s="312"/>
      <c r="IA47" s="312"/>
      <c r="IB47" s="312"/>
      <c r="IC47" s="312"/>
      <c r="ID47" s="312"/>
      <c r="IE47" s="312"/>
      <c r="IF47" s="312"/>
      <c r="IG47" s="312"/>
      <c r="IH47" s="312"/>
      <c r="II47" s="312"/>
      <c r="IJ47" s="312"/>
      <c r="IK47" s="312"/>
      <c r="IL47" s="312"/>
      <c r="IM47" s="312"/>
      <c r="IN47" s="312"/>
      <c r="IO47" s="312"/>
      <c r="IP47" s="312"/>
      <c r="IQ47" s="312"/>
      <c r="IR47" s="312"/>
      <c r="IS47" s="312"/>
      <c r="IT47" s="312"/>
      <c r="IU47" s="312"/>
      <c r="IV47" s="312"/>
    </row>
    <row r="48" spans="1:256" x14ac:dyDescent="0.2">
      <c r="B48" s="312" t="s">
        <v>48</v>
      </c>
      <c r="C48" s="323">
        <v>463110</v>
      </c>
      <c r="D48" s="323">
        <v>0</v>
      </c>
      <c r="E48" s="323">
        <v>0</v>
      </c>
      <c r="F48" s="323">
        <v>1</v>
      </c>
      <c r="G48" s="323">
        <v>1</v>
      </c>
      <c r="H48" s="323">
        <v>3</v>
      </c>
      <c r="I48" s="323">
        <v>39</v>
      </c>
      <c r="J48" s="323">
        <v>56</v>
      </c>
      <c r="K48" s="323">
        <v>0</v>
      </c>
      <c r="L48" s="323"/>
      <c r="M48" s="323"/>
      <c r="N48" s="323"/>
      <c r="O48" s="323">
        <v>5</v>
      </c>
      <c r="P48" s="323">
        <v>95</v>
      </c>
      <c r="Q48" s="323">
        <v>241648</v>
      </c>
      <c r="R48" s="323">
        <v>0</v>
      </c>
      <c r="S48" s="323">
        <v>0</v>
      </c>
      <c r="T48" s="323">
        <v>0</v>
      </c>
      <c r="U48" s="323">
        <v>1</v>
      </c>
      <c r="V48" s="323">
        <v>3</v>
      </c>
      <c r="W48" s="323">
        <v>37</v>
      </c>
      <c r="X48" s="323">
        <v>58</v>
      </c>
      <c r="Y48" s="323">
        <v>0</v>
      </c>
      <c r="Z48" s="323"/>
      <c r="AA48" s="323"/>
      <c r="AB48" s="323"/>
      <c r="AC48" s="323">
        <v>4</v>
      </c>
      <c r="AD48" s="323">
        <v>96</v>
      </c>
      <c r="AE48" s="323">
        <v>221462</v>
      </c>
      <c r="AF48" s="323">
        <v>0</v>
      </c>
      <c r="AG48" s="323">
        <v>0</v>
      </c>
      <c r="AH48" s="323">
        <v>1</v>
      </c>
      <c r="AI48" s="323">
        <v>1</v>
      </c>
      <c r="AJ48" s="323">
        <v>4</v>
      </c>
      <c r="AK48" s="323">
        <v>42</v>
      </c>
      <c r="AL48" s="323">
        <v>53</v>
      </c>
      <c r="AM48" s="323">
        <v>0</v>
      </c>
      <c r="AN48" s="323"/>
      <c r="AO48" s="323"/>
      <c r="AP48" s="323"/>
      <c r="AQ48" s="323">
        <v>5</v>
      </c>
      <c r="AR48" s="323">
        <v>95</v>
      </c>
      <c r="AS48" s="323">
        <v>463083</v>
      </c>
      <c r="AT48" s="323">
        <v>0</v>
      </c>
      <c r="AU48" s="323">
        <v>0</v>
      </c>
      <c r="AV48" s="323">
        <v>0</v>
      </c>
      <c r="AW48" s="323">
        <v>0</v>
      </c>
      <c r="AX48" s="323">
        <v>1</v>
      </c>
      <c r="AY48" s="323">
        <v>4</v>
      </c>
      <c r="AZ48" s="323">
        <v>52</v>
      </c>
      <c r="BA48" s="323">
        <v>40</v>
      </c>
      <c r="BB48" s="323">
        <v>3</v>
      </c>
      <c r="BC48" s="323"/>
      <c r="BD48" s="323"/>
      <c r="BE48" s="323"/>
      <c r="BF48" s="323"/>
      <c r="BG48" s="323">
        <v>5</v>
      </c>
      <c r="BH48" s="323">
        <v>95</v>
      </c>
      <c r="BI48" s="323">
        <v>241632</v>
      </c>
      <c r="BJ48" s="323">
        <v>0</v>
      </c>
      <c r="BK48" s="323">
        <v>0</v>
      </c>
      <c r="BL48" s="323">
        <v>0</v>
      </c>
      <c r="BM48" s="323">
        <v>0</v>
      </c>
      <c r="BN48" s="323">
        <v>0</v>
      </c>
      <c r="BO48" s="323">
        <v>3</v>
      </c>
      <c r="BP48" s="323">
        <v>47</v>
      </c>
      <c r="BQ48" s="323">
        <v>46</v>
      </c>
      <c r="BR48" s="323">
        <v>3</v>
      </c>
      <c r="BS48" s="323"/>
      <c r="BT48" s="323"/>
      <c r="BU48" s="323"/>
      <c r="BV48" s="323"/>
      <c r="BW48" s="323">
        <v>4</v>
      </c>
      <c r="BX48" s="323">
        <v>96</v>
      </c>
      <c r="BY48" s="323">
        <v>221451</v>
      </c>
      <c r="BZ48" s="323">
        <v>0</v>
      </c>
      <c r="CA48" s="323">
        <v>0</v>
      </c>
      <c r="CB48" s="323">
        <v>0</v>
      </c>
      <c r="CC48" s="323">
        <v>0</v>
      </c>
      <c r="CD48" s="323">
        <v>1</v>
      </c>
      <c r="CE48" s="323">
        <v>5</v>
      </c>
      <c r="CF48" s="323">
        <v>58</v>
      </c>
      <c r="CG48" s="323">
        <v>34</v>
      </c>
      <c r="CH48" s="323">
        <v>2</v>
      </c>
      <c r="CI48" s="323"/>
      <c r="CJ48" s="323"/>
      <c r="CK48" s="323"/>
      <c r="CL48" s="323"/>
      <c r="CM48" s="323">
        <v>6</v>
      </c>
      <c r="CN48" s="323">
        <v>94</v>
      </c>
      <c r="CO48" s="323">
        <v>463024</v>
      </c>
      <c r="CP48" s="323">
        <v>0</v>
      </c>
      <c r="CQ48" s="323">
        <v>0</v>
      </c>
      <c r="CR48" s="323">
        <v>0</v>
      </c>
      <c r="CS48" s="323">
        <v>0</v>
      </c>
      <c r="CT48" s="323">
        <v>0</v>
      </c>
      <c r="CU48" s="323">
        <v>5</v>
      </c>
      <c r="CV48" s="323">
        <v>45</v>
      </c>
      <c r="CW48" s="323">
        <v>38</v>
      </c>
      <c r="CX48" s="323">
        <v>11</v>
      </c>
      <c r="CY48" s="323"/>
      <c r="CZ48" s="323"/>
      <c r="DA48" s="323"/>
      <c r="DB48" s="323"/>
      <c r="DC48" s="323">
        <v>6</v>
      </c>
      <c r="DD48" s="323">
        <v>94</v>
      </c>
      <c r="DE48" s="323">
        <v>241594</v>
      </c>
      <c r="DF48" s="323">
        <v>0</v>
      </c>
      <c r="DG48" s="323">
        <v>0</v>
      </c>
      <c r="DH48" s="323">
        <v>0</v>
      </c>
      <c r="DI48" s="323">
        <v>0</v>
      </c>
      <c r="DJ48" s="323">
        <v>0</v>
      </c>
      <c r="DK48" s="323">
        <v>6</v>
      </c>
      <c r="DL48" s="323">
        <v>51</v>
      </c>
      <c r="DM48" s="323">
        <v>34</v>
      </c>
      <c r="DN48" s="323">
        <v>8</v>
      </c>
      <c r="DO48" s="323"/>
      <c r="DP48" s="323"/>
      <c r="DQ48" s="323"/>
      <c r="DR48" s="323"/>
      <c r="DS48" s="323">
        <v>7</v>
      </c>
      <c r="DT48" s="323">
        <v>93</v>
      </c>
      <c r="DU48" s="323">
        <v>221430</v>
      </c>
      <c r="DV48" s="323">
        <v>0</v>
      </c>
      <c r="DW48" s="323">
        <v>0</v>
      </c>
      <c r="DX48" s="323">
        <v>0</v>
      </c>
      <c r="DY48" s="323">
        <v>0</v>
      </c>
      <c r="DZ48" s="323">
        <v>0</v>
      </c>
      <c r="EA48" s="323">
        <v>4</v>
      </c>
      <c r="EB48" s="323">
        <v>40</v>
      </c>
      <c r="EC48" s="323">
        <v>42</v>
      </c>
      <c r="ED48" s="323">
        <v>13</v>
      </c>
      <c r="EE48" s="323"/>
      <c r="EF48" s="323"/>
      <c r="EG48" s="323"/>
      <c r="EH48" s="323"/>
      <c r="EI48" s="323">
        <v>5</v>
      </c>
      <c r="EJ48" s="323">
        <v>95</v>
      </c>
      <c r="EK48" s="323">
        <v>463082</v>
      </c>
      <c r="EL48" s="323">
        <v>0</v>
      </c>
      <c r="EM48" s="323">
        <v>0</v>
      </c>
      <c r="EN48" s="323">
        <v>1</v>
      </c>
      <c r="EO48" s="323">
        <v>0</v>
      </c>
      <c r="EP48" s="323">
        <v>9</v>
      </c>
      <c r="EQ48" s="323">
        <v>25</v>
      </c>
      <c r="ER48" s="323">
        <v>60</v>
      </c>
      <c r="ES48" s="323">
        <v>5</v>
      </c>
      <c r="ET48" s="323"/>
      <c r="EU48" s="323"/>
      <c r="EV48" s="323"/>
      <c r="EW48" s="323"/>
      <c r="EX48" s="323">
        <v>11</v>
      </c>
      <c r="EY48" s="323">
        <v>89</v>
      </c>
      <c r="EZ48" s="323">
        <v>241632</v>
      </c>
      <c r="FA48" s="323">
        <v>0</v>
      </c>
      <c r="FB48" s="323">
        <v>0</v>
      </c>
      <c r="FC48" s="323">
        <v>0</v>
      </c>
      <c r="FD48" s="323">
        <v>0</v>
      </c>
      <c r="FE48" s="323">
        <v>8</v>
      </c>
      <c r="FF48" s="323">
        <v>23</v>
      </c>
      <c r="FG48" s="323">
        <v>63</v>
      </c>
      <c r="FH48" s="323">
        <v>6</v>
      </c>
      <c r="FI48" s="323"/>
      <c r="FJ48" s="323"/>
      <c r="FK48" s="323"/>
      <c r="FL48" s="323"/>
      <c r="FM48" s="323">
        <v>9</v>
      </c>
      <c r="FN48" s="323">
        <v>91</v>
      </c>
      <c r="FO48" s="323">
        <v>221450</v>
      </c>
      <c r="FP48" s="323">
        <v>0</v>
      </c>
      <c r="FQ48" s="323">
        <v>0</v>
      </c>
      <c r="FR48" s="323">
        <v>1</v>
      </c>
      <c r="FS48" s="323">
        <v>1</v>
      </c>
      <c r="FT48" s="323">
        <v>11</v>
      </c>
      <c r="FU48" s="323">
        <v>27</v>
      </c>
      <c r="FV48" s="323">
        <v>58</v>
      </c>
      <c r="FW48" s="323">
        <v>4</v>
      </c>
      <c r="FX48" s="323"/>
      <c r="FY48" s="323"/>
      <c r="FZ48" s="323"/>
      <c r="GA48" s="323"/>
      <c r="GB48" s="323">
        <v>12</v>
      </c>
      <c r="GC48" s="323">
        <v>88</v>
      </c>
      <c r="GD48" s="323">
        <v>462916</v>
      </c>
      <c r="GE48" s="323">
        <v>10</v>
      </c>
      <c r="GF48" s="323">
        <v>90</v>
      </c>
      <c r="GG48" s="323">
        <v>241537</v>
      </c>
      <c r="GH48" s="323">
        <v>10</v>
      </c>
      <c r="GI48" s="323">
        <v>90</v>
      </c>
      <c r="GJ48" s="323">
        <v>221379</v>
      </c>
      <c r="GK48" s="323">
        <v>11</v>
      </c>
      <c r="GL48" s="323">
        <v>89</v>
      </c>
      <c r="GM48" s="323">
        <v>442655</v>
      </c>
      <c r="GN48" s="323">
        <v>6</v>
      </c>
      <c r="GO48" s="323">
        <v>94</v>
      </c>
      <c r="GP48" s="323">
        <v>231229</v>
      </c>
      <c r="GQ48" s="323">
        <v>6</v>
      </c>
      <c r="GR48" s="323">
        <v>94</v>
      </c>
      <c r="GS48" s="323">
        <v>211426</v>
      </c>
      <c r="GT48" s="323">
        <v>6</v>
      </c>
      <c r="GU48" s="323">
        <v>94</v>
      </c>
      <c r="GV48" s="323">
        <v>443035</v>
      </c>
      <c r="GW48" s="323">
        <v>3</v>
      </c>
      <c r="GX48" s="323">
        <v>97</v>
      </c>
      <c r="GY48" s="323">
        <v>231452</v>
      </c>
      <c r="GZ48" s="323">
        <v>3</v>
      </c>
      <c r="HA48" s="323">
        <v>97</v>
      </c>
      <c r="HB48" s="323">
        <v>211583</v>
      </c>
      <c r="HC48" s="323">
        <v>4</v>
      </c>
      <c r="HD48" s="323">
        <v>96</v>
      </c>
      <c r="HE48" s="323">
        <v>443664</v>
      </c>
      <c r="HF48" s="323">
        <v>7</v>
      </c>
      <c r="HG48" s="323">
        <v>93</v>
      </c>
      <c r="HH48" s="323">
        <v>231612</v>
      </c>
      <c r="HI48" s="323">
        <v>8</v>
      </c>
      <c r="HJ48" s="323">
        <v>92</v>
      </c>
      <c r="HK48" s="323">
        <v>212052</v>
      </c>
      <c r="HL48" s="323">
        <v>5</v>
      </c>
      <c r="HM48" s="323">
        <v>95</v>
      </c>
      <c r="HO48" s="312"/>
      <c r="HP48" s="312"/>
      <c r="HQ48" s="312"/>
      <c r="HR48" s="312"/>
      <c r="HS48" s="312"/>
      <c r="HT48" s="312"/>
      <c r="HU48" s="312"/>
      <c r="HV48" s="312"/>
      <c r="HW48" s="312"/>
      <c r="HX48" s="312"/>
      <c r="HY48" s="312"/>
      <c r="HZ48" s="312"/>
      <c r="IA48" s="312"/>
      <c r="IB48" s="312"/>
      <c r="IC48" s="312"/>
      <c r="ID48" s="312"/>
      <c r="IE48" s="312"/>
      <c r="IF48" s="312"/>
      <c r="IG48" s="312"/>
      <c r="IH48" s="312"/>
      <c r="II48" s="312"/>
      <c r="IJ48" s="312"/>
      <c r="IK48" s="312"/>
      <c r="IL48" s="312"/>
      <c r="IM48" s="312"/>
      <c r="IN48" s="312"/>
      <c r="IO48" s="312"/>
      <c r="IP48" s="312"/>
      <c r="IQ48" s="312"/>
      <c r="IR48" s="312"/>
      <c r="IS48" s="312"/>
      <c r="IT48" s="312"/>
      <c r="IU48" s="312"/>
      <c r="IV48" s="312"/>
    </row>
    <row r="49" spans="1:256" ht="15" x14ac:dyDescent="0.25">
      <c r="A49" s="315"/>
      <c r="B49" s="315" t="s">
        <v>600</v>
      </c>
      <c r="C49" s="323">
        <v>90236</v>
      </c>
      <c r="D49" s="323">
        <v>0</v>
      </c>
      <c r="E49" s="323">
        <v>0</v>
      </c>
      <c r="F49" s="323">
        <v>5</v>
      </c>
      <c r="G49" s="323">
        <v>8</v>
      </c>
      <c r="H49" s="323">
        <v>18</v>
      </c>
      <c r="I49" s="323">
        <v>51</v>
      </c>
      <c r="J49" s="323">
        <v>18</v>
      </c>
      <c r="K49" s="323">
        <v>0</v>
      </c>
      <c r="L49" s="323"/>
      <c r="M49" s="323"/>
      <c r="N49" s="323"/>
      <c r="O49" s="323">
        <v>31</v>
      </c>
      <c r="P49" s="323">
        <v>69</v>
      </c>
      <c r="Q49" s="323">
        <v>32846</v>
      </c>
      <c r="R49" s="323">
        <v>0</v>
      </c>
      <c r="S49" s="323">
        <v>0</v>
      </c>
      <c r="T49" s="323">
        <v>4</v>
      </c>
      <c r="U49" s="323">
        <v>8</v>
      </c>
      <c r="V49" s="323">
        <v>20</v>
      </c>
      <c r="W49" s="323">
        <v>51</v>
      </c>
      <c r="X49" s="323">
        <v>16</v>
      </c>
      <c r="Y49" s="323" t="s">
        <v>415</v>
      </c>
      <c r="Z49" s="323"/>
      <c r="AA49" s="323"/>
      <c r="AB49" s="323"/>
      <c r="AC49" s="323">
        <v>33</v>
      </c>
      <c r="AD49" s="323">
        <v>67</v>
      </c>
      <c r="AE49" s="323">
        <v>57390</v>
      </c>
      <c r="AF49" s="323">
        <v>0</v>
      </c>
      <c r="AG49" s="323">
        <v>0</v>
      </c>
      <c r="AH49" s="323">
        <v>5</v>
      </c>
      <c r="AI49" s="323">
        <v>7</v>
      </c>
      <c r="AJ49" s="323">
        <v>18</v>
      </c>
      <c r="AK49" s="323">
        <v>51</v>
      </c>
      <c r="AL49" s="323">
        <v>19</v>
      </c>
      <c r="AM49" s="323" t="s">
        <v>415</v>
      </c>
      <c r="AN49" s="323"/>
      <c r="AO49" s="323"/>
      <c r="AP49" s="323"/>
      <c r="AQ49" s="323">
        <v>31</v>
      </c>
      <c r="AR49" s="323">
        <v>69</v>
      </c>
      <c r="AS49" s="323">
        <v>90193</v>
      </c>
      <c r="AT49" s="323">
        <v>0</v>
      </c>
      <c r="AU49" s="323">
        <v>0</v>
      </c>
      <c r="AV49" s="323">
        <v>0</v>
      </c>
      <c r="AW49" s="323">
        <v>1</v>
      </c>
      <c r="AX49" s="323">
        <v>7</v>
      </c>
      <c r="AY49" s="323">
        <v>35</v>
      </c>
      <c r="AZ49" s="323">
        <v>51</v>
      </c>
      <c r="BA49" s="323">
        <v>6</v>
      </c>
      <c r="BB49" s="323">
        <v>0</v>
      </c>
      <c r="BC49" s="323"/>
      <c r="BD49" s="323"/>
      <c r="BE49" s="323"/>
      <c r="BF49" s="323"/>
      <c r="BG49" s="323">
        <v>43</v>
      </c>
      <c r="BH49" s="323">
        <v>57</v>
      </c>
      <c r="BI49" s="323">
        <v>32835</v>
      </c>
      <c r="BJ49" s="323">
        <v>0</v>
      </c>
      <c r="BK49" s="323">
        <v>0</v>
      </c>
      <c r="BL49" s="323">
        <v>0</v>
      </c>
      <c r="BM49" s="323">
        <v>0</v>
      </c>
      <c r="BN49" s="323">
        <v>6</v>
      </c>
      <c r="BO49" s="323">
        <v>33</v>
      </c>
      <c r="BP49" s="323">
        <v>54</v>
      </c>
      <c r="BQ49" s="323">
        <v>6</v>
      </c>
      <c r="BR49" s="323">
        <v>0</v>
      </c>
      <c r="BS49" s="323"/>
      <c r="BT49" s="323"/>
      <c r="BU49" s="323"/>
      <c r="BV49" s="323"/>
      <c r="BW49" s="323">
        <v>39</v>
      </c>
      <c r="BX49" s="323">
        <v>61</v>
      </c>
      <c r="BY49" s="323">
        <v>57358</v>
      </c>
      <c r="BZ49" s="323">
        <v>0</v>
      </c>
      <c r="CA49" s="323">
        <v>0</v>
      </c>
      <c r="CB49" s="323">
        <v>0</v>
      </c>
      <c r="CC49" s="323">
        <v>1</v>
      </c>
      <c r="CD49" s="323">
        <v>7</v>
      </c>
      <c r="CE49" s="323">
        <v>37</v>
      </c>
      <c r="CF49" s="323">
        <v>50</v>
      </c>
      <c r="CG49" s="323">
        <v>5</v>
      </c>
      <c r="CH49" s="323">
        <v>0</v>
      </c>
      <c r="CI49" s="323"/>
      <c r="CJ49" s="323"/>
      <c r="CK49" s="323"/>
      <c r="CL49" s="323"/>
      <c r="CM49" s="323">
        <v>45</v>
      </c>
      <c r="CN49" s="323">
        <v>55</v>
      </c>
      <c r="CO49" s="323">
        <v>90206</v>
      </c>
      <c r="CP49" s="323">
        <v>0</v>
      </c>
      <c r="CQ49" s="323">
        <v>0</v>
      </c>
      <c r="CR49" s="323">
        <v>4</v>
      </c>
      <c r="CS49" s="323">
        <v>4</v>
      </c>
      <c r="CT49" s="323">
        <v>2</v>
      </c>
      <c r="CU49" s="323">
        <v>26</v>
      </c>
      <c r="CV49" s="323">
        <v>50</v>
      </c>
      <c r="CW49" s="323">
        <v>12</v>
      </c>
      <c r="CX49" s="323">
        <v>1</v>
      </c>
      <c r="CY49" s="323"/>
      <c r="CZ49" s="323"/>
      <c r="DA49" s="323"/>
      <c r="DB49" s="323"/>
      <c r="DC49" s="323">
        <v>36</v>
      </c>
      <c r="DD49" s="323">
        <v>64</v>
      </c>
      <c r="DE49" s="323">
        <v>32837</v>
      </c>
      <c r="DF49" s="323">
        <v>0</v>
      </c>
      <c r="DG49" s="323">
        <v>0</v>
      </c>
      <c r="DH49" s="323">
        <v>5</v>
      </c>
      <c r="DI49" s="323">
        <v>5</v>
      </c>
      <c r="DJ49" s="323">
        <v>2</v>
      </c>
      <c r="DK49" s="323">
        <v>33</v>
      </c>
      <c r="DL49" s="323">
        <v>47</v>
      </c>
      <c r="DM49" s="323">
        <v>7</v>
      </c>
      <c r="DN49" s="323">
        <v>1</v>
      </c>
      <c r="DO49" s="323"/>
      <c r="DP49" s="323"/>
      <c r="DQ49" s="323"/>
      <c r="DR49" s="323"/>
      <c r="DS49" s="323">
        <v>45</v>
      </c>
      <c r="DT49" s="323">
        <v>55</v>
      </c>
      <c r="DU49" s="323">
        <v>57369</v>
      </c>
      <c r="DV49" s="323">
        <v>0</v>
      </c>
      <c r="DW49" s="323">
        <v>0</v>
      </c>
      <c r="DX49" s="323">
        <v>3</v>
      </c>
      <c r="DY49" s="323">
        <v>3</v>
      </c>
      <c r="DZ49" s="323">
        <v>1</v>
      </c>
      <c r="EA49" s="323">
        <v>23</v>
      </c>
      <c r="EB49" s="323">
        <v>52</v>
      </c>
      <c r="EC49" s="323">
        <v>15</v>
      </c>
      <c r="ED49" s="323">
        <v>2</v>
      </c>
      <c r="EE49" s="323"/>
      <c r="EF49" s="323"/>
      <c r="EG49" s="323"/>
      <c r="EH49" s="323"/>
      <c r="EI49" s="323">
        <v>31</v>
      </c>
      <c r="EJ49" s="323">
        <v>69</v>
      </c>
      <c r="EK49" s="323">
        <v>90224</v>
      </c>
      <c r="EL49" s="323">
        <v>0</v>
      </c>
      <c r="EM49" s="323">
        <v>0</v>
      </c>
      <c r="EN49" s="323">
        <v>4</v>
      </c>
      <c r="EO49" s="323">
        <v>8</v>
      </c>
      <c r="EP49" s="323">
        <v>43</v>
      </c>
      <c r="EQ49" s="323">
        <v>28</v>
      </c>
      <c r="ER49" s="323">
        <v>17</v>
      </c>
      <c r="ES49" s="323">
        <v>0</v>
      </c>
      <c r="ET49" s="323"/>
      <c r="EU49" s="323"/>
      <c r="EV49" s="323"/>
      <c r="EW49" s="323"/>
      <c r="EX49" s="323">
        <v>55</v>
      </c>
      <c r="EY49" s="323">
        <v>45</v>
      </c>
      <c r="EZ49" s="323">
        <v>32843</v>
      </c>
      <c r="FA49" s="323">
        <v>0</v>
      </c>
      <c r="FB49" s="323">
        <v>0</v>
      </c>
      <c r="FC49" s="323">
        <v>4</v>
      </c>
      <c r="FD49" s="323">
        <v>7</v>
      </c>
      <c r="FE49" s="323">
        <v>44</v>
      </c>
      <c r="FF49" s="323">
        <v>28</v>
      </c>
      <c r="FG49" s="323">
        <v>16</v>
      </c>
      <c r="FH49" s="323">
        <v>0</v>
      </c>
      <c r="FI49" s="323"/>
      <c r="FJ49" s="323"/>
      <c r="FK49" s="323"/>
      <c r="FL49" s="323"/>
      <c r="FM49" s="323">
        <v>55</v>
      </c>
      <c r="FN49" s="323">
        <v>45</v>
      </c>
      <c r="FO49" s="323">
        <v>57381</v>
      </c>
      <c r="FP49" s="323">
        <v>0</v>
      </c>
      <c r="FQ49" s="323">
        <v>0</v>
      </c>
      <c r="FR49" s="323">
        <v>4</v>
      </c>
      <c r="FS49" s="323">
        <v>8</v>
      </c>
      <c r="FT49" s="323">
        <v>43</v>
      </c>
      <c r="FU49" s="323">
        <v>27</v>
      </c>
      <c r="FV49" s="323">
        <v>17</v>
      </c>
      <c r="FW49" s="323">
        <v>0</v>
      </c>
      <c r="FX49" s="323"/>
      <c r="FY49" s="323"/>
      <c r="FZ49" s="323"/>
      <c r="GA49" s="323"/>
      <c r="GB49" s="323">
        <v>55</v>
      </c>
      <c r="GC49" s="323">
        <v>45</v>
      </c>
      <c r="GD49" s="323">
        <v>90147</v>
      </c>
      <c r="GE49" s="323">
        <v>57</v>
      </c>
      <c r="GF49" s="323">
        <v>43</v>
      </c>
      <c r="GG49" s="323">
        <v>32824</v>
      </c>
      <c r="GH49" s="323">
        <v>59</v>
      </c>
      <c r="GI49" s="323">
        <v>41</v>
      </c>
      <c r="GJ49" s="323">
        <v>57323</v>
      </c>
      <c r="GK49" s="323">
        <v>55</v>
      </c>
      <c r="GL49" s="323">
        <v>45</v>
      </c>
      <c r="GM49" s="323">
        <v>87016</v>
      </c>
      <c r="GN49" s="323">
        <v>17</v>
      </c>
      <c r="GO49" s="323">
        <v>83</v>
      </c>
      <c r="GP49" s="323">
        <v>31625</v>
      </c>
      <c r="GQ49" s="323">
        <v>18</v>
      </c>
      <c r="GR49" s="323">
        <v>82</v>
      </c>
      <c r="GS49" s="323">
        <v>55391</v>
      </c>
      <c r="GT49" s="323">
        <v>16</v>
      </c>
      <c r="GU49" s="323">
        <v>84</v>
      </c>
      <c r="GV49" s="323">
        <v>87023</v>
      </c>
      <c r="GW49" s="323">
        <v>11</v>
      </c>
      <c r="GX49" s="323">
        <v>89</v>
      </c>
      <c r="GY49" s="323">
        <v>31630</v>
      </c>
      <c r="GZ49" s="323">
        <v>11</v>
      </c>
      <c r="HA49" s="323">
        <v>89</v>
      </c>
      <c r="HB49" s="323">
        <v>55393</v>
      </c>
      <c r="HC49" s="323">
        <v>12</v>
      </c>
      <c r="HD49" s="323">
        <v>88</v>
      </c>
      <c r="HE49" s="323">
        <v>86928</v>
      </c>
      <c r="HF49" s="323">
        <v>21</v>
      </c>
      <c r="HG49" s="323">
        <v>79</v>
      </c>
      <c r="HH49" s="323">
        <v>31585</v>
      </c>
      <c r="HI49" s="323">
        <v>27</v>
      </c>
      <c r="HJ49" s="323">
        <v>73</v>
      </c>
      <c r="HK49" s="323">
        <v>55343</v>
      </c>
      <c r="HL49" s="323">
        <v>18</v>
      </c>
      <c r="HM49" s="323">
        <v>82</v>
      </c>
      <c r="HO49" s="312"/>
      <c r="HP49" s="312"/>
      <c r="HQ49" s="312"/>
      <c r="HR49" s="312"/>
      <c r="HS49" s="312"/>
      <c r="HT49" s="312"/>
      <c r="HU49" s="312"/>
      <c r="HV49" s="312"/>
      <c r="HW49" s="312"/>
      <c r="HX49" s="312"/>
      <c r="HY49" s="312"/>
      <c r="HZ49" s="312"/>
      <c r="IA49" s="312"/>
      <c r="IB49" s="312"/>
      <c r="IC49" s="312"/>
      <c r="ID49" s="312"/>
      <c r="IE49" s="312"/>
      <c r="IF49" s="312"/>
      <c r="IG49" s="312"/>
      <c r="IH49" s="312"/>
      <c r="II49" s="312"/>
      <c r="IJ49" s="312"/>
      <c r="IK49" s="312"/>
      <c r="IL49" s="312"/>
      <c r="IM49" s="312"/>
      <c r="IN49" s="312"/>
      <c r="IO49" s="312"/>
      <c r="IP49" s="312"/>
      <c r="IQ49" s="312"/>
      <c r="IR49" s="312"/>
      <c r="IS49" s="312"/>
      <c r="IT49" s="312"/>
      <c r="IU49" s="312"/>
      <c r="IV49" s="312"/>
    </row>
    <row r="50" spans="1:256" x14ac:dyDescent="0.2">
      <c r="B50" s="312" t="s">
        <v>51</v>
      </c>
      <c r="C50" s="852" t="s">
        <v>416</v>
      </c>
      <c r="D50" s="852" t="s">
        <v>416</v>
      </c>
      <c r="E50" s="852" t="s">
        <v>416</v>
      </c>
      <c r="F50" s="852" t="s">
        <v>416</v>
      </c>
      <c r="G50" s="852" t="s">
        <v>416</v>
      </c>
      <c r="H50" s="852" t="s">
        <v>416</v>
      </c>
      <c r="I50" s="852" t="s">
        <v>416</v>
      </c>
      <c r="J50" s="852" t="s">
        <v>416</v>
      </c>
      <c r="K50" s="852" t="s">
        <v>416</v>
      </c>
      <c r="L50" s="852" t="s">
        <v>416</v>
      </c>
      <c r="M50" s="852" t="s">
        <v>416</v>
      </c>
      <c r="N50" s="852" t="s">
        <v>416</v>
      </c>
      <c r="O50" s="852" t="s">
        <v>416</v>
      </c>
      <c r="P50" s="852" t="s">
        <v>416</v>
      </c>
      <c r="Q50" s="852" t="s">
        <v>416</v>
      </c>
      <c r="R50" s="852" t="s">
        <v>416</v>
      </c>
      <c r="S50" s="852" t="s">
        <v>416</v>
      </c>
      <c r="T50" s="852" t="s">
        <v>416</v>
      </c>
      <c r="U50" s="852" t="s">
        <v>416</v>
      </c>
      <c r="V50" s="852" t="s">
        <v>416</v>
      </c>
      <c r="W50" s="852" t="s">
        <v>416</v>
      </c>
      <c r="X50" s="852" t="s">
        <v>416</v>
      </c>
      <c r="Y50" s="852" t="s">
        <v>416</v>
      </c>
      <c r="Z50" s="852" t="s">
        <v>416</v>
      </c>
      <c r="AA50" s="852" t="s">
        <v>416</v>
      </c>
      <c r="AB50" s="852" t="s">
        <v>416</v>
      </c>
      <c r="AC50" s="852" t="s">
        <v>416</v>
      </c>
      <c r="AD50" s="852" t="s">
        <v>416</v>
      </c>
      <c r="AE50" s="852" t="s">
        <v>416</v>
      </c>
      <c r="AF50" s="852" t="s">
        <v>416</v>
      </c>
      <c r="AG50" s="852" t="s">
        <v>416</v>
      </c>
      <c r="AH50" s="852" t="s">
        <v>416</v>
      </c>
      <c r="AI50" s="852" t="s">
        <v>416</v>
      </c>
      <c r="AJ50" s="852" t="s">
        <v>416</v>
      </c>
      <c r="AK50" s="852" t="s">
        <v>416</v>
      </c>
      <c r="AL50" s="852" t="s">
        <v>416</v>
      </c>
      <c r="AM50" s="852" t="s">
        <v>416</v>
      </c>
      <c r="AN50" s="852" t="s">
        <v>416</v>
      </c>
      <c r="AO50" s="852" t="s">
        <v>416</v>
      </c>
      <c r="AP50" s="852" t="s">
        <v>416</v>
      </c>
      <c r="AQ50" s="852" t="s">
        <v>416</v>
      </c>
      <c r="AR50" s="852" t="s">
        <v>416</v>
      </c>
      <c r="AS50" s="852" t="s">
        <v>416</v>
      </c>
      <c r="AT50" s="852" t="s">
        <v>416</v>
      </c>
      <c r="AU50" s="852" t="s">
        <v>416</v>
      </c>
      <c r="AV50" s="852" t="s">
        <v>416</v>
      </c>
      <c r="AW50" s="852" t="s">
        <v>416</v>
      </c>
      <c r="AX50" s="852" t="s">
        <v>416</v>
      </c>
      <c r="AY50" s="852" t="s">
        <v>416</v>
      </c>
      <c r="AZ50" s="852" t="s">
        <v>416</v>
      </c>
      <c r="BA50" s="852" t="s">
        <v>416</v>
      </c>
      <c r="BB50" s="852" t="s">
        <v>416</v>
      </c>
      <c r="BC50" s="852" t="s">
        <v>416</v>
      </c>
      <c r="BD50" s="852" t="s">
        <v>416</v>
      </c>
      <c r="BE50" s="852" t="s">
        <v>416</v>
      </c>
      <c r="BF50" s="852" t="s">
        <v>416</v>
      </c>
      <c r="BG50" s="852" t="s">
        <v>416</v>
      </c>
      <c r="BH50" s="852" t="s">
        <v>416</v>
      </c>
      <c r="BI50" s="852" t="s">
        <v>416</v>
      </c>
      <c r="BJ50" s="852" t="s">
        <v>416</v>
      </c>
      <c r="BK50" s="852" t="s">
        <v>416</v>
      </c>
      <c r="BL50" s="852" t="s">
        <v>416</v>
      </c>
      <c r="BM50" s="852" t="s">
        <v>416</v>
      </c>
      <c r="BN50" s="852" t="s">
        <v>416</v>
      </c>
      <c r="BO50" s="852" t="s">
        <v>416</v>
      </c>
      <c r="BP50" s="852" t="s">
        <v>416</v>
      </c>
      <c r="BQ50" s="852" t="s">
        <v>416</v>
      </c>
      <c r="BR50" s="852" t="s">
        <v>416</v>
      </c>
      <c r="BS50" s="852" t="s">
        <v>416</v>
      </c>
      <c r="BT50" s="852" t="s">
        <v>416</v>
      </c>
      <c r="BU50" s="852" t="s">
        <v>416</v>
      </c>
      <c r="BV50" s="852" t="s">
        <v>416</v>
      </c>
      <c r="BW50" s="852" t="s">
        <v>416</v>
      </c>
      <c r="BX50" s="852" t="s">
        <v>416</v>
      </c>
      <c r="BY50" s="852" t="s">
        <v>416</v>
      </c>
      <c r="BZ50" s="852" t="s">
        <v>416</v>
      </c>
      <c r="CA50" s="852" t="s">
        <v>416</v>
      </c>
      <c r="CB50" s="852" t="s">
        <v>416</v>
      </c>
      <c r="CC50" s="852" t="s">
        <v>416</v>
      </c>
      <c r="CD50" s="852" t="s">
        <v>416</v>
      </c>
      <c r="CE50" s="852" t="s">
        <v>416</v>
      </c>
      <c r="CF50" s="852" t="s">
        <v>416</v>
      </c>
      <c r="CG50" s="852" t="s">
        <v>416</v>
      </c>
      <c r="CH50" s="852" t="s">
        <v>416</v>
      </c>
      <c r="CI50" s="852" t="s">
        <v>416</v>
      </c>
      <c r="CJ50" s="852" t="s">
        <v>416</v>
      </c>
      <c r="CK50" s="852" t="s">
        <v>416</v>
      </c>
      <c r="CL50" s="852" t="s">
        <v>416</v>
      </c>
      <c r="CM50" s="852" t="s">
        <v>416</v>
      </c>
      <c r="CN50" s="852" t="s">
        <v>416</v>
      </c>
      <c r="CO50" s="852" t="s">
        <v>416</v>
      </c>
      <c r="CP50" s="852" t="s">
        <v>416</v>
      </c>
      <c r="CQ50" s="852" t="s">
        <v>416</v>
      </c>
      <c r="CR50" s="852" t="s">
        <v>416</v>
      </c>
      <c r="CS50" s="852" t="s">
        <v>416</v>
      </c>
      <c r="CT50" s="852" t="s">
        <v>416</v>
      </c>
      <c r="CU50" s="852" t="s">
        <v>416</v>
      </c>
      <c r="CV50" s="852" t="s">
        <v>416</v>
      </c>
      <c r="CW50" s="852" t="s">
        <v>416</v>
      </c>
      <c r="CX50" s="852" t="s">
        <v>416</v>
      </c>
      <c r="CY50" s="852" t="s">
        <v>416</v>
      </c>
      <c r="CZ50" s="852" t="s">
        <v>416</v>
      </c>
      <c r="DA50" s="852" t="s">
        <v>416</v>
      </c>
      <c r="DB50" s="852" t="s">
        <v>416</v>
      </c>
      <c r="DC50" s="852" t="s">
        <v>416</v>
      </c>
      <c r="DD50" s="852" t="s">
        <v>416</v>
      </c>
      <c r="DE50" s="852" t="s">
        <v>416</v>
      </c>
      <c r="DF50" s="852" t="s">
        <v>416</v>
      </c>
      <c r="DG50" s="852" t="s">
        <v>416</v>
      </c>
      <c r="DH50" s="852" t="s">
        <v>416</v>
      </c>
      <c r="DI50" s="852" t="s">
        <v>416</v>
      </c>
      <c r="DJ50" s="852" t="s">
        <v>416</v>
      </c>
      <c r="DK50" s="852" t="s">
        <v>416</v>
      </c>
      <c r="DL50" s="852" t="s">
        <v>416</v>
      </c>
      <c r="DM50" s="852" t="s">
        <v>416</v>
      </c>
      <c r="DN50" s="852" t="s">
        <v>416</v>
      </c>
      <c r="DO50" s="852" t="s">
        <v>416</v>
      </c>
      <c r="DP50" s="852" t="s">
        <v>416</v>
      </c>
      <c r="DQ50" s="852" t="s">
        <v>416</v>
      </c>
      <c r="DR50" s="852" t="s">
        <v>416</v>
      </c>
      <c r="DS50" s="852" t="s">
        <v>416</v>
      </c>
      <c r="DT50" s="852" t="s">
        <v>416</v>
      </c>
      <c r="DU50" s="852" t="s">
        <v>416</v>
      </c>
      <c r="DV50" s="852" t="s">
        <v>416</v>
      </c>
      <c r="DW50" s="852" t="s">
        <v>416</v>
      </c>
      <c r="DX50" s="852" t="s">
        <v>416</v>
      </c>
      <c r="DY50" s="852" t="s">
        <v>416</v>
      </c>
      <c r="DZ50" s="852" t="s">
        <v>416</v>
      </c>
      <c r="EA50" s="852" t="s">
        <v>416</v>
      </c>
      <c r="EB50" s="852" t="s">
        <v>416</v>
      </c>
      <c r="EC50" s="852" t="s">
        <v>416</v>
      </c>
      <c r="ED50" s="852" t="s">
        <v>416</v>
      </c>
      <c r="EE50" s="852" t="s">
        <v>416</v>
      </c>
      <c r="EF50" s="852" t="s">
        <v>416</v>
      </c>
      <c r="EG50" s="852" t="s">
        <v>416</v>
      </c>
      <c r="EH50" s="852" t="s">
        <v>416</v>
      </c>
      <c r="EI50" s="852" t="s">
        <v>416</v>
      </c>
      <c r="EJ50" s="852" t="s">
        <v>416</v>
      </c>
      <c r="EK50" s="852" t="s">
        <v>416</v>
      </c>
      <c r="EL50" s="852" t="s">
        <v>416</v>
      </c>
      <c r="EM50" s="852" t="s">
        <v>416</v>
      </c>
      <c r="EN50" s="852" t="s">
        <v>416</v>
      </c>
      <c r="EO50" s="852" t="s">
        <v>416</v>
      </c>
      <c r="EP50" s="852" t="s">
        <v>416</v>
      </c>
      <c r="EQ50" s="852" t="s">
        <v>416</v>
      </c>
      <c r="ER50" s="852" t="s">
        <v>416</v>
      </c>
      <c r="ES50" s="852" t="s">
        <v>416</v>
      </c>
      <c r="ET50" s="852" t="s">
        <v>416</v>
      </c>
      <c r="EU50" s="852" t="s">
        <v>416</v>
      </c>
      <c r="EV50" s="852" t="s">
        <v>416</v>
      </c>
      <c r="EW50" s="852" t="s">
        <v>416</v>
      </c>
      <c r="EX50" s="852" t="s">
        <v>416</v>
      </c>
      <c r="EY50" s="852" t="s">
        <v>416</v>
      </c>
      <c r="EZ50" s="852" t="s">
        <v>416</v>
      </c>
      <c r="FA50" s="852" t="s">
        <v>416</v>
      </c>
      <c r="FB50" s="852" t="s">
        <v>416</v>
      </c>
      <c r="FC50" s="852" t="s">
        <v>416</v>
      </c>
      <c r="FD50" s="852" t="s">
        <v>416</v>
      </c>
      <c r="FE50" s="852" t="s">
        <v>416</v>
      </c>
      <c r="FF50" s="852" t="s">
        <v>416</v>
      </c>
      <c r="FG50" s="852" t="s">
        <v>416</v>
      </c>
      <c r="FH50" s="852" t="s">
        <v>416</v>
      </c>
      <c r="FI50" s="852" t="s">
        <v>416</v>
      </c>
      <c r="FJ50" s="852" t="s">
        <v>416</v>
      </c>
      <c r="FK50" s="852" t="s">
        <v>416</v>
      </c>
      <c r="FL50" s="852" t="s">
        <v>416</v>
      </c>
      <c r="FM50" s="852" t="s">
        <v>416</v>
      </c>
      <c r="FN50" s="852" t="s">
        <v>416</v>
      </c>
      <c r="FO50" s="852" t="s">
        <v>416</v>
      </c>
      <c r="FP50" s="852" t="s">
        <v>416</v>
      </c>
      <c r="FQ50" s="852" t="s">
        <v>416</v>
      </c>
      <c r="FR50" s="852" t="s">
        <v>416</v>
      </c>
      <c r="FS50" s="852" t="s">
        <v>416</v>
      </c>
      <c r="FT50" s="852" t="s">
        <v>416</v>
      </c>
      <c r="FU50" s="852" t="s">
        <v>416</v>
      </c>
      <c r="FV50" s="852" t="s">
        <v>416</v>
      </c>
      <c r="FW50" s="852" t="s">
        <v>416</v>
      </c>
      <c r="FX50" s="852" t="s">
        <v>416</v>
      </c>
      <c r="FY50" s="852" t="s">
        <v>416</v>
      </c>
      <c r="FZ50" s="852" t="s">
        <v>416</v>
      </c>
      <c r="GA50" s="852" t="s">
        <v>416</v>
      </c>
      <c r="GB50" s="852" t="s">
        <v>416</v>
      </c>
      <c r="GC50" s="852" t="s">
        <v>416</v>
      </c>
      <c r="GD50" s="852" t="s">
        <v>416</v>
      </c>
      <c r="GE50" s="852" t="s">
        <v>416</v>
      </c>
      <c r="GF50" s="852" t="s">
        <v>416</v>
      </c>
      <c r="GG50" s="852" t="s">
        <v>416</v>
      </c>
      <c r="GH50" s="852" t="s">
        <v>416</v>
      </c>
      <c r="GI50" s="852" t="s">
        <v>416</v>
      </c>
      <c r="GJ50" s="852" t="s">
        <v>416</v>
      </c>
      <c r="GK50" s="852" t="s">
        <v>416</v>
      </c>
      <c r="GL50" s="852" t="s">
        <v>416</v>
      </c>
      <c r="GM50" s="852" t="s">
        <v>416</v>
      </c>
      <c r="GN50" s="852" t="s">
        <v>416</v>
      </c>
      <c r="GO50" s="852" t="s">
        <v>416</v>
      </c>
      <c r="GP50" s="852" t="s">
        <v>416</v>
      </c>
      <c r="GQ50" s="852" t="s">
        <v>416</v>
      </c>
      <c r="GR50" s="852" t="s">
        <v>416</v>
      </c>
      <c r="GS50" s="852" t="s">
        <v>416</v>
      </c>
      <c r="GT50" s="852" t="s">
        <v>416</v>
      </c>
      <c r="GU50" s="852" t="s">
        <v>416</v>
      </c>
      <c r="GV50" s="852" t="s">
        <v>416</v>
      </c>
      <c r="GW50" s="852" t="s">
        <v>416</v>
      </c>
      <c r="GX50" s="852" t="s">
        <v>416</v>
      </c>
      <c r="GY50" s="852" t="s">
        <v>416</v>
      </c>
      <c r="GZ50" s="852" t="s">
        <v>416</v>
      </c>
      <c r="HA50" s="852" t="s">
        <v>416</v>
      </c>
      <c r="HB50" s="852" t="s">
        <v>416</v>
      </c>
      <c r="HC50" s="852" t="s">
        <v>416</v>
      </c>
      <c r="HD50" s="852" t="s">
        <v>416</v>
      </c>
      <c r="HE50" s="852" t="s">
        <v>416</v>
      </c>
      <c r="HF50" s="852" t="s">
        <v>416</v>
      </c>
      <c r="HG50" s="852" t="s">
        <v>416</v>
      </c>
      <c r="HH50" s="852" t="s">
        <v>416</v>
      </c>
      <c r="HI50" s="852" t="s">
        <v>416</v>
      </c>
      <c r="HJ50" s="852" t="s">
        <v>416</v>
      </c>
      <c r="HK50" s="852" t="s">
        <v>416</v>
      </c>
      <c r="HL50" s="852" t="s">
        <v>416</v>
      </c>
      <c r="HM50" s="852" t="s">
        <v>416</v>
      </c>
      <c r="HO50" s="312"/>
      <c r="HP50" s="312"/>
      <c r="HQ50" s="312"/>
      <c r="HR50" s="312"/>
      <c r="HS50" s="312"/>
      <c r="HT50" s="312"/>
      <c r="HU50" s="312"/>
      <c r="HV50" s="312"/>
      <c r="HW50" s="312"/>
      <c r="HX50" s="312"/>
      <c r="HY50" s="312"/>
      <c r="HZ50" s="312"/>
      <c r="IA50" s="312"/>
      <c r="IB50" s="312"/>
      <c r="IC50" s="312"/>
      <c r="ID50" s="312"/>
      <c r="IE50" s="312"/>
      <c r="IF50" s="312"/>
      <c r="IG50" s="312"/>
      <c r="IH50" s="312"/>
      <c r="II50" s="312"/>
      <c r="IJ50" s="312"/>
      <c r="IK50" s="312"/>
      <c r="IL50" s="312"/>
      <c r="IM50" s="312"/>
      <c r="IN50" s="312"/>
      <c r="IO50" s="312"/>
      <c r="IP50" s="312"/>
      <c r="IQ50" s="312"/>
      <c r="IR50" s="312"/>
      <c r="IS50" s="312"/>
      <c r="IT50" s="312"/>
      <c r="IU50" s="312"/>
      <c r="IV50" s="312"/>
    </row>
    <row r="51" spans="1:256" x14ac:dyDescent="0.2">
      <c r="B51" s="312" t="s">
        <v>52</v>
      </c>
      <c r="C51" s="852" t="s">
        <v>416</v>
      </c>
      <c r="D51" s="852" t="s">
        <v>416</v>
      </c>
      <c r="E51" s="852" t="s">
        <v>416</v>
      </c>
      <c r="F51" s="852" t="s">
        <v>416</v>
      </c>
      <c r="G51" s="852" t="s">
        <v>416</v>
      </c>
      <c r="H51" s="852" t="s">
        <v>416</v>
      </c>
      <c r="I51" s="852" t="s">
        <v>416</v>
      </c>
      <c r="J51" s="852" t="s">
        <v>416</v>
      </c>
      <c r="K51" s="852" t="s">
        <v>416</v>
      </c>
      <c r="L51" s="852" t="s">
        <v>416</v>
      </c>
      <c r="M51" s="852" t="s">
        <v>416</v>
      </c>
      <c r="N51" s="852" t="s">
        <v>416</v>
      </c>
      <c r="O51" s="852" t="s">
        <v>416</v>
      </c>
      <c r="P51" s="852" t="s">
        <v>416</v>
      </c>
      <c r="Q51" s="852" t="s">
        <v>416</v>
      </c>
      <c r="R51" s="852" t="s">
        <v>416</v>
      </c>
      <c r="S51" s="852" t="s">
        <v>416</v>
      </c>
      <c r="T51" s="852" t="s">
        <v>416</v>
      </c>
      <c r="U51" s="852" t="s">
        <v>416</v>
      </c>
      <c r="V51" s="852" t="s">
        <v>416</v>
      </c>
      <c r="W51" s="852" t="s">
        <v>416</v>
      </c>
      <c r="X51" s="852" t="s">
        <v>416</v>
      </c>
      <c r="Y51" s="852" t="s">
        <v>416</v>
      </c>
      <c r="Z51" s="852" t="s">
        <v>416</v>
      </c>
      <c r="AA51" s="852" t="s">
        <v>416</v>
      </c>
      <c r="AB51" s="852" t="s">
        <v>416</v>
      </c>
      <c r="AC51" s="852" t="s">
        <v>416</v>
      </c>
      <c r="AD51" s="852" t="s">
        <v>416</v>
      </c>
      <c r="AE51" s="852" t="s">
        <v>416</v>
      </c>
      <c r="AF51" s="852" t="s">
        <v>416</v>
      </c>
      <c r="AG51" s="852" t="s">
        <v>416</v>
      </c>
      <c r="AH51" s="852" t="s">
        <v>416</v>
      </c>
      <c r="AI51" s="852" t="s">
        <v>416</v>
      </c>
      <c r="AJ51" s="852" t="s">
        <v>416</v>
      </c>
      <c r="AK51" s="852" t="s">
        <v>416</v>
      </c>
      <c r="AL51" s="852" t="s">
        <v>416</v>
      </c>
      <c r="AM51" s="852" t="s">
        <v>416</v>
      </c>
      <c r="AN51" s="852" t="s">
        <v>416</v>
      </c>
      <c r="AO51" s="852" t="s">
        <v>416</v>
      </c>
      <c r="AP51" s="852" t="s">
        <v>416</v>
      </c>
      <c r="AQ51" s="852" t="s">
        <v>416</v>
      </c>
      <c r="AR51" s="852" t="s">
        <v>416</v>
      </c>
      <c r="AS51" s="852" t="s">
        <v>416</v>
      </c>
      <c r="AT51" s="852" t="s">
        <v>416</v>
      </c>
      <c r="AU51" s="852" t="s">
        <v>416</v>
      </c>
      <c r="AV51" s="852" t="s">
        <v>416</v>
      </c>
      <c r="AW51" s="852" t="s">
        <v>416</v>
      </c>
      <c r="AX51" s="852" t="s">
        <v>416</v>
      </c>
      <c r="AY51" s="852" t="s">
        <v>416</v>
      </c>
      <c r="AZ51" s="852" t="s">
        <v>416</v>
      </c>
      <c r="BA51" s="852" t="s">
        <v>416</v>
      </c>
      <c r="BB51" s="852" t="s">
        <v>416</v>
      </c>
      <c r="BC51" s="852" t="s">
        <v>416</v>
      </c>
      <c r="BD51" s="852" t="s">
        <v>416</v>
      </c>
      <c r="BE51" s="852" t="s">
        <v>416</v>
      </c>
      <c r="BF51" s="852" t="s">
        <v>416</v>
      </c>
      <c r="BG51" s="852" t="s">
        <v>416</v>
      </c>
      <c r="BH51" s="852" t="s">
        <v>416</v>
      </c>
      <c r="BI51" s="852" t="s">
        <v>416</v>
      </c>
      <c r="BJ51" s="852" t="s">
        <v>416</v>
      </c>
      <c r="BK51" s="852" t="s">
        <v>416</v>
      </c>
      <c r="BL51" s="852" t="s">
        <v>416</v>
      </c>
      <c r="BM51" s="852" t="s">
        <v>416</v>
      </c>
      <c r="BN51" s="852" t="s">
        <v>416</v>
      </c>
      <c r="BO51" s="852" t="s">
        <v>416</v>
      </c>
      <c r="BP51" s="852" t="s">
        <v>416</v>
      </c>
      <c r="BQ51" s="852" t="s">
        <v>416</v>
      </c>
      <c r="BR51" s="852" t="s">
        <v>416</v>
      </c>
      <c r="BS51" s="852" t="s">
        <v>416</v>
      </c>
      <c r="BT51" s="852" t="s">
        <v>416</v>
      </c>
      <c r="BU51" s="852" t="s">
        <v>416</v>
      </c>
      <c r="BV51" s="852" t="s">
        <v>416</v>
      </c>
      <c r="BW51" s="852" t="s">
        <v>416</v>
      </c>
      <c r="BX51" s="852" t="s">
        <v>416</v>
      </c>
      <c r="BY51" s="852" t="s">
        <v>416</v>
      </c>
      <c r="BZ51" s="852" t="s">
        <v>416</v>
      </c>
      <c r="CA51" s="852" t="s">
        <v>416</v>
      </c>
      <c r="CB51" s="852" t="s">
        <v>416</v>
      </c>
      <c r="CC51" s="852" t="s">
        <v>416</v>
      </c>
      <c r="CD51" s="852" t="s">
        <v>416</v>
      </c>
      <c r="CE51" s="852" t="s">
        <v>416</v>
      </c>
      <c r="CF51" s="852" t="s">
        <v>416</v>
      </c>
      <c r="CG51" s="852" t="s">
        <v>416</v>
      </c>
      <c r="CH51" s="852" t="s">
        <v>416</v>
      </c>
      <c r="CI51" s="852" t="s">
        <v>416</v>
      </c>
      <c r="CJ51" s="852" t="s">
        <v>416</v>
      </c>
      <c r="CK51" s="852" t="s">
        <v>416</v>
      </c>
      <c r="CL51" s="852" t="s">
        <v>416</v>
      </c>
      <c r="CM51" s="852" t="s">
        <v>416</v>
      </c>
      <c r="CN51" s="852" t="s">
        <v>416</v>
      </c>
      <c r="CO51" s="852" t="s">
        <v>416</v>
      </c>
      <c r="CP51" s="852" t="s">
        <v>416</v>
      </c>
      <c r="CQ51" s="852" t="s">
        <v>416</v>
      </c>
      <c r="CR51" s="852" t="s">
        <v>416</v>
      </c>
      <c r="CS51" s="852" t="s">
        <v>416</v>
      </c>
      <c r="CT51" s="852" t="s">
        <v>416</v>
      </c>
      <c r="CU51" s="852" t="s">
        <v>416</v>
      </c>
      <c r="CV51" s="852" t="s">
        <v>416</v>
      </c>
      <c r="CW51" s="852" t="s">
        <v>416</v>
      </c>
      <c r="CX51" s="852" t="s">
        <v>416</v>
      </c>
      <c r="CY51" s="852" t="s">
        <v>416</v>
      </c>
      <c r="CZ51" s="852" t="s">
        <v>416</v>
      </c>
      <c r="DA51" s="852" t="s">
        <v>416</v>
      </c>
      <c r="DB51" s="852" t="s">
        <v>416</v>
      </c>
      <c r="DC51" s="852" t="s">
        <v>416</v>
      </c>
      <c r="DD51" s="852" t="s">
        <v>416</v>
      </c>
      <c r="DE51" s="852" t="s">
        <v>416</v>
      </c>
      <c r="DF51" s="852" t="s">
        <v>416</v>
      </c>
      <c r="DG51" s="852" t="s">
        <v>416</v>
      </c>
      <c r="DH51" s="852" t="s">
        <v>416</v>
      </c>
      <c r="DI51" s="852" t="s">
        <v>416</v>
      </c>
      <c r="DJ51" s="852" t="s">
        <v>416</v>
      </c>
      <c r="DK51" s="852" t="s">
        <v>416</v>
      </c>
      <c r="DL51" s="852" t="s">
        <v>416</v>
      </c>
      <c r="DM51" s="852" t="s">
        <v>416</v>
      </c>
      <c r="DN51" s="852" t="s">
        <v>416</v>
      </c>
      <c r="DO51" s="852" t="s">
        <v>416</v>
      </c>
      <c r="DP51" s="852" t="s">
        <v>416</v>
      </c>
      <c r="DQ51" s="852" t="s">
        <v>416</v>
      </c>
      <c r="DR51" s="852" t="s">
        <v>416</v>
      </c>
      <c r="DS51" s="852" t="s">
        <v>416</v>
      </c>
      <c r="DT51" s="852" t="s">
        <v>416</v>
      </c>
      <c r="DU51" s="852" t="s">
        <v>416</v>
      </c>
      <c r="DV51" s="852" t="s">
        <v>416</v>
      </c>
      <c r="DW51" s="852" t="s">
        <v>416</v>
      </c>
      <c r="DX51" s="852" t="s">
        <v>416</v>
      </c>
      <c r="DY51" s="852" t="s">
        <v>416</v>
      </c>
      <c r="DZ51" s="852" t="s">
        <v>416</v>
      </c>
      <c r="EA51" s="852" t="s">
        <v>416</v>
      </c>
      <c r="EB51" s="852" t="s">
        <v>416</v>
      </c>
      <c r="EC51" s="852" t="s">
        <v>416</v>
      </c>
      <c r="ED51" s="852" t="s">
        <v>416</v>
      </c>
      <c r="EE51" s="852" t="s">
        <v>416</v>
      </c>
      <c r="EF51" s="852" t="s">
        <v>416</v>
      </c>
      <c r="EG51" s="852" t="s">
        <v>416</v>
      </c>
      <c r="EH51" s="852" t="s">
        <v>416</v>
      </c>
      <c r="EI51" s="852" t="s">
        <v>416</v>
      </c>
      <c r="EJ51" s="852" t="s">
        <v>416</v>
      </c>
      <c r="EK51" s="852" t="s">
        <v>416</v>
      </c>
      <c r="EL51" s="852" t="s">
        <v>416</v>
      </c>
      <c r="EM51" s="852" t="s">
        <v>416</v>
      </c>
      <c r="EN51" s="852" t="s">
        <v>416</v>
      </c>
      <c r="EO51" s="852" t="s">
        <v>416</v>
      </c>
      <c r="EP51" s="852" t="s">
        <v>416</v>
      </c>
      <c r="EQ51" s="852" t="s">
        <v>416</v>
      </c>
      <c r="ER51" s="852" t="s">
        <v>416</v>
      </c>
      <c r="ES51" s="852" t="s">
        <v>416</v>
      </c>
      <c r="ET51" s="852" t="s">
        <v>416</v>
      </c>
      <c r="EU51" s="852" t="s">
        <v>416</v>
      </c>
      <c r="EV51" s="852" t="s">
        <v>416</v>
      </c>
      <c r="EW51" s="852" t="s">
        <v>416</v>
      </c>
      <c r="EX51" s="852" t="s">
        <v>416</v>
      </c>
      <c r="EY51" s="852" t="s">
        <v>416</v>
      </c>
      <c r="EZ51" s="852" t="s">
        <v>416</v>
      </c>
      <c r="FA51" s="852" t="s">
        <v>416</v>
      </c>
      <c r="FB51" s="852" t="s">
        <v>416</v>
      </c>
      <c r="FC51" s="852" t="s">
        <v>416</v>
      </c>
      <c r="FD51" s="852" t="s">
        <v>416</v>
      </c>
      <c r="FE51" s="852" t="s">
        <v>416</v>
      </c>
      <c r="FF51" s="852" t="s">
        <v>416</v>
      </c>
      <c r="FG51" s="852" t="s">
        <v>416</v>
      </c>
      <c r="FH51" s="852" t="s">
        <v>416</v>
      </c>
      <c r="FI51" s="852" t="s">
        <v>416</v>
      </c>
      <c r="FJ51" s="852" t="s">
        <v>416</v>
      </c>
      <c r="FK51" s="852" t="s">
        <v>416</v>
      </c>
      <c r="FL51" s="852" t="s">
        <v>416</v>
      </c>
      <c r="FM51" s="852" t="s">
        <v>416</v>
      </c>
      <c r="FN51" s="852" t="s">
        <v>416</v>
      </c>
      <c r="FO51" s="852" t="s">
        <v>416</v>
      </c>
      <c r="FP51" s="852" t="s">
        <v>416</v>
      </c>
      <c r="FQ51" s="852" t="s">
        <v>416</v>
      </c>
      <c r="FR51" s="852" t="s">
        <v>416</v>
      </c>
      <c r="FS51" s="852" t="s">
        <v>416</v>
      </c>
      <c r="FT51" s="852" t="s">
        <v>416</v>
      </c>
      <c r="FU51" s="852" t="s">
        <v>416</v>
      </c>
      <c r="FV51" s="852" t="s">
        <v>416</v>
      </c>
      <c r="FW51" s="852" t="s">
        <v>416</v>
      </c>
      <c r="FX51" s="852" t="s">
        <v>416</v>
      </c>
      <c r="FY51" s="852" t="s">
        <v>416</v>
      </c>
      <c r="FZ51" s="852" t="s">
        <v>416</v>
      </c>
      <c r="GA51" s="852" t="s">
        <v>416</v>
      </c>
      <c r="GB51" s="852" t="s">
        <v>416</v>
      </c>
      <c r="GC51" s="852" t="s">
        <v>416</v>
      </c>
      <c r="GD51" s="852" t="s">
        <v>416</v>
      </c>
      <c r="GE51" s="852" t="s">
        <v>416</v>
      </c>
      <c r="GF51" s="852" t="s">
        <v>416</v>
      </c>
      <c r="GG51" s="852" t="s">
        <v>416</v>
      </c>
      <c r="GH51" s="852" t="s">
        <v>416</v>
      </c>
      <c r="GI51" s="852" t="s">
        <v>416</v>
      </c>
      <c r="GJ51" s="852" t="s">
        <v>416</v>
      </c>
      <c r="GK51" s="852" t="s">
        <v>416</v>
      </c>
      <c r="GL51" s="852" t="s">
        <v>416</v>
      </c>
      <c r="GM51" s="852" t="s">
        <v>416</v>
      </c>
      <c r="GN51" s="852" t="s">
        <v>416</v>
      </c>
      <c r="GO51" s="852" t="s">
        <v>416</v>
      </c>
      <c r="GP51" s="852" t="s">
        <v>416</v>
      </c>
      <c r="GQ51" s="852" t="s">
        <v>416</v>
      </c>
      <c r="GR51" s="852" t="s">
        <v>416</v>
      </c>
      <c r="GS51" s="852" t="s">
        <v>416</v>
      </c>
      <c r="GT51" s="852" t="s">
        <v>416</v>
      </c>
      <c r="GU51" s="852" t="s">
        <v>416</v>
      </c>
      <c r="GV51" s="852" t="s">
        <v>416</v>
      </c>
      <c r="GW51" s="852" t="s">
        <v>416</v>
      </c>
      <c r="GX51" s="852" t="s">
        <v>416</v>
      </c>
      <c r="GY51" s="852" t="s">
        <v>416</v>
      </c>
      <c r="GZ51" s="852" t="s">
        <v>416</v>
      </c>
      <c r="HA51" s="852" t="s">
        <v>416</v>
      </c>
      <c r="HB51" s="852" t="s">
        <v>416</v>
      </c>
      <c r="HC51" s="852" t="s">
        <v>416</v>
      </c>
      <c r="HD51" s="852" t="s">
        <v>416</v>
      </c>
      <c r="HE51" s="852" t="s">
        <v>416</v>
      </c>
      <c r="HF51" s="852" t="s">
        <v>416</v>
      </c>
      <c r="HG51" s="852" t="s">
        <v>416</v>
      </c>
      <c r="HH51" s="852" t="s">
        <v>416</v>
      </c>
      <c r="HI51" s="852" t="s">
        <v>416</v>
      </c>
      <c r="HJ51" s="852" t="s">
        <v>416</v>
      </c>
      <c r="HK51" s="852" t="s">
        <v>416</v>
      </c>
      <c r="HL51" s="852" t="s">
        <v>416</v>
      </c>
      <c r="HM51" s="852" t="s">
        <v>416</v>
      </c>
      <c r="HO51" s="312"/>
      <c r="HP51" s="312"/>
      <c r="HQ51" s="312"/>
      <c r="HR51" s="312"/>
      <c r="HS51" s="312"/>
      <c r="HT51" s="312"/>
      <c r="HU51" s="312"/>
      <c r="HV51" s="312"/>
      <c r="HW51" s="312"/>
      <c r="HX51" s="312"/>
      <c r="HY51" s="312"/>
      <c r="HZ51" s="312"/>
      <c r="IA51" s="312"/>
      <c r="IB51" s="312"/>
      <c r="IC51" s="312"/>
      <c r="ID51" s="312"/>
      <c r="IE51" s="312"/>
      <c r="IF51" s="312"/>
      <c r="IG51" s="312"/>
      <c r="IH51" s="312"/>
      <c r="II51" s="312"/>
      <c r="IJ51" s="312"/>
      <c r="IK51" s="312"/>
      <c r="IL51" s="312"/>
      <c r="IM51" s="312"/>
      <c r="IN51" s="312"/>
      <c r="IO51" s="312"/>
      <c r="IP51" s="312"/>
      <c r="IQ51" s="312"/>
      <c r="IR51" s="312"/>
      <c r="IS51" s="312"/>
      <c r="IT51" s="312"/>
      <c r="IU51" s="312"/>
      <c r="IV51" s="312"/>
    </row>
    <row r="52" spans="1:256" x14ac:dyDescent="0.2">
      <c r="B52" s="312" t="s">
        <v>601</v>
      </c>
      <c r="C52" s="323">
        <v>17775</v>
      </c>
      <c r="D52" s="323">
        <v>1</v>
      </c>
      <c r="E52" s="323">
        <v>1</v>
      </c>
      <c r="F52" s="323">
        <v>52</v>
      </c>
      <c r="G52" s="323">
        <v>7</v>
      </c>
      <c r="H52" s="323">
        <v>9</v>
      </c>
      <c r="I52" s="323">
        <v>21</v>
      </c>
      <c r="J52" s="323">
        <v>10</v>
      </c>
      <c r="K52" s="323">
        <v>0</v>
      </c>
      <c r="L52" s="323"/>
      <c r="M52" s="323"/>
      <c r="N52" s="323"/>
      <c r="O52" s="323">
        <v>70</v>
      </c>
      <c r="P52" s="323">
        <v>30</v>
      </c>
      <c r="Q52" s="323">
        <v>4706</v>
      </c>
      <c r="R52" s="323">
        <v>0</v>
      </c>
      <c r="S52" s="323">
        <v>1</v>
      </c>
      <c r="T52" s="323">
        <v>60</v>
      </c>
      <c r="U52" s="323">
        <v>7</v>
      </c>
      <c r="V52" s="323">
        <v>9</v>
      </c>
      <c r="W52" s="323">
        <v>17</v>
      </c>
      <c r="X52" s="323">
        <v>7</v>
      </c>
      <c r="Y52" s="323" t="s">
        <v>415</v>
      </c>
      <c r="Z52" s="323"/>
      <c r="AA52" s="323"/>
      <c r="AB52" s="323"/>
      <c r="AC52" s="323">
        <v>76</v>
      </c>
      <c r="AD52" s="323">
        <v>24</v>
      </c>
      <c r="AE52" s="323">
        <v>13069</v>
      </c>
      <c r="AF52" s="323">
        <v>1</v>
      </c>
      <c r="AG52" s="323">
        <v>1</v>
      </c>
      <c r="AH52" s="323">
        <v>49</v>
      </c>
      <c r="AI52" s="323">
        <v>7</v>
      </c>
      <c r="AJ52" s="323">
        <v>10</v>
      </c>
      <c r="AK52" s="323">
        <v>22</v>
      </c>
      <c r="AL52" s="323">
        <v>11</v>
      </c>
      <c r="AM52" s="323" t="s">
        <v>415</v>
      </c>
      <c r="AN52" s="323"/>
      <c r="AO52" s="323"/>
      <c r="AP52" s="323"/>
      <c r="AQ52" s="323">
        <v>67</v>
      </c>
      <c r="AR52" s="323">
        <v>33</v>
      </c>
      <c r="AS52" s="323">
        <v>17660</v>
      </c>
      <c r="AT52" s="323">
        <v>0</v>
      </c>
      <c r="AU52" s="323">
        <v>0</v>
      </c>
      <c r="AV52" s="323">
        <v>19</v>
      </c>
      <c r="AW52" s="323">
        <v>14</v>
      </c>
      <c r="AX52" s="323">
        <v>23</v>
      </c>
      <c r="AY52" s="323">
        <v>23</v>
      </c>
      <c r="AZ52" s="323">
        <v>18</v>
      </c>
      <c r="BA52" s="323">
        <v>3</v>
      </c>
      <c r="BB52" s="323">
        <v>0</v>
      </c>
      <c r="BC52" s="323"/>
      <c r="BD52" s="323"/>
      <c r="BE52" s="323"/>
      <c r="BF52" s="323"/>
      <c r="BG52" s="323">
        <v>79</v>
      </c>
      <c r="BH52" s="323">
        <v>21</v>
      </c>
      <c r="BI52" s="323">
        <v>4677</v>
      </c>
      <c r="BJ52" s="323">
        <v>0</v>
      </c>
      <c r="BK52" s="323">
        <v>0</v>
      </c>
      <c r="BL52" s="323">
        <v>24</v>
      </c>
      <c r="BM52" s="323">
        <v>15</v>
      </c>
      <c r="BN52" s="323">
        <v>23</v>
      </c>
      <c r="BO52" s="323">
        <v>20</v>
      </c>
      <c r="BP52" s="323">
        <v>14</v>
      </c>
      <c r="BQ52" s="323">
        <v>3</v>
      </c>
      <c r="BR52" s="323">
        <v>0</v>
      </c>
      <c r="BS52" s="323"/>
      <c r="BT52" s="323"/>
      <c r="BU52" s="323"/>
      <c r="BV52" s="323"/>
      <c r="BW52" s="323">
        <v>82</v>
      </c>
      <c r="BX52" s="323">
        <v>18</v>
      </c>
      <c r="BY52" s="323">
        <v>12983</v>
      </c>
      <c r="BZ52" s="323">
        <v>0</v>
      </c>
      <c r="CA52" s="323">
        <v>0</v>
      </c>
      <c r="CB52" s="323">
        <v>18</v>
      </c>
      <c r="CC52" s="323">
        <v>13</v>
      </c>
      <c r="CD52" s="323">
        <v>23</v>
      </c>
      <c r="CE52" s="323">
        <v>24</v>
      </c>
      <c r="CF52" s="323">
        <v>19</v>
      </c>
      <c r="CG52" s="323">
        <v>3</v>
      </c>
      <c r="CH52" s="323">
        <v>0</v>
      </c>
      <c r="CI52" s="323"/>
      <c r="CJ52" s="323"/>
      <c r="CK52" s="323"/>
      <c r="CL52" s="323"/>
      <c r="CM52" s="323">
        <v>78</v>
      </c>
      <c r="CN52" s="323">
        <v>22</v>
      </c>
      <c r="CO52" s="323">
        <v>17770</v>
      </c>
      <c r="CP52" s="323">
        <v>1</v>
      </c>
      <c r="CQ52" s="323">
        <v>1</v>
      </c>
      <c r="CR52" s="323">
        <v>50</v>
      </c>
      <c r="CS52" s="323">
        <v>5</v>
      </c>
      <c r="CT52" s="323">
        <v>1</v>
      </c>
      <c r="CU52" s="323">
        <v>16</v>
      </c>
      <c r="CV52" s="323">
        <v>19</v>
      </c>
      <c r="CW52" s="323">
        <v>6</v>
      </c>
      <c r="CX52" s="323">
        <v>1</v>
      </c>
      <c r="CY52" s="323"/>
      <c r="CZ52" s="323"/>
      <c r="DA52" s="323"/>
      <c r="DB52" s="323"/>
      <c r="DC52" s="323">
        <v>74</v>
      </c>
      <c r="DD52" s="323">
        <v>26</v>
      </c>
      <c r="DE52" s="323">
        <v>4705</v>
      </c>
      <c r="DF52" s="323">
        <v>1</v>
      </c>
      <c r="DG52" s="323">
        <v>0</v>
      </c>
      <c r="DH52" s="323">
        <v>61</v>
      </c>
      <c r="DI52" s="323">
        <v>6</v>
      </c>
      <c r="DJ52" s="323">
        <v>1</v>
      </c>
      <c r="DK52" s="323">
        <v>14</v>
      </c>
      <c r="DL52" s="323">
        <v>14</v>
      </c>
      <c r="DM52" s="323">
        <v>3</v>
      </c>
      <c r="DN52" s="323">
        <v>0</v>
      </c>
      <c r="DO52" s="323"/>
      <c r="DP52" s="323"/>
      <c r="DQ52" s="323"/>
      <c r="DR52" s="323"/>
      <c r="DS52" s="323">
        <v>83</v>
      </c>
      <c r="DT52" s="323">
        <v>17</v>
      </c>
      <c r="DU52" s="323">
        <v>13065</v>
      </c>
      <c r="DV52" s="323">
        <v>1</v>
      </c>
      <c r="DW52" s="323">
        <v>1</v>
      </c>
      <c r="DX52" s="323">
        <v>46</v>
      </c>
      <c r="DY52" s="323">
        <v>4</v>
      </c>
      <c r="DZ52" s="323">
        <v>2</v>
      </c>
      <c r="EA52" s="323">
        <v>17</v>
      </c>
      <c r="EB52" s="323">
        <v>21</v>
      </c>
      <c r="EC52" s="323">
        <v>7</v>
      </c>
      <c r="ED52" s="323">
        <v>1</v>
      </c>
      <c r="EE52" s="323"/>
      <c r="EF52" s="323"/>
      <c r="EG52" s="323"/>
      <c r="EH52" s="323"/>
      <c r="EI52" s="323">
        <v>70</v>
      </c>
      <c r="EJ52" s="323">
        <v>30</v>
      </c>
      <c r="EK52" s="323">
        <v>17772</v>
      </c>
      <c r="EL52" s="323">
        <v>1</v>
      </c>
      <c r="EM52" s="323">
        <v>1</v>
      </c>
      <c r="EN52" s="323">
        <v>51</v>
      </c>
      <c r="EO52" s="323">
        <v>8</v>
      </c>
      <c r="EP52" s="323">
        <v>20</v>
      </c>
      <c r="EQ52" s="323">
        <v>10</v>
      </c>
      <c r="ER52" s="323">
        <v>10</v>
      </c>
      <c r="ES52" s="323">
        <v>0</v>
      </c>
      <c r="ET52" s="323"/>
      <c r="EU52" s="323"/>
      <c r="EV52" s="323"/>
      <c r="EW52" s="323"/>
      <c r="EX52" s="323">
        <v>80</v>
      </c>
      <c r="EY52" s="323">
        <v>20</v>
      </c>
      <c r="EZ52" s="323">
        <v>4705</v>
      </c>
      <c r="FA52" s="323">
        <v>0</v>
      </c>
      <c r="FB52" s="323">
        <v>0</v>
      </c>
      <c r="FC52" s="323">
        <v>59</v>
      </c>
      <c r="FD52" s="323">
        <v>7</v>
      </c>
      <c r="FE52" s="323">
        <v>16</v>
      </c>
      <c r="FF52" s="323">
        <v>8</v>
      </c>
      <c r="FG52" s="323">
        <v>8</v>
      </c>
      <c r="FH52" s="323">
        <v>0</v>
      </c>
      <c r="FI52" s="323"/>
      <c r="FJ52" s="323"/>
      <c r="FK52" s="323"/>
      <c r="FL52" s="323"/>
      <c r="FM52" s="323">
        <v>84</v>
      </c>
      <c r="FN52" s="323">
        <v>16</v>
      </c>
      <c r="FO52" s="323">
        <v>13067</v>
      </c>
      <c r="FP52" s="323">
        <v>1</v>
      </c>
      <c r="FQ52" s="323">
        <v>1</v>
      </c>
      <c r="FR52" s="323">
        <v>48</v>
      </c>
      <c r="FS52" s="323">
        <v>8</v>
      </c>
      <c r="FT52" s="323">
        <v>21</v>
      </c>
      <c r="FU52" s="323">
        <v>11</v>
      </c>
      <c r="FV52" s="323">
        <v>10</v>
      </c>
      <c r="FW52" s="323">
        <v>0</v>
      </c>
      <c r="FX52" s="323"/>
      <c r="FY52" s="323"/>
      <c r="FZ52" s="323"/>
      <c r="GA52" s="323"/>
      <c r="GB52" s="323">
        <v>79</v>
      </c>
      <c r="GC52" s="323">
        <v>21</v>
      </c>
      <c r="GD52" s="323">
        <v>17655</v>
      </c>
      <c r="GE52" s="323">
        <v>84</v>
      </c>
      <c r="GF52" s="323">
        <v>16</v>
      </c>
      <c r="GG52" s="323">
        <v>4676</v>
      </c>
      <c r="GH52" s="323">
        <v>87</v>
      </c>
      <c r="GI52" s="323">
        <v>13</v>
      </c>
      <c r="GJ52" s="323">
        <v>12979</v>
      </c>
      <c r="GK52" s="323">
        <v>83</v>
      </c>
      <c r="GL52" s="323">
        <v>17</v>
      </c>
      <c r="GM52" s="323">
        <v>17391</v>
      </c>
      <c r="GN52" s="323">
        <v>50</v>
      </c>
      <c r="GO52" s="323">
        <v>50</v>
      </c>
      <c r="GP52" s="323">
        <v>4620</v>
      </c>
      <c r="GQ52" s="323">
        <v>57</v>
      </c>
      <c r="GR52" s="323">
        <v>43</v>
      </c>
      <c r="GS52" s="323">
        <v>12771</v>
      </c>
      <c r="GT52" s="323">
        <v>48</v>
      </c>
      <c r="GU52" s="323">
        <v>52</v>
      </c>
      <c r="GV52" s="323">
        <v>17377</v>
      </c>
      <c r="GW52" s="323">
        <v>46</v>
      </c>
      <c r="GX52" s="323">
        <v>54</v>
      </c>
      <c r="GY52" s="323">
        <v>4616</v>
      </c>
      <c r="GZ52" s="323">
        <v>50</v>
      </c>
      <c r="HA52" s="323">
        <v>50</v>
      </c>
      <c r="HB52" s="323">
        <v>12761</v>
      </c>
      <c r="HC52" s="323">
        <v>44</v>
      </c>
      <c r="HD52" s="323">
        <v>56</v>
      </c>
      <c r="HE52" s="323">
        <v>17385</v>
      </c>
      <c r="HF52" s="323">
        <v>52</v>
      </c>
      <c r="HG52" s="323">
        <v>48</v>
      </c>
      <c r="HH52" s="323">
        <v>4622</v>
      </c>
      <c r="HI52" s="323">
        <v>60</v>
      </c>
      <c r="HJ52" s="323">
        <v>40</v>
      </c>
      <c r="HK52" s="323">
        <v>12763</v>
      </c>
      <c r="HL52" s="323">
        <v>50</v>
      </c>
      <c r="HM52" s="323">
        <v>50</v>
      </c>
      <c r="HO52" s="312"/>
      <c r="HP52" s="312"/>
      <c r="HQ52" s="312"/>
      <c r="HR52" s="312"/>
      <c r="HS52" s="312"/>
      <c r="HT52" s="312"/>
      <c r="HU52" s="312"/>
      <c r="HV52" s="312"/>
      <c r="HW52" s="312"/>
      <c r="HX52" s="312"/>
      <c r="HY52" s="312"/>
      <c r="HZ52" s="312"/>
      <c r="IA52" s="312"/>
      <c r="IB52" s="312"/>
      <c r="IC52" s="312"/>
      <c r="ID52" s="312"/>
      <c r="IE52" s="312"/>
      <c r="IF52" s="312"/>
      <c r="IG52" s="312"/>
      <c r="IH52" s="312"/>
      <c r="II52" s="312"/>
      <c r="IJ52" s="312"/>
      <c r="IK52" s="312"/>
      <c r="IL52" s="312"/>
      <c r="IM52" s="312"/>
      <c r="IN52" s="312"/>
      <c r="IO52" s="312"/>
      <c r="IP52" s="312"/>
      <c r="IQ52" s="312"/>
      <c r="IR52" s="312"/>
      <c r="IS52" s="312"/>
      <c r="IT52" s="312"/>
      <c r="IU52" s="312"/>
      <c r="IV52" s="312"/>
    </row>
    <row r="53" spans="1:256" x14ac:dyDescent="0.2">
      <c r="B53" s="312" t="s">
        <v>525</v>
      </c>
      <c r="C53" s="323">
        <v>1665</v>
      </c>
      <c r="D53" s="323">
        <v>1</v>
      </c>
      <c r="E53" s="323">
        <v>3</v>
      </c>
      <c r="F53" s="323">
        <v>37</v>
      </c>
      <c r="G53" s="323">
        <v>5</v>
      </c>
      <c r="H53" s="323">
        <v>7</v>
      </c>
      <c r="I53" s="323">
        <v>28</v>
      </c>
      <c r="J53" s="323">
        <v>19</v>
      </c>
      <c r="K53" s="323">
        <v>0</v>
      </c>
      <c r="L53" s="323"/>
      <c r="M53" s="323"/>
      <c r="N53" s="323"/>
      <c r="O53" s="323">
        <v>53</v>
      </c>
      <c r="P53" s="323">
        <v>47</v>
      </c>
      <c r="Q53" s="323">
        <v>763</v>
      </c>
      <c r="R53" s="323">
        <v>1</v>
      </c>
      <c r="S53" s="323">
        <v>2</v>
      </c>
      <c r="T53" s="323">
        <v>34</v>
      </c>
      <c r="U53" s="323">
        <v>4</v>
      </c>
      <c r="V53" s="323">
        <v>7</v>
      </c>
      <c r="W53" s="323">
        <v>29</v>
      </c>
      <c r="X53" s="323">
        <v>21</v>
      </c>
      <c r="Y53" s="323" t="s">
        <v>415</v>
      </c>
      <c r="Z53" s="323"/>
      <c r="AA53" s="323"/>
      <c r="AB53" s="323"/>
      <c r="AC53" s="323">
        <v>50</v>
      </c>
      <c r="AD53" s="323">
        <v>50</v>
      </c>
      <c r="AE53" s="323">
        <v>902</v>
      </c>
      <c r="AF53" s="323">
        <v>1</v>
      </c>
      <c r="AG53" s="323">
        <v>3</v>
      </c>
      <c r="AH53" s="323">
        <v>39</v>
      </c>
      <c r="AI53" s="323">
        <v>6</v>
      </c>
      <c r="AJ53" s="323">
        <v>7</v>
      </c>
      <c r="AK53" s="323">
        <v>27</v>
      </c>
      <c r="AL53" s="323">
        <v>18</v>
      </c>
      <c r="AM53" s="323" t="s">
        <v>415</v>
      </c>
      <c r="AN53" s="323"/>
      <c r="AO53" s="323"/>
      <c r="AP53" s="323"/>
      <c r="AQ53" s="323">
        <v>55</v>
      </c>
      <c r="AR53" s="323">
        <v>45</v>
      </c>
      <c r="AS53" s="323">
        <v>1650</v>
      </c>
      <c r="AT53" s="323">
        <v>2</v>
      </c>
      <c r="AU53" s="323">
        <v>4</v>
      </c>
      <c r="AV53" s="323">
        <v>5</v>
      </c>
      <c r="AW53" s="323">
        <v>11</v>
      </c>
      <c r="AX53" s="323">
        <v>18</v>
      </c>
      <c r="AY53" s="323">
        <v>18</v>
      </c>
      <c r="AZ53" s="323">
        <v>31</v>
      </c>
      <c r="BA53" s="323">
        <v>10</v>
      </c>
      <c r="BB53" s="323">
        <v>0</v>
      </c>
      <c r="BC53" s="323"/>
      <c r="BD53" s="323"/>
      <c r="BE53" s="323"/>
      <c r="BF53" s="323"/>
      <c r="BG53" s="323">
        <v>58</v>
      </c>
      <c r="BH53" s="323">
        <v>42</v>
      </c>
      <c r="BI53" s="323">
        <v>753</v>
      </c>
      <c r="BJ53" s="323">
        <v>2</v>
      </c>
      <c r="BK53" s="323">
        <v>4</v>
      </c>
      <c r="BL53" s="323">
        <v>5</v>
      </c>
      <c r="BM53" s="323">
        <v>10</v>
      </c>
      <c r="BN53" s="323">
        <v>17</v>
      </c>
      <c r="BO53" s="323">
        <v>15</v>
      </c>
      <c r="BP53" s="323">
        <v>35</v>
      </c>
      <c r="BQ53" s="323">
        <v>12</v>
      </c>
      <c r="BR53" s="323">
        <v>0</v>
      </c>
      <c r="BS53" s="323"/>
      <c r="BT53" s="323"/>
      <c r="BU53" s="323"/>
      <c r="BV53" s="323"/>
      <c r="BW53" s="323">
        <v>53</v>
      </c>
      <c r="BX53" s="323">
        <v>47</v>
      </c>
      <c r="BY53" s="323">
        <v>897</v>
      </c>
      <c r="BZ53" s="323">
        <v>3</v>
      </c>
      <c r="CA53" s="323">
        <v>4</v>
      </c>
      <c r="CB53" s="323">
        <v>5</v>
      </c>
      <c r="CC53" s="323">
        <v>13</v>
      </c>
      <c r="CD53" s="323">
        <v>18</v>
      </c>
      <c r="CE53" s="323">
        <v>20</v>
      </c>
      <c r="CF53" s="323">
        <v>28</v>
      </c>
      <c r="CG53" s="323">
        <v>9</v>
      </c>
      <c r="CH53" s="323">
        <v>1</v>
      </c>
      <c r="CI53" s="323"/>
      <c r="CJ53" s="323"/>
      <c r="CK53" s="323"/>
      <c r="CL53" s="323"/>
      <c r="CM53" s="323">
        <v>62</v>
      </c>
      <c r="CN53" s="323">
        <v>38</v>
      </c>
      <c r="CO53" s="323">
        <v>1665</v>
      </c>
      <c r="CP53" s="323">
        <v>1</v>
      </c>
      <c r="CQ53" s="323">
        <v>2</v>
      </c>
      <c r="CR53" s="323">
        <v>34</v>
      </c>
      <c r="CS53" s="323">
        <v>2</v>
      </c>
      <c r="CT53" s="323">
        <v>1</v>
      </c>
      <c r="CU53" s="323">
        <v>13</v>
      </c>
      <c r="CV53" s="323">
        <v>31</v>
      </c>
      <c r="CW53" s="323">
        <v>15</v>
      </c>
      <c r="CX53" s="323">
        <v>2</v>
      </c>
      <c r="CY53" s="323"/>
      <c r="CZ53" s="323"/>
      <c r="DA53" s="323"/>
      <c r="DB53" s="323"/>
      <c r="DC53" s="323">
        <v>53</v>
      </c>
      <c r="DD53" s="323">
        <v>47</v>
      </c>
      <c r="DE53" s="323">
        <v>764</v>
      </c>
      <c r="DF53" s="323">
        <v>2</v>
      </c>
      <c r="DG53" s="323">
        <v>2</v>
      </c>
      <c r="DH53" s="323">
        <v>32</v>
      </c>
      <c r="DI53" s="323">
        <v>1</v>
      </c>
      <c r="DJ53" s="323">
        <v>1</v>
      </c>
      <c r="DK53" s="323">
        <v>13</v>
      </c>
      <c r="DL53" s="323">
        <v>37</v>
      </c>
      <c r="DM53" s="323">
        <v>11</v>
      </c>
      <c r="DN53" s="323">
        <v>1</v>
      </c>
      <c r="DO53" s="323"/>
      <c r="DP53" s="323"/>
      <c r="DQ53" s="323"/>
      <c r="DR53" s="323"/>
      <c r="DS53" s="323">
        <v>51</v>
      </c>
      <c r="DT53" s="323">
        <v>49</v>
      </c>
      <c r="DU53" s="323">
        <v>901</v>
      </c>
      <c r="DV53" s="323">
        <v>0</v>
      </c>
      <c r="DW53" s="323">
        <v>3</v>
      </c>
      <c r="DX53" s="323">
        <v>36</v>
      </c>
      <c r="DY53" s="323">
        <v>2</v>
      </c>
      <c r="DZ53" s="323">
        <v>1</v>
      </c>
      <c r="EA53" s="323">
        <v>13</v>
      </c>
      <c r="EB53" s="323">
        <v>25</v>
      </c>
      <c r="EC53" s="323">
        <v>18</v>
      </c>
      <c r="ED53" s="323">
        <v>2</v>
      </c>
      <c r="EE53" s="323"/>
      <c r="EF53" s="323"/>
      <c r="EG53" s="323"/>
      <c r="EH53" s="323"/>
      <c r="EI53" s="323">
        <v>55</v>
      </c>
      <c r="EJ53" s="323">
        <v>45</v>
      </c>
      <c r="EK53" s="323">
        <v>1666</v>
      </c>
      <c r="EL53" s="323">
        <v>1</v>
      </c>
      <c r="EM53" s="323">
        <v>2</v>
      </c>
      <c r="EN53" s="323">
        <v>37</v>
      </c>
      <c r="EO53" s="323">
        <v>4</v>
      </c>
      <c r="EP53" s="323">
        <v>15</v>
      </c>
      <c r="EQ53" s="323">
        <v>16</v>
      </c>
      <c r="ER53" s="323">
        <v>24</v>
      </c>
      <c r="ES53" s="323">
        <v>1</v>
      </c>
      <c r="ET53" s="323"/>
      <c r="EU53" s="323"/>
      <c r="EV53" s="323"/>
      <c r="EW53" s="323"/>
      <c r="EX53" s="323">
        <v>60</v>
      </c>
      <c r="EY53" s="323">
        <v>40</v>
      </c>
      <c r="EZ53" s="323">
        <v>764</v>
      </c>
      <c r="FA53" s="323">
        <v>1</v>
      </c>
      <c r="FB53" s="323">
        <v>2</v>
      </c>
      <c r="FC53" s="323">
        <v>35</v>
      </c>
      <c r="FD53" s="323">
        <v>2</v>
      </c>
      <c r="FE53" s="323">
        <v>15</v>
      </c>
      <c r="FF53" s="323">
        <v>18</v>
      </c>
      <c r="FG53" s="323">
        <v>26</v>
      </c>
      <c r="FH53" s="323">
        <v>1</v>
      </c>
      <c r="FI53" s="323"/>
      <c r="FJ53" s="323"/>
      <c r="FK53" s="323"/>
      <c r="FL53" s="323"/>
      <c r="FM53" s="323">
        <v>55</v>
      </c>
      <c r="FN53" s="323">
        <v>45</v>
      </c>
      <c r="FO53" s="323">
        <v>902</v>
      </c>
      <c r="FP53" s="323">
        <v>1</v>
      </c>
      <c r="FQ53" s="323">
        <v>2</v>
      </c>
      <c r="FR53" s="323">
        <v>39</v>
      </c>
      <c r="FS53" s="323">
        <v>6</v>
      </c>
      <c r="FT53" s="323">
        <v>15</v>
      </c>
      <c r="FU53" s="323">
        <v>14</v>
      </c>
      <c r="FV53" s="323">
        <v>22</v>
      </c>
      <c r="FW53" s="323">
        <v>1</v>
      </c>
      <c r="FX53" s="323"/>
      <c r="FY53" s="323"/>
      <c r="FZ53" s="323"/>
      <c r="GA53" s="323"/>
      <c r="GB53" s="323">
        <v>63</v>
      </c>
      <c r="GC53" s="323">
        <v>37</v>
      </c>
      <c r="GD53" s="323">
        <v>1649</v>
      </c>
      <c r="GE53" s="323">
        <v>64</v>
      </c>
      <c r="GF53" s="323">
        <v>36</v>
      </c>
      <c r="GG53" s="323">
        <v>753</v>
      </c>
      <c r="GH53" s="323">
        <v>60</v>
      </c>
      <c r="GI53" s="323">
        <v>40</v>
      </c>
      <c r="GJ53" s="323">
        <v>896</v>
      </c>
      <c r="GK53" s="323">
        <v>67</v>
      </c>
      <c r="GL53" s="323">
        <v>33</v>
      </c>
      <c r="GM53" s="323">
        <v>823</v>
      </c>
      <c r="GN53" s="323">
        <v>52</v>
      </c>
      <c r="GO53" s="323">
        <v>48</v>
      </c>
      <c r="GP53" s="323">
        <v>353</v>
      </c>
      <c r="GQ53" s="323">
        <v>51</v>
      </c>
      <c r="GR53" s="323">
        <v>49</v>
      </c>
      <c r="GS53" s="323">
        <v>470</v>
      </c>
      <c r="GT53" s="323">
        <v>52</v>
      </c>
      <c r="GU53" s="323">
        <v>48</v>
      </c>
      <c r="GV53" s="323">
        <v>855</v>
      </c>
      <c r="GW53" s="323">
        <v>53</v>
      </c>
      <c r="GX53" s="323">
        <v>47</v>
      </c>
      <c r="GY53" s="323">
        <v>363</v>
      </c>
      <c r="GZ53" s="323">
        <v>50</v>
      </c>
      <c r="HA53" s="323">
        <v>50</v>
      </c>
      <c r="HB53" s="323">
        <v>492</v>
      </c>
      <c r="HC53" s="323">
        <v>55</v>
      </c>
      <c r="HD53" s="323">
        <v>45</v>
      </c>
      <c r="HE53" s="323">
        <v>704</v>
      </c>
      <c r="HF53" s="323">
        <v>46</v>
      </c>
      <c r="HG53" s="323">
        <v>54</v>
      </c>
      <c r="HH53" s="323">
        <v>307</v>
      </c>
      <c r="HI53" s="323">
        <v>48</v>
      </c>
      <c r="HJ53" s="323">
        <v>52</v>
      </c>
      <c r="HK53" s="323">
        <v>397</v>
      </c>
      <c r="HL53" s="323">
        <v>44</v>
      </c>
      <c r="HM53" s="323">
        <v>56</v>
      </c>
      <c r="HO53" s="312"/>
      <c r="HP53" s="312"/>
      <c r="HQ53" s="312"/>
      <c r="HR53" s="312"/>
      <c r="HS53" s="312"/>
      <c r="HT53" s="312"/>
      <c r="HU53" s="312"/>
      <c r="HV53" s="312"/>
      <c r="HW53" s="312"/>
      <c r="HX53" s="312"/>
      <c r="HY53" s="312"/>
      <c r="HZ53" s="312"/>
      <c r="IA53" s="312"/>
      <c r="IB53" s="312"/>
      <c r="IC53" s="312"/>
      <c r="ID53" s="312"/>
      <c r="IE53" s="312"/>
      <c r="IF53" s="312"/>
      <c r="IG53" s="312"/>
      <c r="IH53" s="312"/>
      <c r="II53" s="312"/>
      <c r="IJ53" s="312"/>
      <c r="IK53" s="312"/>
      <c r="IL53" s="312"/>
      <c r="IM53" s="312"/>
      <c r="IN53" s="312"/>
      <c r="IO53" s="312"/>
      <c r="IP53" s="312"/>
      <c r="IQ53" s="312"/>
      <c r="IR53" s="312"/>
      <c r="IS53" s="312"/>
      <c r="IT53" s="312"/>
      <c r="IU53" s="312"/>
      <c r="IV53" s="312"/>
    </row>
    <row r="54" spans="1:256" ht="15" x14ac:dyDescent="0.25">
      <c r="A54" s="315"/>
      <c r="B54" s="315" t="s">
        <v>49</v>
      </c>
      <c r="C54" s="323">
        <v>108011</v>
      </c>
      <c r="D54" s="323">
        <v>0</v>
      </c>
      <c r="E54" s="323">
        <v>0</v>
      </c>
      <c r="F54" s="323">
        <v>12</v>
      </c>
      <c r="G54" s="323">
        <v>8</v>
      </c>
      <c r="H54" s="323">
        <v>17</v>
      </c>
      <c r="I54" s="323">
        <v>46</v>
      </c>
      <c r="J54" s="323">
        <v>16</v>
      </c>
      <c r="K54" s="323">
        <v>0</v>
      </c>
      <c r="L54" s="323"/>
      <c r="M54" s="323"/>
      <c r="N54" s="323"/>
      <c r="O54" s="323">
        <v>38</v>
      </c>
      <c r="P54" s="323">
        <v>62</v>
      </c>
      <c r="Q54" s="323">
        <v>37552</v>
      </c>
      <c r="R54" s="323">
        <v>0</v>
      </c>
      <c r="S54" s="323">
        <v>0</v>
      </c>
      <c r="T54" s="323">
        <v>11</v>
      </c>
      <c r="U54" s="323">
        <v>8</v>
      </c>
      <c r="V54" s="323">
        <v>18</v>
      </c>
      <c r="W54" s="323">
        <v>47</v>
      </c>
      <c r="X54" s="323">
        <v>15</v>
      </c>
      <c r="Y54" s="323" t="s">
        <v>415</v>
      </c>
      <c r="Z54" s="323"/>
      <c r="AA54" s="323"/>
      <c r="AB54" s="323"/>
      <c r="AC54" s="323">
        <v>38</v>
      </c>
      <c r="AD54" s="323">
        <v>62</v>
      </c>
      <c r="AE54" s="323">
        <v>70459</v>
      </c>
      <c r="AF54" s="323">
        <v>0</v>
      </c>
      <c r="AG54" s="323">
        <v>0</v>
      </c>
      <c r="AH54" s="323">
        <v>13</v>
      </c>
      <c r="AI54" s="323">
        <v>7</v>
      </c>
      <c r="AJ54" s="323">
        <v>16</v>
      </c>
      <c r="AK54" s="323">
        <v>45</v>
      </c>
      <c r="AL54" s="323">
        <v>17</v>
      </c>
      <c r="AM54" s="323" t="s">
        <v>415</v>
      </c>
      <c r="AN54" s="323"/>
      <c r="AO54" s="323"/>
      <c r="AP54" s="323"/>
      <c r="AQ54" s="323">
        <v>37</v>
      </c>
      <c r="AR54" s="323">
        <v>63</v>
      </c>
      <c r="AS54" s="323">
        <v>107853</v>
      </c>
      <c r="AT54" s="323">
        <v>0</v>
      </c>
      <c r="AU54" s="323">
        <v>0</v>
      </c>
      <c r="AV54" s="323">
        <v>3</v>
      </c>
      <c r="AW54" s="323">
        <v>3</v>
      </c>
      <c r="AX54" s="323">
        <v>9</v>
      </c>
      <c r="AY54" s="323">
        <v>33</v>
      </c>
      <c r="AZ54" s="323">
        <v>46</v>
      </c>
      <c r="BA54" s="323">
        <v>5</v>
      </c>
      <c r="BB54" s="323">
        <v>0</v>
      </c>
      <c r="BC54" s="323"/>
      <c r="BD54" s="323"/>
      <c r="BE54" s="323"/>
      <c r="BF54" s="323"/>
      <c r="BG54" s="323">
        <v>49</v>
      </c>
      <c r="BH54" s="323">
        <v>51</v>
      </c>
      <c r="BI54" s="323">
        <v>37512</v>
      </c>
      <c r="BJ54" s="323">
        <v>0</v>
      </c>
      <c r="BK54" s="323">
        <v>0</v>
      </c>
      <c r="BL54" s="323">
        <v>3</v>
      </c>
      <c r="BM54" s="323">
        <v>2</v>
      </c>
      <c r="BN54" s="323">
        <v>8</v>
      </c>
      <c r="BO54" s="323">
        <v>31</v>
      </c>
      <c r="BP54" s="323">
        <v>49</v>
      </c>
      <c r="BQ54" s="323">
        <v>6</v>
      </c>
      <c r="BR54" s="323">
        <v>0</v>
      </c>
      <c r="BS54" s="323"/>
      <c r="BT54" s="323"/>
      <c r="BU54" s="323"/>
      <c r="BV54" s="323"/>
      <c r="BW54" s="323">
        <v>44</v>
      </c>
      <c r="BX54" s="323">
        <v>56</v>
      </c>
      <c r="BY54" s="323">
        <v>70341</v>
      </c>
      <c r="BZ54" s="323">
        <v>0</v>
      </c>
      <c r="CA54" s="323">
        <v>0</v>
      </c>
      <c r="CB54" s="323">
        <v>3</v>
      </c>
      <c r="CC54" s="323">
        <v>3</v>
      </c>
      <c r="CD54" s="323">
        <v>10</v>
      </c>
      <c r="CE54" s="323">
        <v>34</v>
      </c>
      <c r="CF54" s="323">
        <v>44</v>
      </c>
      <c r="CG54" s="323">
        <v>5</v>
      </c>
      <c r="CH54" s="323">
        <v>0</v>
      </c>
      <c r="CI54" s="323"/>
      <c r="CJ54" s="323"/>
      <c r="CK54" s="323"/>
      <c r="CL54" s="323"/>
      <c r="CM54" s="323">
        <v>51</v>
      </c>
      <c r="CN54" s="323">
        <v>49</v>
      </c>
      <c r="CO54" s="323">
        <v>107976</v>
      </c>
      <c r="CP54" s="323">
        <v>0</v>
      </c>
      <c r="CQ54" s="323">
        <v>0</v>
      </c>
      <c r="CR54" s="323">
        <v>11</v>
      </c>
      <c r="CS54" s="323">
        <v>4</v>
      </c>
      <c r="CT54" s="323">
        <v>2</v>
      </c>
      <c r="CU54" s="323">
        <v>25</v>
      </c>
      <c r="CV54" s="323">
        <v>45</v>
      </c>
      <c r="CW54" s="323">
        <v>11</v>
      </c>
      <c r="CX54" s="323">
        <v>1</v>
      </c>
      <c r="CY54" s="323"/>
      <c r="CZ54" s="323"/>
      <c r="DA54" s="323"/>
      <c r="DB54" s="323"/>
      <c r="DC54" s="323">
        <v>43</v>
      </c>
      <c r="DD54" s="323">
        <v>57</v>
      </c>
      <c r="DE54" s="323">
        <v>37542</v>
      </c>
      <c r="DF54" s="323">
        <v>0</v>
      </c>
      <c r="DG54" s="323">
        <v>0</v>
      </c>
      <c r="DH54" s="323">
        <v>12</v>
      </c>
      <c r="DI54" s="323">
        <v>5</v>
      </c>
      <c r="DJ54" s="323">
        <v>2</v>
      </c>
      <c r="DK54" s="323">
        <v>30</v>
      </c>
      <c r="DL54" s="323">
        <v>43</v>
      </c>
      <c r="DM54" s="323">
        <v>6</v>
      </c>
      <c r="DN54" s="323">
        <v>1</v>
      </c>
      <c r="DO54" s="323"/>
      <c r="DP54" s="323"/>
      <c r="DQ54" s="323"/>
      <c r="DR54" s="323"/>
      <c r="DS54" s="323">
        <v>50</v>
      </c>
      <c r="DT54" s="323">
        <v>50</v>
      </c>
      <c r="DU54" s="323">
        <v>70434</v>
      </c>
      <c r="DV54" s="323">
        <v>1</v>
      </c>
      <c r="DW54" s="323">
        <v>0</v>
      </c>
      <c r="DX54" s="323">
        <v>11</v>
      </c>
      <c r="DY54" s="323">
        <v>3</v>
      </c>
      <c r="DZ54" s="323">
        <v>1</v>
      </c>
      <c r="EA54" s="323">
        <v>22</v>
      </c>
      <c r="EB54" s="323">
        <v>47</v>
      </c>
      <c r="EC54" s="323">
        <v>13</v>
      </c>
      <c r="ED54" s="323">
        <v>2</v>
      </c>
      <c r="EE54" s="323"/>
      <c r="EF54" s="323"/>
      <c r="EG54" s="323"/>
      <c r="EH54" s="323"/>
      <c r="EI54" s="323">
        <v>39</v>
      </c>
      <c r="EJ54" s="323">
        <v>61</v>
      </c>
      <c r="EK54" s="323">
        <v>107996</v>
      </c>
      <c r="EL54" s="323">
        <v>0</v>
      </c>
      <c r="EM54" s="323">
        <v>0</v>
      </c>
      <c r="EN54" s="323">
        <v>12</v>
      </c>
      <c r="EO54" s="323">
        <v>8</v>
      </c>
      <c r="EP54" s="323">
        <v>39</v>
      </c>
      <c r="EQ54" s="323">
        <v>25</v>
      </c>
      <c r="ER54" s="323">
        <v>15</v>
      </c>
      <c r="ES54" s="323">
        <v>0</v>
      </c>
      <c r="ET54" s="323"/>
      <c r="EU54" s="323"/>
      <c r="EV54" s="323"/>
      <c r="EW54" s="323"/>
      <c r="EX54" s="323">
        <v>59</v>
      </c>
      <c r="EY54" s="323">
        <v>41</v>
      </c>
      <c r="EZ54" s="323">
        <v>37548</v>
      </c>
      <c r="FA54" s="323">
        <v>0</v>
      </c>
      <c r="FB54" s="323">
        <v>0</v>
      </c>
      <c r="FC54" s="323">
        <v>11</v>
      </c>
      <c r="FD54" s="323">
        <v>7</v>
      </c>
      <c r="FE54" s="323">
        <v>41</v>
      </c>
      <c r="FF54" s="323">
        <v>26</v>
      </c>
      <c r="FG54" s="323">
        <v>15</v>
      </c>
      <c r="FH54" s="323">
        <v>0</v>
      </c>
      <c r="FI54" s="323"/>
      <c r="FJ54" s="323"/>
      <c r="FK54" s="323"/>
      <c r="FL54" s="323"/>
      <c r="FM54" s="323">
        <v>59</v>
      </c>
      <c r="FN54" s="323">
        <v>41</v>
      </c>
      <c r="FO54" s="323">
        <v>70448</v>
      </c>
      <c r="FP54" s="323">
        <v>0</v>
      </c>
      <c r="FQ54" s="323">
        <v>0</v>
      </c>
      <c r="FR54" s="323">
        <v>12</v>
      </c>
      <c r="FS54" s="323">
        <v>8</v>
      </c>
      <c r="FT54" s="323">
        <v>39</v>
      </c>
      <c r="FU54" s="323">
        <v>24</v>
      </c>
      <c r="FV54" s="323">
        <v>16</v>
      </c>
      <c r="FW54" s="323">
        <v>0</v>
      </c>
      <c r="FX54" s="323"/>
      <c r="FY54" s="323"/>
      <c r="FZ54" s="323"/>
      <c r="GA54" s="323"/>
      <c r="GB54" s="323">
        <v>60</v>
      </c>
      <c r="GC54" s="323">
        <v>40</v>
      </c>
      <c r="GD54" s="323">
        <v>107802</v>
      </c>
      <c r="GE54" s="323">
        <v>61</v>
      </c>
      <c r="GF54" s="323">
        <v>39</v>
      </c>
      <c r="GG54" s="323">
        <v>37500</v>
      </c>
      <c r="GH54" s="323">
        <v>63</v>
      </c>
      <c r="GI54" s="323">
        <v>37</v>
      </c>
      <c r="GJ54" s="323">
        <v>70302</v>
      </c>
      <c r="GK54" s="323">
        <v>60</v>
      </c>
      <c r="GL54" s="323">
        <v>40</v>
      </c>
      <c r="GM54" s="323">
        <v>104407</v>
      </c>
      <c r="GN54" s="323">
        <v>22</v>
      </c>
      <c r="GO54" s="323">
        <v>78</v>
      </c>
      <c r="GP54" s="323">
        <v>36245</v>
      </c>
      <c r="GQ54" s="323">
        <v>23</v>
      </c>
      <c r="GR54" s="323">
        <v>77</v>
      </c>
      <c r="GS54" s="323">
        <v>68162</v>
      </c>
      <c r="GT54" s="323">
        <v>22</v>
      </c>
      <c r="GU54" s="323">
        <v>78</v>
      </c>
      <c r="GV54" s="323">
        <v>104400</v>
      </c>
      <c r="GW54" s="323">
        <v>17</v>
      </c>
      <c r="GX54" s="323">
        <v>83</v>
      </c>
      <c r="GY54" s="323">
        <v>36246</v>
      </c>
      <c r="GZ54" s="323">
        <v>16</v>
      </c>
      <c r="HA54" s="323">
        <v>84</v>
      </c>
      <c r="HB54" s="323">
        <v>68154</v>
      </c>
      <c r="HC54" s="323">
        <v>18</v>
      </c>
      <c r="HD54" s="323">
        <v>82</v>
      </c>
      <c r="HE54" s="323">
        <v>104313</v>
      </c>
      <c r="HF54" s="323">
        <v>26</v>
      </c>
      <c r="HG54" s="323">
        <v>74</v>
      </c>
      <c r="HH54" s="323">
        <v>36207</v>
      </c>
      <c r="HI54" s="323">
        <v>31</v>
      </c>
      <c r="HJ54" s="323">
        <v>69</v>
      </c>
      <c r="HK54" s="323">
        <v>68106</v>
      </c>
      <c r="HL54" s="323">
        <v>24</v>
      </c>
      <c r="HM54" s="323">
        <v>76</v>
      </c>
      <c r="HO54" s="312"/>
      <c r="HP54" s="312"/>
      <c r="HQ54" s="312"/>
      <c r="HR54" s="312"/>
      <c r="HS54" s="312"/>
      <c r="HT54" s="312"/>
      <c r="HU54" s="312"/>
      <c r="HV54" s="312"/>
      <c r="HW54" s="312"/>
      <c r="HX54" s="312"/>
      <c r="HY54" s="312"/>
      <c r="HZ54" s="312"/>
      <c r="IA54" s="312"/>
      <c r="IB54" s="312"/>
      <c r="IC54" s="312"/>
      <c r="ID54" s="312"/>
      <c r="IE54" s="312"/>
      <c r="IF54" s="312"/>
      <c r="IG54" s="312"/>
      <c r="IH54" s="312"/>
      <c r="II54" s="312"/>
      <c r="IJ54" s="312"/>
      <c r="IK54" s="312"/>
      <c r="IL54" s="312"/>
      <c r="IM54" s="312"/>
      <c r="IN54" s="312"/>
      <c r="IO54" s="312"/>
      <c r="IP54" s="312"/>
      <c r="IQ54" s="312"/>
      <c r="IR54" s="312"/>
      <c r="IS54" s="312"/>
      <c r="IT54" s="312"/>
      <c r="IU54" s="312"/>
      <c r="IV54" s="312"/>
    </row>
    <row r="55" spans="1:256" x14ac:dyDescent="0.2">
      <c r="C55" s="325"/>
      <c r="D55" s="325"/>
      <c r="E55" s="325"/>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5"/>
      <c r="AY55" s="325"/>
      <c r="AZ55" s="325"/>
      <c r="BA55" s="325"/>
      <c r="BB55" s="325"/>
      <c r="BC55" s="325"/>
      <c r="BD55" s="325"/>
      <c r="BE55" s="325"/>
      <c r="BF55" s="325"/>
      <c r="BG55" s="325"/>
      <c r="BH55" s="325"/>
      <c r="BI55" s="325"/>
      <c r="BJ55" s="325"/>
      <c r="BK55" s="325"/>
      <c r="BL55" s="325"/>
      <c r="BM55" s="325"/>
      <c r="BN55" s="325"/>
      <c r="BO55" s="325"/>
      <c r="BP55" s="325"/>
      <c r="BQ55" s="325"/>
      <c r="BR55" s="325"/>
      <c r="BS55" s="325"/>
      <c r="BT55" s="325"/>
      <c r="BU55" s="325"/>
      <c r="BV55" s="325"/>
      <c r="BW55" s="325"/>
      <c r="BX55" s="325"/>
      <c r="BY55" s="325"/>
      <c r="BZ55" s="325"/>
      <c r="CA55" s="325"/>
      <c r="CB55" s="325"/>
      <c r="CC55" s="325"/>
      <c r="CD55" s="325"/>
      <c r="CE55" s="325"/>
      <c r="CF55" s="325"/>
      <c r="CG55" s="325"/>
      <c r="CH55" s="325"/>
      <c r="CI55" s="325"/>
      <c r="CJ55" s="325"/>
      <c r="CK55" s="325"/>
      <c r="CL55" s="325"/>
      <c r="CM55" s="325"/>
      <c r="CN55" s="325"/>
      <c r="CO55" s="325"/>
      <c r="CP55" s="325"/>
      <c r="CQ55" s="325"/>
      <c r="CR55" s="325"/>
      <c r="CS55" s="325"/>
      <c r="CT55" s="325"/>
      <c r="CU55" s="325"/>
      <c r="CV55" s="325"/>
      <c r="CW55" s="325"/>
      <c r="CX55" s="325"/>
      <c r="CY55" s="325"/>
      <c r="CZ55" s="325"/>
      <c r="DA55" s="325"/>
      <c r="DB55" s="325"/>
      <c r="DC55" s="325"/>
      <c r="DD55" s="325"/>
      <c r="DE55" s="325"/>
      <c r="DF55" s="325"/>
      <c r="DG55" s="325"/>
      <c r="DH55" s="325"/>
      <c r="DI55" s="325"/>
      <c r="DJ55" s="325"/>
      <c r="DK55" s="325"/>
      <c r="DL55" s="325"/>
      <c r="DM55" s="325"/>
      <c r="DN55" s="325"/>
      <c r="DO55" s="325"/>
      <c r="DP55" s="325"/>
      <c r="DQ55" s="325"/>
      <c r="DR55" s="325"/>
      <c r="DS55" s="325"/>
      <c r="DT55" s="325"/>
      <c r="DU55" s="325"/>
      <c r="DV55" s="325"/>
      <c r="DW55" s="325"/>
      <c r="DX55" s="325"/>
      <c r="DY55" s="325"/>
      <c r="DZ55" s="325"/>
      <c r="EA55" s="325"/>
      <c r="EB55" s="325"/>
      <c r="EC55" s="325"/>
      <c r="ED55" s="325"/>
      <c r="EE55" s="325"/>
      <c r="EF55" s="325"/>
      <c r="EG55" s="325"/>
      <c r="EH55" s="325"/>
      <c r="EI55" s="325"/>
      <c r="EJ55" s="325"/>
      <c r="EK55" s="325"/>
      <c r="EL55" s="325"/>
      <c r="EM55" s="325"/>
      <c r="EN55" s="325"/>
      <c r="EO55" s="325"/>
      <c r="EP55" s="325"/>
      <c r="EQ55" s="325"/>
      <c r="ER55" s="325"/>
      <c r="ES55" s="325"/>
      <c r="ET55" s="325"/>
      <c r="EU55" s="325"/>
      <c r="EV55" s="325"/>
      <c r="EW55" s="325"/>
      <c r="EX55" s="325"/>
      <c r="EY55" s="325"/>
      <c r="EZ55" s="325"/>
      <c r="FA55" s="325"/>
      <c r="FB55" s="325"/>
      <c r="FC55" s="325"/>
      <c r="FD55" s="325"/>
      <c r="FE55" s="325"/>
      <c r="FF55" s="325"/>
      <c r="FG55" s="325"/>
      <c r="FH55" s="325"/>
      <c r="FI55" s="325"/>
      <c r="FJ55" s="325"/>
      <c r="FK55" s="325"/>
      <c r="FL55" s="325"/>
      <c r="FM55" s="325"/>
      <c r="FN55" s="325"/>
      <c r="FO55" s="325"/>
      <c r="FP55" s="325"/>
      <c r="FQ55" s="325"/>
      <c r="FR55" s="325"/>
      <c r="FS55" s="325"/>
      <c r="FT55" s="325"/>
      <c r="FU55" s="325"/>
      <c r="FV55" s="325"/>
      <c r="FW55" s="325"/>
      <c r="FX55" s="325"/>
      <c r="FY55" s="325"/>
      <c r="FZ55" s="325"/>
      <c r="GA55" s="325"/>
      <c r="GB55" s="325"/>
      <c r="GC55" s="325"/>
      <c r="GD55" s="325"/>
      <c r="GE55" s="325"/>
      <c r="GF55" s="325"/>
      <c r="GG55" s="325"/>
      <c r="GH55" s="325"/>
      <c r="GI55" s="325"/>
      <c r="GJ55" s="325"/>
      <c r="GK55" s="325"/>
      <c r="GL55" s="325"/>
      <c r="GM55" s="325"/>
      <c r="GN55" s="325"/>
      <c r="GO55" s="325"/>
      <c r="GP55" s="325"/>
      <c r="GQ55" s="325"/>
      <c r="GR55" s="325"/>
      <c r="GS55" s="325"/>
      <c r="GT55" s="325"/>
      <c r="GU55" s="325"/>
      <c r="GV55" s="325"/>
      <c r="GW55" s="325"/>
      <c r="GX55" s="325"/>
      <c r="GY55" s="325"/>
      <c r="GZ55" s="325"/>
      <c r="HA55" s="325"/>
      <c r="HB55" s="325"/>
      <c r="HC55" s="325"/>
      <c r="HD55" s="325"/>
      <c r="HE55" s="325"/>
      <c r="HF55" s="325"/>
      <c r="HG55" s="325"/>
      <c r="HH55" s="325"/>
      <c r="HI55" s="325"/>
      <c r="HJ55" s="325"/>
      <c r="HK55" s="325"/>
      <c r="HL55" s="325"/>
      <c r="HM55" s="325"/>
      <c r="HO55" s="312"/>
      <c r="HP55" s="312"/>
      <c r="HQ55" s="312"/>
      <c r="HR55" s="312"/>
      <c r="HS55" s="312"/>
      <c r="HT55" s="312"/>
      <c r="HU55" s="312"/>
      <c r="HV55" s="312"/>
      <c r="HW55" s="312"/>
      <c r="HX55" s="312"/>
      <c r="HY55" s="312"/>
      <c r="HZ55" s="312"/>
      <c r="IA55" s="312"/>
      <c r="IB55" s="312"/>
      <c r="IC55" s="312"/>
      <c r="ID55" s="312"/>
      <c r="IE55" s="312"/>
      <c r="IF55" s="312"/>
      <c r="IG55" s="312"/>
      <c r="IH55" s="312"/>
      <c r="II55" s="312"/>
      <c r="IJ55" s="312"/>
      <c r="IK55" s="312"/>
      <c r="IL55" s="312"/>
      <c r="IM55" s="312"/>
      <c r="IN55" s="312"/>
      <c r="IO55" s="312"/>
      <c r="IP55" s="312"/>
      <c r="IQ55" s="312"/>
      <c r="IR55" s="312"/>
      <c r="IS55" s="312"/>
      <c r="IT55" s="312"/>
      <c r="IU55" s="312"/>
      <c r="IV55" s="312"/>
    </row>
    <row r="56" spans="1:256" x14ac:dyDescent="0.2">
      <c r="A56" s="312" t="s">
        <v>399</v>
      </c>
      <c r="B56" s="312" t="s">
        <v>400</v>
      </c>
      <c r="C56" s="323">
        <v>14289</v>
      </c>
      <c r="D56" s="323">
        <v>0</v>
      </c>
      <c r="E56" s="323">
        <v>0</v>
      </c>
      <c r="F56" s="323">
        <v>7</v>
      </c>
      <c r="G56" s="323">
        <v>8</v>
      </c>
      <c r="H56" s="323">
        <v>19</v>
      </c>
      <c r="I56" s="323">
        <v>50</v>
      </c>
      <c r="J56" s="323">
        <v>16</v>
      </c>
      <c r="K56" s="323">
        <v>0</v>
      </c>
      <c r="L56" s="323"/>
      <c r="M56" s="323"/>
      <c r="N56" s="323"/>
      <c r="O56" s="323">
        <v>35</v>
      </c>
      <c r="P56" s="323">
        <v>65</v>
      </c>
      <c r="Q56" s="323">
        <v>5543</v>
      </c>
      <c r="R56" s="323">
        <v>0</v>
      </c>
      <c r="S56" s="323">
        <v>0</v>
      </c>
      <c r="T56" s="323">
        <v>5</v>
      </c>
      <c r="U56" s="323">
        <v>9</v>
      </c>
      <c r="V56" s="323">
        <v>19</v>
      </c>
      <c r="W56" s="323">
        <v>51</v>
      </c>
      <c r="X56" s="323">
        <v>15</v>
      </c>
      <c r="Y56" s="323">
        <v>0</v>
      </c>
      <c r="Z56" s="323"/>
      <c r="AA56" s="323"/>
      <c r="AB56" s="323"/>
      <c r="AC56" s="323">
        <v>34</v>
      </c>
      <c r="AD56" s="323">
        <v>66</v>
      </c>
      <c r="AE56" s="323">
        <v>8746</v>
      </c>
      <c r="AF56" s="323">
        <v>0</v>
      </c>
      <c r="AG56" s="323">
        <v>0</v>
      </c>
      <c r="AH56" s="323">
        <v>7</v>
      </c>
      <c r="AI56" s="323">
        <v>8</v>
      </c>
      <c r="AJ56" s="323">
        <v>19</v>
      </c>
      <c r="AK56" s="323">
        <v>49</v>
      </c>
      <c r="AL56" s="323">
        <v>16</v>
      </c>
      <c r="AM56" s="323">
        <v>0</v>
      </c>
      <c r="AN56" s="323"/>
      <c r="AO56" s="323"/>
      <c r="AP56" s="323"/>
      <c r="AQ56" s="323">
        <v>35</v>
      </c>
      <c r="AR56" s="323">
        <v>65</v>
      </c>
      <c r="AS56" s="323">
        <v>14281</v>
      </c>
      <c r="AT56" s="323">
        <v>0</v>
      </c>
      <c r="AU56" s="323">
        <v>0</v>
      </c>
      <c r="AV56" s="323">
        <v>0</v>
      </c>
      <c r="AW56" s="323">
        <v>1</v>
      </c>
      <c r="AX56" s="323">
        <v>8</v>
      </c>
      <c r="AY56" s="323">
        <v>39</v>
      </c>
      <c r="AZ56" s="323">
        <v>49</v>
      </c>
      <c r="BA56" s="323">
        <v>3</v>
      </c>
      <c r="BB56" s="323">
        <v>0</v>
      </c>
      <c r="BC56" s="323"/>
      <c r="BD56" s="323"/>
      <c r="BE56" s="323"/>
      <c r="BF56" s="323"/>
      <c r="BG56" s="323">
        <v>48</v>
      </c>
      <c r="BH56" s="323">
        <v>52</v>
      </c>
      <c r="BI56" s="323">
        <v>5539</v>
      </c>
      <c r="BJ56" s="323">
        <v>0</v>
      </c>
      <c r="BK56" s="323">
        <v>0</v>
      </c>
      <c r="BL56" s="323">
        <v>0</v>
      </c>
      <c r="BM56" s="323">
        <v>1</v>
      </c>
      <c r="BN56" s="323">
        <v>6</v>
      </c>
      <c r="BO56" s="323">
        <v>35</v>
      </c>
      <c r="BP56" s="323">
        <v>55</v>
      </c>
      <c r="BQ56" s="323">
        <v>4</v>
      </c>
      <c r="BR56" s="323">
        <v>0</v>
      </c>
      <c r="BS56" s="323"/>
      <c r="BT56" s="323"/>
      <c r="BU56" s="323"/>
      <c r="BV56" s="323"/>
      <c r="BW56" s="323">
        <v>41</v>
      </c>
      <c r="BX56" s="323">
        <v>59</v>
      </c>
      <c r="BY56" s="323">
        <v>8742</v>
      </c>
      <c r="BZ56" s="323">
        <v>0</v>
      </c>
      <c r="CA56" s="323">
        <v>0</v>
      </c>
      <c r="CB56" s="323">
        <v>0</v>
      </c>
      <c r="CC56" s="323">
        <v>1</v>
      </c>
      <c r="CD56" s="323">
        <v>9</v>
      </c>
      <c r="CE56" s="323">
        <v>41</v>
      </c>
      <c r="CF56" s="323">
        <v>45</v>
      </c>
      <c r="CG56" s="323">
        <v>2</v>
      </c>
      <c r="CH56" s="323">
        <v>0</v>
      </c>
      <c r="CI56" s="323"/>
      <c r="CJ56" s="323"/>
      <c r="CK56" s="323"/>
      <c r="CL56" s="323"/>
      <c r="CM56" s="323">
        <v>52</v>
      </c>
      <c r="CN56" s="323">
        <v>48</v>
      </c>
      <c r="CO56" s="323">
        <v>14284</v>
      </c>
      <c r="CP56" s="323">
        <v>0</v>
      </c>
      <c r="CQ56" s="323">
        <v>0</v>
      </c>
      <c r="CR56" s="323">
        <v>5</v>
      </c>
      <c r="CS56" s="323">
        <v>4</v>
      </c>
      <c r="CT56" s="323">
        <v>2</v>
      </c>
      <c r="CU56" s="323">
        <v>28</v>
      </c>
      <c r="CV56" s="323">
        <v>50</v>
      </c>
      <c r="CW56" s="323">
        <v>10</v>
      </c>
      <c r="CX56" s="323">
        <v>1</v>
      </c>
      <c r="CY56" s="323"/>
      <c r="CZ56" s="323"/>
      <c r="DA56" s="323"/>
      <c r="DB56" s="323"/>
      <c r="DC56" s="323">
        <v>39</v>
      </c>
      <c r="DD56" s="323">
        <v>61</v>
      </c>
      <c r="DE56" s="323">
        <v>5543</v>
      </c>
      <c r="DF56" s="323">
        <v>0</v>
      </c>
      <c r="DG56" s="323">
        <v>0</v>
      </c>
      <c r="DH56" s="323">
        <v>5</v>
      </c>
      <c r="DI56" s="323">
        <v>5</v>
      </c>
      <c r="DJ56" s="323">
        <v>2</v>
      </c>
      <c r="DK56" s="323">
        <v>34</v>
      </c>
      <c r="DL56" s="323">
        <v>47</v>
      </c>
      <c r="DM56" s="323">
        <v>6</v>
      </c>
      <c r="DN56" s="323">
        <v>1</v>
      </c>
      <c r="DO56" s="323"/>
      <c r="DP56" s="323"/>
      <c r="DQ56" s="323"/>
      <c r="DR56" s="323"/>
      <c r="DS56" s="323">
        <v>47</v>
      </c>
      <c r="DT56" s="323">
        <v>53</v>
      </c>
      <c r="DU56" s="323">
        <v>8741</v>
      </c>
      <c r="DV56" s="323">
        <v>0</v>
      </c>
      <c r="DW56" s="323">
        <v>0</v>
      </c>
      <c r="DX56" s="323">
        <v>5</v>
      </c>
      <c r="DY56" s="323">
        <v>3</v>
      </c>
      <c r="DZ56" s="323">
        <v>2</v>
      </c>
      <c r="EA56" s="323">
        <v>25</v>
      </c>
      <c r="EB56" s="323">
        <v>52</v>
      </c>
      <c r="EC56" s="323">
        <v>13</v>
      </c>
      <c r="ED56" s="323">
        <v>1</v>
      </c>
      <c r="EE56" s="323"/>
      <c r="EF56" s="323"/>
      <c r="EG56" s="323"/>
      <c r="EH56" s="323"/>
      <c r="EI56" s="323">
        <v>34</v>
      </c>
      <c r="EJ56" s="323">
        <v>66</v>
      </c>
      <c r="EK56" s="323">
        <v>14288</v>
      </c>
      <c r="EL56" s="323">
        <v>0</v>
      </c>
      <c r="EM56" s="323">
        <v>0</v>
      </c>
      <c r="EN56" s="323">
        <v>5</v>
      </c>
      <c r="EO56" s="323">
        <v>9</v>
      </c>
      <c r="EP56" s="323">
        <v>50</v>
      </c>
      <c r="EQ56" s="323">
        <v>26</v>
      </c>
      <c r="ER56" s="323">
        <v>9</v>
      </c>
      <c r="ES56" s="323">
        <v>0</v>
      </c>
      <c r="ET56" s="323"/>
      <c r="EU56" s="323"/>
      <c r="EV56" s="323"/>
      <c r="EW56" s="323"/>
      <c r="EX56" s="323">
        <v>65</v>
      </c>
      <c r="EY56" s="323">
        <v>35</v>
      </c>
      <c r="EZ56" s="323">
        <v>5543</v>
      </c>
      <c r="FA56" s="323">
        <v>0</v>
      </c>
      <c r="FB56" s="323">
        <v>0</v>
      </c>
      <c r="FC56" s="323">
        <v>4</v>
      </c>
      <c r="FD56" s="323">
        <v>8</v>
      </c>
      <c r="FE56" s="323">
        <v>49</v>
      </c>
      <c r="FF56" s="323">
        <v>27</v>
      </c>
      <c r="FG56" s="323">
        <v>10</v>
      </c>
      <c r="FH56" s="323">
        <v>0</v>
      </c>
      <c r="FI56" s="323"/>
      <c r="FJ56" s="323"/>
      <c r="FK56" s="323"/>
      <c r="FL56" s="323"/>
      <c r="FM56" s="323">
        <v>63</v>
      </c>
      <c r="FN56" s="323">
        <v>37</v>
      </c>
      <c r="FO56" s="323">
        <v>8745</v>
      </c>
      <c r="FP56" s="323">
        <v>0</v>
      </c>
      <c r="FQ56" s="323">
        <v>0</v>
      </c>
      <c r="FR56" s="323">
        <v>6</v>
      </c>
      <c r="FS56" s="323">
        <v>10</v>
      </c>
      <c r="FT56" s="323">
        <v>50</v>
      </c>
      <c r="FU56" s="323">
        <v>24</v>
      </c>
      <c r="FV56" s="323">
        <v>9</v>
      </c>
      <c r="FW56" s="323">
        <v>0</v>
      </c>
      <c r="FX56" s="323"/>
      <c r="FY56" s="323"/>
      <c r="FZ56" s="323"/>
      <c r="GA56" s="323"/>
      <c r="GB56" s="323">
        <v>67</v>
      </c>
      <c r="GC56" s="323">
        <v>33</v>
      </c>
      <c r="GD56" s="323">
        <v>14274</v>
      </c>
      <c r="GE56" s="323">
        <v>62</v>
      </c>
      <c r="GF56" s="323">
        <v>38</v>
      </c>
      <c r="GG56" s="323">
        <v>5539</v>
      </c>
      <c r="GH56" s="323">
        <v>62</v>
      </c>
      <c r="GI56" s="323">
        <v>38</v>
      </c>
      <c r="GJ56" s="323">
        <v>8735</v>
      </c>
      <c r="GK56" s="323">
        <v>63</v>
      </c>
      <c r="GL56" s="323">
        <v>37</v>
      </c>
      <c r="GM56" s="323">
        <v>13871</v>
      </c>
      <c r="GN56" s="323">
        <v>19</v>
      </c>
      <c r="GO56" s="323">
        <v>81</v>
      </c>
      <c r="GP56" s="323">
        <v>5382</v>
      </c>
      <c r="GQ56" s="323">
        <v>20</v>
      </c>
      <c r="GR56" s="323">
        <v>80</v>
      </c>
      <c r="GS56" s="323">
        <v>8489</v>
      </c>
      <c r="GT56" s="323">
        <v>18</v>
      </c>
      <c r="GU56" s="323">
        <v>82</v>
      </c>
      <c r="GV56" s="323">
        <v>13863</v>
      </c>
      <c r="GW56" s="323">
        <v>13</v>
      </c>
      <c r="GX56" s="323">
        <v>87</v>
      </c>
      <c r="GY56" s="323">
        <v>5377</v>
      </c>
      <c r="GZ56" s="323">
        <v>12</v>
      </c>
      <c r="HA56" s="323">
        <v>88</v>
      </c>
      <c r="HB56" s="323">
        <v>8486</v>
      </c>
      <c r="HC56" s="323">
        <v>14</v>
      </c>
      <c r="HD56" s="323">
        <v>86</v>
      </c>
      <c r="HE56" s="323">
        <v>13865</v>
      </c>
      <c r="HF56" s="323">
        <v>23</v>
      </c>
      <c r="HG56" s="323">
        <v>77</v>
      </c>
      <c r="HH56" s="323">
        <v>5379</v>
      </c>
      <c r="HI56" s="323">
        <v>28</v>
      </c>
      <c r="HJ56" s="323">
        <v>72</v>
      </c>
      <c r="HK56" s="323">
        <v>8486</v>
      </c>
      <c r="HL56" s="323">
        <v>19</v>
      </c>
      <c r="HM56" s="323">
        <v>81</v>
      </c>
      <c r="HO56" s="312"/>
      <c r="HP56" s="312"/>
      <c r="HQ56" s="312"/>
      <c r="HR56" s="312"/>
      <c r="HS56" s="312"/>
      <c r="HT56" s="312"/>
      <c r="HU56" s="312"/>
      <c r="HV56" s="312"/>
      <c r="HW56" s="312"/>
      <c r="HX56" s="312"/>
      <c r="HY56" s="312"/>
      <c r="HZ56" s="312"/>
      <c r="IA56" s="312"/>
      <c r="IB56" s="312"/>
      <c r="IC56" s="312"/>
      <c r="ID56" s="312"/>
      <c r="IE56" s="312"/>
      <c r="IF56" s="312"/>
      <c r="IG56" s="312"/>
      <c r="IH56" s="312"/>
      <c r="II56" s="312"/>
      <c r="IJ56" s="312"/>
      <c r="IK56" s="312"/>
      <c r="IL56" s="312"/>
      <c r="IM56" s="312"/>
      <c r="IN56" s="312"/>
      <c r="IO56" s="312"/>
      <c r="IP56" s="312"/>
      <c r="IQ56" s="312"/>
      <c r="IR56" s="312"/>
      <c r="IS56" s="312"/>
      <c r="IT56" s="312"/>
      <c r="IU56" s="312"/>
      <c r="IV56" s="312"/>
    </row>
    <row r="57" spans="1:256" x14ac:dyDescent="0.2">
      <c r="B57" s="312" t="s">
        <v>401</v>
      </c>
      <c r="C57" s="323">
        <v>26247</v>
      </c>
      <c r="D57" s="323">
        <v>0</v>
      </c>
      <c r="E57" s="323">
        <v>0</v>
      </c>
      <c r="F57" s="323">
        <v>13</v>
      </c>
      <c r="G57" s="323">
        <v>11</v>
      </c>
      <c r="H57" s="323">
        <v>22</v>
      </c>
      <c r="I57" s="323">
        <v>46</v>
      </c>
      <c r="J57" s="323">
        <v>8</v>
      </c>
      <c r="K57" s="323">
        <v>0</v>
      </c>
      <c r="L57" s="323"/>
      <c r="M57" s="323"/>
      <c r="N57" s="323"/>
      <c r="O57" s="323">
        <v>46</v>
      </c>
      <c r="P57" s="323">
        <v>54</v>
      </c>
      <c r="Q57" s="323">
        <v>10521</v>
      </c>
      <c r="R57" s="323">
        <v>0</v>
      </c>
      <c r="S57" s="323">
        <v>0</v>
      </c>
      <c r="T57" s="323">
        <v>12</v>
      </c>
      <c r="U57" s="323">
        <v>11</v>
      </c>
      <c r="V57" s="323">
        <v>23</v>
      </c>
      <c r="W57" s="323">
        <v>45</v>
      </c>
      <c r="X57" s="323">
        <v>8</v>
      </c>
      <c r="Y57" s="323">
        <v>0</v>
      </c>
      <c r="Z57" s="323"/>
      <c r="AA57" s="323"/>
      <c r="AB57" s="323"/>
      <c r="AC57" s="323">
        <v>47</v>
      </c>
      <c r="AD57" s="323">
        <v>53</v>
      </c>
      <c r="AE57" s="323">
        <v>15726</v>
      </c>
      <c r="AF57" s="323">
        <v>0</v>
      </c>
      <c r="AG57" s="323">
        <v>0</v>
      </c>
      <c r="AH57" s="323">
        <v>13</v>
      </c>
      <c r="AI57" s="323">
        <v>10</v>
      </c>
      <c r="AJ57" s="323">
        <v>21</v>
      </c>
      <c r="AK57" s="323">
        <v>46</v>
      </c>
      <c r="AL57" s="323">
        <v>9</v>
      </c>
      <c r="AM57" s="323">
        <v>0</v>
      </c>
      <c r="AN57" s="323"/>
      <c r="AO57" s="323"/>
      <c r="AP57" s="323"/>
      <c r="AQ57" s="323">
        <v>45</v>
      </c>
      <c r="AR57" s="323">
        <v>55</v>
      </c>
      <c r="AS57" s="323">
        <v>26221</v>
      </c>
      <c r="AT57" s="323">
        <v>0</v>
      </c>
      <c r="AU57" s="323">
        <v>0</v>
      </c>
      <c r="AV57" s="323">
        <v>1</v>
      </c>
      <c r="AW57" s="323">
        <v>3</v>
      </c>
      <c r="AX57" s="323">
        <v>12</v>
      </c>
      <c r="AY57" s="323">
        <v>42</v>
      </c>
      <c r="AZ57" s="323">
        <v>40</v>
      </c>
      <c r="BA57" s="323">
        <v>1</v>
      </c>
      <c r="BB57" s="323">
        <v>0</v>
      </c>
      <c r="BC57" s="323"/>
      <c r="BD57" s="323"/>
      <c r="BE57" s="323"/>
      <c r="BF57" s="323"/>
      <c r="BG57" s="323">
        <v>59</v>
      </c>
      <c r="BH57" s="323">
        <v>41</v>
      </c>
      <c r="BI57" s="323">
        <v>10509</v>
      </c>
      <c r="BJ57" s="323" t="s">
        <v>415</v>
      </c>
      <c r="BK57" s="323">
        <v>0</v>
      </c>
      <c r="BL57" s="323">
        <v>1</v>
      </c>
      <c r="BM57" s="323">
        <v>3</v>
      </c>
      <c r="BN57" s="323">
        <v>11</v>
      </c>
      <c r="BO57" s="323">
        <v>39</v>
      </c>
      <c r="BP57" s="323">
        <v>44</v>
      </c>
      <c r="BQ57" s="323">
        <v>2</v>
      </c>
      <c r="BR57" s="323">
        <v>0</v>
      </c>
      <c r="BS57" s="323"/>
      <c r="BT57" s="323"/>
      <c r="BU57" s="323"/>
      <c r="BV57" s="323"/>
      <c r="BW57" s="323">
        <v>54</v>
      </c>
      <c r="BX57" s="323">
        <v>46</v>
      </c>
      <c r="BY57" s="323">
        <v>15712</v>
      </c>
      <c r="BZ57" s="323" t="s">
        <v>415</v>
      </c>
      <c r="CA57" s="323">
        <v>0</v>
      </c>
      <c r="CB57" s="323">
        <v>1</v>
      </c>
      <c r="CC57" s="323">
        <v>3</v>
      </c>
      <c r="CD57" s="323">
        <v>13</v>
      </c>
      <c r="CE57" s="323">
        <v>44</v>
      </c>
      <c r="CF57" s="323">
        <v>37</v>
      </c>
      <c r="CG57" s="323">
        <v>1</v>
      </c>
      <c r="CH57" s="323">
        <v>0</v>
      </c>
      <c r="CI57" s="323"/>
      <c r="CJ57" s="323"/>
      <c r="CK57" s="323"/>
      <c r="CL57" s="323"/>
      <c r="CM57" s="323">
        <v>62</v>
      </c>
      <c r="CN57" s="323">
        <v>38</v>
      </c>
      <c r="CO57" s="323">
        <v>26239</v>
      </c>
      <c r="CP57" s="323">
        <v>0</v>
      </c>
      <c r="CQ57" s="323">
        <v>0</v>
      </c>
      <c r="CR57" s="323">
        <v>12</v>
      </c>
      <c r="CS57" s="323">
        <v>6</v>
      </c>
      <c r="CT57" s="323">
        <v>2</v>
      </c>
      <c r="CU57" s="323">
        <v>31</v>
      </c>
      <c r="CV57" s="323">
        <v>43</v>
      </c>
      <c r="CW57" s="323">
        <v>5</v>
      </c>
      <c r="CX57" s="323">
        <v>0</v>
      </c>
      <c r="CY57" s="323"/>
      <c r="CZ57" s="323"/>
      <c r="DA57" s="323"/>
      <c r="DB57" s="323"/>
      <c r="DC57" s="323">
        <v>51</v>
      </c>
      <c r="DD57" s="323">
        <v>49</v>
      </c>
      <c r="DE57" s="323">
        <v>10518</v>
      </c>
      <c r="DF57" s="323">
        <v>0</v>
      </c>
      <c r="DG57" s="323">
        <v>0</v>
      </c>
      <c r="DH57" s="323">
        <v>12</v>
      </c>
      <c r="DI57" s="323">
        <v>7</v>
      </c>
      <c r="DJ57" s="323">
        <v>3</v>
      </c>
      <c r="DK57" s="323">
        <v>36</v>
      </c>
      <c r="DL57" s="323">
        <v>38</v>
      </c>
      <c r="DM57" s="323">
        <v>2</v>
      </c>
      <c r="DN57" s="323">
        <v>0</v>
      </c>
      <c r="DO57" s="323"/>
      <c r="DP57" s="323"/>
      <c r="DQ57" s="323"/>
      <c r="DR57" s="323"/>
      <c r="DS57" s="323">
        <v>59</v>
      </c>
      <c r="DT57" s="323">
        <v>41</v>
      </c>
      <c r="DU57" s="323">
        <v>15721</v>
      </c>
      <c r="DV57" s="323">
        <v>0</v>
      </c>
      <c r="DW57" s="323">
        <v>0</v>
      </c>
      <c r="DX57" s="323">
        <v>11</v>
      </c>
      <c r="DY57" s="323">
        <v>4</v>
      </c>
      <c r="DZ57" s="323">
        <v>2</v>
      </c>
      <c r="EA57" s="323">
        <v>28</v>
      </c>
      <c r="EB57" s="323">
        <v>47</v>
      </c>
      <c r="EC57" s="323">
        <v>7</v>
      </c>
      <c r="ED57" s="323">
        <v>0</v>
      </c>
      <c r="EE57" s="323"/>
      <c r="EF57" s="323"/>
      <c r="EG57" s="323"/>
      <c r="EH57" s="323"/>
      <c r="EI57" s="323">
        <v>46</v>
      </c>
      <c r="EJ57" s="323">
        <v>54</v>
      </c>
      <c r="EK57" s="323">
        <v>26247</v>
      </c>
      <c r="EL57" s="323">
        <v>0</v>
      </c>
      <c r="EM57" s="323">
        <v>0</v>
      </c>
      <c r="EN57" s="323">
        <v>12</v>
      </c>
      <c r="EO57" s="323">
        <v>11</v>
      </c>
      <c r="EP57" s="323">
        <v>47</v>
      </c>
      <c r="EQ57" s="323">
        <v>22</v>
      </c>
      <c r="ER57" s="323">
        <v>8</v>
      </c>
      <c r="ES57" s="323">
        <v>0</v>
      </c>
      <c r="ET57" s="323"/>
      <c r="EU57" s="323"/>
      <c r="EV57" s="323"/>
      <c r="EW57" s="323"/>
      <c r="EX57" s="323">
        <v>70</v>
      </c>
      <c r="EY57" s="323">
        <v>30</v>
      </c>
      <c r="EZ57" s="323">
        <v>10522</v>
      </c>
      <c r="FA57" s="323">
        <v>0</v>
      </c>
      <c r="FB57" s="323">
        <v>0</v>
      </c>
      <c r="FC57" s="323">
        <v>11</v>
      </c>
      <c r="FD57" s="323">
        <v>10</v>
      </c>
      <c r="FE57" s="323">
        <v>47</v>
      </c>
      <c r="FF57" s="323">
        <v>23</v>
      </c>
      <c r="FG57" s="323">
        <v>8</v>
      </c>
      <c r="FH57" s="323">
        <v>0</v>
      </c>
      <c r="FI57" s="323"/>
      <c r="FJ57" s="323"/>
      <c r="FK57" s="323"/>
      <c r="FL57" s="323"/>
      <c r="FM57" s="323">
        <v>69</v>
      </c>
      <c r="FN57" s="323">
        <v>31</v>
      </c>
      <c r="FO57" s="323">
        <v>15725</v>
      </c>
      <c r="FP57" s="323">
        <v>0</v>
      </c>
      <c r="FQ57" s="323">
        <v>0</v>
      </c>
      <c r="FR57" s="323">
        <v>12</v>
      </c>
      <c r="FS57" s="323">
        <v>11</v>
      </c>
      <c r="FT57" s="323">
        <v>47</v>
      </c>
      <c r="FU57" s="323">
        <v>21</v>
      </c>
      <c r="FV57" s="323">
        <v>7</v>
      </c>
      <c r="FW57" s="323">
        <v>0</v>
      </c>
      <c r="FX57" s="323"/>
      <c r="FY57" s="323"/>
      <c r="FZ57" s="323"/>
      <c r="GA57" s="323"/>
      <c r="GB57" s="323">
        <v>71</v>
      </c>
      <c r="GC57" s="323">
        <v>29</v>
      </c>
      <c r="GD57" s="323">
        <v>26208</v>
      </c>
      <c r="GE57" s="323">
        <v>73</v>
      </c>
      <c r="GF57" s="323">
        <v>27</v>
      </c>
      <c r="GG57" s="323">
        <v>10503</v>
      </c>
      <c r="GH57" s="323">
        <v>73</v>
      </c>
      <c r="GI57" s="323">
        <v>27</v>
      </c>
      <c r="GJ57" s="323">
        <v>15705</v>
      </c>
      <c r="GK57" s="323">
        <v>72</v>
      </c>
      <c r="GL57" s="323">
        <v>28</v>
      </c>
      <c r="GM57" s="323">
        <v>25289</v>
      </c>
      <c r="GN57" s="323">
        <v>24</v>
      </c>
      <c r="GO57" s="323">
        <v>76</v>
      </c>
      <c r="GP57" s="323">
        <v>10107</v>
      </c>
      <c r="GQ57" s="323">
        <v>25</v>
      </c>
      <c r="GR57" s="323">
        <v>75</v>
      </c>
      <c r="GS57" s="323">
        <v>15182</v>
      </c>
      <c r="GT57" s="323">
        <v>23</v>
      </c>
      <c r="GU57" s="323">
        <v>77</v>
      </c>
      <c r="GV57" s="323">
        <v>25294</v>
      </c>
      <c r="GW57" s="323">
        <v>17</v>
      </c>
      <c r="GX57" s="323">
        <v>83</v>
      </c>
      <c r="GY57" s="323">
        <v>10108</v>
      </c>
      <c r="GZ57" s="323">
        <v>16</v>
      </c>
      <c r="HA57" s="323">
        <v>84</v>
      </c>
      <c r="HB57" s="323">
        <v>15186</v>
      </c>
      <c r="HC57" s="323">
        <v>17</v>
      </c>
      <c r="HD57" s="323">
        <v>83</v>
      </c>
      <c r="HE57" s="323">
        <v>25249</v>
      </c>
      <c r="HF57" s="323">
        <v>28</v>
      </c>
      <c r="HG57" s="323">
        <v>72</v>
      </c>
      <c r="HH57" s="323">
        <v>10091</v>
      </c>
      <c r="HI57" s="323">
        <v>33</v>
      </c>
      <c r="HJ57" s="323">
        <v>67</v>
      </c>
      <c r="HK57" s="323">
        <v>15158</v>
      </c>
      <c r="HL57" s="323">
        <v>25</v>
      </c>
      <c r="HM57" s="323">
        <v>75</v>
      </c>
      <c r="HO57" s="312"/>
      <c r="HP57" s="312"/>
      <c r="HQ57" s="312"/>
      <c r="HR57" s="312"/>
      <c r="HS57" s="312"/>
      <c r="HT57" s="312"/>
      <c r="HU57" s="312"/>
      <c r="HV57" s="312"/>
      <c r="HW57" s="312"/>
      <c r="HX57" s="312"/>
      <c r="HY57" s="312"/>
      <c r="HZ57" s="312"/>
      <c r="IA57" s="312"/>
      <c r="IB57" s="312"/>
      <c r="IC57" s="312"/>
      <c r="ID57" s="312"/>
      <c r="IE57" s="312"/>
      <c r="IF57" s="312"/>
      <c r="IG57" s="312"/>
      <c r="IH57" s="312"/>
      <c r="II57" s="312"/>
      <c r="IJ57" s="312"/>
      <c r="IK57" s="312"/>
      <c r="IL57" s="312"/>
      <c r="IM57" s="312"/>
      <c r="IN57" s="312"/>
      <c r="IO57" s="312"/>
      <c r="IP57" s="312"/>
      <c r="IQ57" s="312"/>
      <c r="IR57" s="312"/>
      <c r="IS57" s="312"/>
      <c r="IT57" s="312"/>
      <c r="IU57" s="312"/>
      <c r="IV57" s="312"/>
    </row>
    <row r="58" spans="1:256" x14ac:dyDescent="0.2">
      <c r="B58" s="312" t="s">
        <v>402</v>
      </c>
      <c r="C58" s="323">
        <v>2268</v>
      </c>
      <c r="D58" s="323">
        <v>0</v>
      </c>
      <c r="E58" s="323">
        <v>0</v>
      </c>
      <c r="F58" s="323">
        <v>85</v>
      </c>
      <c r="G58" s="323">
        <v>3</v>
      </c>
      <c r="H58" s="323">
        <v>4</v>
      </c>
      <c r="I58" s="323">
        <v>6</v>
      </c>
      <c r="J58" s="323">
        <v>1</v>
      </c>
      <c r="K58" s="323" t="s">
        <v>415</v>
      </c>
      <c r="L58" s="323"/>
      <c r="M58" s="323"/>
      <c r="N58" s="323"/>
      <c r="O58" s="323">
        <v>93</v>
      </c>
      <c r="P58" s="323">
        <v>7</v>
      </c>
      <c r="Q58" s="323">
        <v>814</v>
      </c>
      <c r="R58" s="323" t="s">
        <v>415</v>
      </c>
      <c r="S58" s="323">
        <v>0</v>
      </c>
      <c r="T58" s="323">
        <v>87</v>
      </c>
      <c r="U58" s="323">
        <v>3</v>
      </c>
      <c r="V58" s="323">
        <v>4</v>
      </c>
      <c r="W58" s="323">
        <v>5</v>
      </c>
      <c r="X58" s="323">
        <v>2</v>
      </c>
      <c r="Y58" s="323" t="s">
        <v>415</v>
      </c>
      <c r="Z58" s="323"/>
      <c r="AA58" s="323"/>
      <c r="AB58" s="323"/>
      <c r="AC58" s="323">
        <v>94</v>
      </c>
      <c r="AD58" s="323">
        <v>6</v>
      </c>
      <c r="AE58" s="323">
        <v>1454</v>
      </c>
      <c r="AF58" s="323" t="s">
        <v>415</v>
      </c>
      <c r="AG58" s="323">
        <v>0</v>
      </c>
      <c r="AH58" s="323">
        <v>85</v>
      </c>
      <c r="AI58" s="323">
        <v>4</v>
      </c>
      <c r="AJ58" s="323">
        <v>4</v>
      </c>
      <c r="AK58" s="323">
        <v>6</v>
      </c>
      <c r="AL58" s="323">
        <v>1</v>
      </c>
      <c r="AM58" s="323">
        <v>0</v>
      </c>
      <c r="AN58" s="323"/>
      <c r="AO58" s="323"/>
      <c r="AP58" s="323"/>
      <c r="AQ58" s="323">
        <v>93</v>
      </c>
      <c r="AR58" s="323">
        <v>7</v>
      </c>
      <c r="AS58" s="323">
        <v>2251</v>
      </c>
      <c r="AT58" s="323" t="s">
        <v>415</v>
      </c>
      <c r="AU58" s="323">
        <v>0</v>
      </c>
      <c r="AV58" s="323">
        <v>56</v>
      </c>
      <c r="AW58" s="323">
        <v>17</v>
      </c>
      <c r="AX58" s="323">
        <v>14</v>
      </c>
      <c r="AY58" s="323">
        <v>9</v>
      </c>
      <c r="AZ58" s="323">
        <v>3</v>
      </c>
      <c r="BA58" s="323">
        <v>0</v>
      </c>
      <c r="BB58" s="323">
        <v>0</v>
      </c>
      <c r="BC58" s="323"/>
      <c r="BD58" s="323"/>
      <c r="BE58" s="323"/>
      <c r="BF58" s="323"/>
      <c r="BG58" s="323">
        <v>96</v>
      </c>
      <c r="BH58" s="323">
        <v>4</v>
      </c>
      <c r="BI58" s="323">
        <v>808</v>
      </c>
      <c r="BJ58" s="323" t="s">
        <v>415</v>
      </c>
      <c r="BK58" s="323">
        <v>1</v>
      </c>
      <c r="BL58" s="323">
        <v>57</v>
      </c>
      <c r="BM58" s="323">
        <v>17</v>
      </c>
      <c r="BN58" s="323">
        <v>13</v>
      </c>
      <c r="BO58" s="323">
        <v>8</v>
      </c>
      <c r="BP58" s="323">
        <v>3</v>
      </c>
      <c r="BQ58" s="323" t="s">
        <v>415</v>
      </c>
      <c r="BR58" s="323">
        <v>0</v>
      </c>
      <c r="BS58" s="323"/>
      <c r="BT58" s="323"/>
      <c r="BU58" s="323"/>
      <c r="BV58" s="323"/>
      <c r="BW58" s="323">
        <v>96</v>
      </c>
      <c r="BX58" s="323">
        <v>4</v>
      </c>
      <c r="BY58" s="323">
        <v>1443</v>
      </c>
      <c r="BZ58" s="323">
        <v>0</v>
      </c>
      <c r="CA58" s="323">
        <v>0</v>
      </c>
      <c r="CB58" s="323">
        <v>56</v>
      </c>
      <c r="CC58" s="323">
        <v>17</v>
      </c>
      <c r="CD58" s="323">
        <v>14</v>
      </c>
      <c r="CE58" s="323">
        <v>10</v>
      </c>
      <c r="CF58" s="323">
        <v>3</v>
      </c>
      <c r="CG58" s="323" t="s">
        <v>415</v>
      </c>
      <c r="CH58" s="323">
        <v>0</v>
      </c>
      <c r="CI58" s="323"/>
      <c r="CJ58" s="323"/>
      <c r="CK58" s="323"/>
      <c r="CL58" s="323"/>
      <c r="CM58" s="323">
        <v>97</v>
      </c>
      <c r="CN58" s="323">
        <v>3</v>
      </c>
      <c r="CO58" s="323">
        <v>2267</v>
      </c>
      <c r="CP58" s="323">
        <v>0</v>
      </c>
      <c r="CQ58" s="323">
        <v>0</v>
      </c>
      <c r="CR58" s="323">
        <v>85</v>
      </c>
      <c r="CS58" s="323">
        <v>2</v>
      </c>
      <c r="CT58" s="323">
        <v>1</v>
      </c>
      <c r="CU58" s="323">
        <v>6</v>
      </c>
      <c r="CV58" s="323">
        <v>5</v>
      </c>
      <c r="CW58" s="323">
        <v>1</v>
      </c>
      <c r="CX58" s="323" t="s">
        <v>415</v>
      </c>
      <c r="CY58" s="323"/>
      <c r="CZ58" s="323"/>
      <c r="DA58" s="323"/>
      <c r="DB58" s="323"/>
      <c r="DC58" s="323">
        <v>94</v>
      </c>
      <c r="DD58" s="323">
        <v>6</v>
      </c>
      <c r="DE58" s="323">
        <v>813</v>
      </c>
      <c r="DF58" s="323">
        <v>0</v>
      </c>
      <c r="DG58" s="323">
        <v>0</v>
      </c>
      <c r="DH58" s="323">
        <v>88</v>
      </c>
      <c r="DI58" s="323">
        <v>2</v>
      </c>
      <c r="DJ58" s="323">
        <v>1</v>
      </c>
      <c r="DK58" s="323">
        <v>5</v>
      </c>
      <c r="DL58" s="323">
        <v>4</v>
      </c>
      <c r="DM58" s="323">
        <v>0</v>
      </c>
      <c r="DN58" s="323" t="s">
        <v>415</v>
      </c>
      <c r="DO58" s="323"/>
      <c r="DP58" s="323"/>
      <c r="DQ58" s="323"/>
      <c r="DR58" s="323"/>
      <c r="DS58" s="323">
        <v>96</v>
      </c>
      <c r="DT58" s="323">
        <v>4</v>
      </c>
      <c r="DU58" s="323">
        <v>1454</v>
      </c>
      <c r="DV58" s="323">
        <v>1</v>
      </c>
      <c r="DW58" s="323">
        <v>0</v>
      </c>
      <c r="DX58" s="323">
        <v>83</v>
      </c>
      <c r="DY58" s="323">
        <v>2</v>
      </c>
      <c r="DZ58" s="323">
        <v>0</v>
      </c>
      <c r="EA58" s="323">
        <v>6</v>
      </c>
      <c r="EB58" s="323">
        <v>6</v>
      </c>
      <c r="EC58" s="323">
        <v>1</v>
      </c>
      <c r="ED58" s="323">
        <v>0</v>
      </c>
      <c r="EE58" s="323"/>
      <c r="EF58" s="323"/>
      <c r="EG58" s="323"/>
      <c r="EH58" s="323"/>
      <c r="EI58" s="323">
        <v>93</v>
      </c>
      <c r="EJ58" s="323">
        <v>7</v>
      </c>
      <c r="EK58" s="323">
        <v>2267</v>
      </c>
      <c r="EL58" s="323">
        <v>0</v>
      </c>
      <c r="EM58" s="323">
        <v>0</v>
      </c>
      <c r="EN58" s="323">
        <v>85</v>
      </c>
      <c r="EO58" s="323">
        <v>4</v>
      </c>
      <c r="EP58" s="323">
        <v>7</v>
      </c>
      <c r="EQ58" s="323">
        <v>2</v>
      </c>
      <c r="ER58" s="323">
        <v>1</v>
      </c>
      <c r="ES58" s="323" t="s">
        <v>415</v>
      </c>
      <c r="ET58" s="323"/>
      <c r="EU58" s="323"/>
      <c r="EV58" s="323"/>
      <c r="EW58" s="323"/>
      <c r="EX58" s="323">
        <v>97</v>
      </c>
      <c r="EY58" s="323">
        <v>3</v>
      </c>
      <c r="EZ58" s="323">
        <v>814</v>
      </c>
      <c r="FA58" s="323" t="s">
        <v>415</v>
      </c>
      <c r="FB58" s="323">
        <v>0</v>
      </c>
      <c r="FC58" s="323">
        <v>86</v>
      </c>
      <c r="FD58" s="323">
        <v>2</v>
      </c>
      <c r="FE58" s="323">
        <v>7</v>
      </c>
      <c r="FF58" s="323">
        <v>2</v>
      </c>
      <c r="FG58" s="323">
        <v>1</v>
      </c>
      <c r="FH58" s="323">
        <v>0</v>
      </c>
      <c r="FI58" s="323"/>
      <c r="FJ58" s="323"/>
      <c r="FK58" s="323"/>
      <c r="FL58" s="323"/>
      <c r="FM58" s="323">
        <v>96</v>
      </c>
      <c r="FN58" s="323">
        <v>4</v>
      </c>
      <c r="FO58" s="323">
        <v>1453</v>
      </c>
      <c r="FP58" s="323" t="s">
        <v>415</v>
      </c>
      <c r="FQ58" s="323">
        <v>0</v>
      </c>
      <c r="FR58" s="323">
        <v>84</v>
      </c>
      <c r="FS58" s="323">
        <v>4</v>
      </c>
      <c r="FT58" s="323">
        <v>8</v>
      </c>
      <c r="FU58" s="323">
        <v>2</v>
      </c>
      <c r="FV58" s="323">
        <v>1</v>
      </c>
      <c r="FW58" s="323" t="s">
        <v>415</v>
      </c>
      <c r="FX58" s="323"/>
      <c r="FY58" s="323"/>
      <c r="FZ58" s="323"/>
      <c r="GA58" s="323"/>
      <c r="GB58" s="323">
        <v>97</v>
      </c>
      <c r="GC58" s="323">
        <v>3</v>
      </c>
      <c r="GD58" s="323">
        <v>2250</v>
      </c>
      <c r="GE58" s="323">
        <v>98</v>
      </c>
      <c r="GF58" s="323">
        <v>2</v>
      </c>
      <c r="GG58" s="323">
        <v>807</v>
      </c>
      <c r="GH58" s="323">
        <v>97</v>
      </c>
      <c r="GI58" s="323">
        <v>3</v>
      </c>
      <c r="GJ58" s="323">
        <v>1443</v>
      </c>
      <c r="GK58" s="323">
        <v>98</v>
      </c>
      <c r="GL58" s="323">
        <v>2</v>
      </c>
      <c r="GM58" s="323">
        <v>2233</v>
      </c>
      <c r="GN58" s="323">
        <v>81</v>
      </c>
      <c r="GO58" s="323">
        <v>19</v>
      </c>
      <c r="GP58" s="323">
        <v>801</v>
      </c>
      <c r="GQ58" s="323">
        <v>83</v>
      </c>
      <c r="GR58" s="323">
        <v>17</v>
      </c>
      <c r="GS58" s="323">
        <v>1432</v>
      </c>
      <c r="GT58" s="323">
        <v>80</v>
      </c>
      <c r="GU58" s="323">
        <v>20</v>
      </c>
      <c r="GV58" s="323">
        <v>2236</v>
      </c>
      <c r="GW58" s="323">
        <v>79</v>
      </c>
      <c r="GX58" s="323">
        <v>21</v>
      </c>
      <c r="GY58" s="323">
        <v>804</v>
      </c>
      <c r="GZ58" s="323">
        <v>80</v>
      </c>
      <c r="HA58" s="323">
        <v>20</v>
      </c>
      <c r="HB58" s="323">
        <v>1432</v>
      </c>
      <c r="HC58" s="323">
        <v>78</v>
      </c>
      <c r="HD58" s="323">
        <v>22</v>
      </c>
      <c r="HE58" s="323">
        <v>2234</v>
      </c>
      <c r="HF58" s="323">
        <v>80</v>
      </c>
      <c r="HG58" s="323">
        <v>20</v>
      </c>
      <c r="HH58" s="323">
        <v>800</v>
      </c>
      <c r="HI58" s="323">
        <v>82</v>
      </c>
      <c r="HJ58" s="323">
        <v>18</v>
      </c>
      <c r="HK58" s="323">
        <v>1434</v>
      </c>
      <c r="HL58" s="323">
        <v>79</v>
      </c>
      <c r="HM58" s="323">
        <v>21</v>
      </c>
      <c r="HO58" s="312"/>
      <c r="HP58" s="312"/>
      <c r="HQ58" s="312"/>
      <c r="HR58" s="312"/>
      <c r="HS58" s="312"/>
      <c r="HT58" s="312"/>
      <c r="HU58" s="312"/>
      <c r="HV58" s="312"/>
      <c r="HW58" s="312"/>
      <c r="HX58" s="312"/>
      <c r="HY58" s="312"/>
      <c r="HZ58" s="312"/>
      <c r="IA58" s="312"/>
      <c r="IB58" s="312"/>
      <c r="IC58" s="312"/>
      <c r="ID58" s="312"/>
      <c r="IE58" s="312"/>
      <c r="IF58" s="312"/>
      <c r="IG58" s="312"/>
      <c r="IH58" s="312"/>
      <c r="II58" s="312"/>
      <c r="IJ58" s="312"/>
      <c r="IK58" s="312"/>
      <c r="IL58" s="312"/>
      <c r="IM58" s="312"/>
      <c r="IN58" s="312"/>
      <c r="IO58" s="312"/>
      <c r="IP58" s="312"/>
      <c r="IQ58" s="312"/>
      <c r="IR58" s="312"/>
      <c r="IS58" s="312"/>
      <c r="IT58" s="312"/>
      <c r="IU58" s="312"/>
      <c r="IV58" s="312"/>
    </row>
    <row r="59" spans="1:256" x14ac:dyDescent="0.2">
      <c r="B59" s="312" t="s">
        <v>403</v>
      </c>
      <c r="C59" s="323">
        <v>738</v>
      </c>
      <c r="D59" s="323" t="s">
        <v>415</v>
      </c>
      <c r="E59" s="323" t="s">
        <v>415</v>
      </c>
      <c r="F59" s="323">
        <v>92</v>
      </c>
      <c r="G59" s="323" t="s">
        <v>415</v>
      </c>
      <c r="H59" s="323">
        <v>1</v>
      </c>
      <c r="I59" s="323">
        <v>3</v>
      </c>
      <c r="J59" s="323">
        <v>1</v>
      </c>
      <c r="K59" s="323">
        <v>0</v>
      </c>
      <c r="L59" s="323"/>
      <c r="M59" s="323"/>
      <c r="N59" s="323"/>
      <c r="O59" s="323">
        <v>96</v>
      </c>
      <c r="P59" s="323">
        <v>4</v>
      </c>
      <c r="Q59" s="323">
        <v>310</v>
      </c>
      <c r="R59" s="323" t="s">
        <v>415</v>
      </c>
      <c r="S59" s="323" t="s">
        <v>415</v>
      </c>
      <c r="T59" s="323">
        <v>93</v>
      </c>
      <c r="U59" s="323">
        <v>1</v>
      </c>
      <c r="V59" s="323" t="s">
        <v>415</v>
      </c>
      <c r="W59" s="323">
        <v>4</v>
      </c>
      <c r="X59" s="323" t="s">
        <v>415</v>
      </c>
      <c r="Y59" s="323">
        <v>0</v>
      </c>
      <c r="Z59" s="323"/>
      <c r="AA59" s="323"/>
      <c r="AB59" s="323"/>
      <c r="AC59" s="323">
        <v>95</v>
      </c>
      <c r="AD59" s="323">
        <v>5</v>
      </c>
      <c r="AE59" s="323">
        <v>428</v>
      </c>
      <c r="AF59" s="323" t="s">
        <v>415</v>
      </c>
      <c r="AG59" s="323">
        <v>1</v>
      </c>
      <c r="AH59" s="323">
        <v>92</v>
      </c>
      <c r="AI59" s="323" t="s">
        <v>415</v>
      </c>
      <c r="AJ59" s="323" t="s">
        <v>415</v>
      </c>
      <c r="AK59" s="323">
        <v>3</v>
      </c>
      <c r="AL59" s="323" t="s">
        <v>415</v>
      </c>
      <c r="AM59" s="323">
        <v>0</v>
      </c>
      <c r="AN59" s="323"/>
      <c r="AO59" s="323"/>
      <c r="AP59" s="323"/>
      <c r="AQ59" s="323">
        <v>96</v>
      </c>
      <c r="AR59" s="323">
        <v>4</v>
      </c>
      <c r="AS59" s="323">
        <v>728</v>
      </c>
      <c r="AT59" s="323" t="s">
        <v>415</v>
      </c>
      <c r="AU59" s="323">
        <v>0</v>
      </c>
      <c r="AV59" s="323">
        <v>80</v>
      </c>
      <c r="AW59" s="323">
        <v>5</v>
      </c>
      <c r="AX59" s="323">
        <v>7</v>
      </c>
      <c r="AY59" s="323">
        <v>4</v>
      </c>
      <c r="AZ59" s="323">
        <v>2</v>
      </c>
      <c r="BA59" s="323" t="s">
        <v>415</v>
      </c>
      <c r="BB59" s="323" t="s">
        <v>415</v>
      </c>
      <c r="BC59" s="323"/>
      <c r="BD59" s="323"/>
      <c r="BE59" s="323"/>
      <c r="BF59" s="323"/>
      <c r="BG59" s="323">
        <v>97</v>
      </c>
      <c r="BH59" s="323">
        <v>3</v>
      </c>
      <c r="BI59" s="323">
        <v>304</v>
      </c>
      <c r="BJ59" s="323" t="s">
        <v>415</v>
      </c>
      <c r="BK59" s="323" t="s">
        <v>415</v>
      </c>
      <c r="BL59" s="323" t="s">
        <v>415</v>
      </c>
      <c r="BM59" s="323">
        <v>6</v>
      </c>
      <c r="BN59" s="323">
        <v>7</v>
      </c>
      <c r="BO59" s="323">
        <v>3</v>
      </c>
      <c r="BP59" s="323">
        <v>3</v>
      </c>
      <c r="BQ59" s="323">
        <v>0</v>
      </c>
      <c r="BR59" s="323" t="s">
        <v>415</v>
      </c>
      <c r="BS59" s="323"/>
      <c r="BT59" s="323"/>
      <c r="BU59" s="323"/>
      <c r="BV59" s="323"/>
      <c r="BW59" s="323">
        <v>97</v>
      </c>
      <c r="BX59" s="323">
        <v>3</v>
      </c>
      <c r="BY59" s="323">
        <v>424</v>
      </c>
      <c r="BZ59" s="323">
        <v>0</v>
      </c>
      <c r="CA59" s="323" t="s">
        <v>415</v>
      </c>
      <c r="CB59" s="323" t="s">
        <v>415</v>
      </c>
      <c r="CC59" s="323">
        <v>4</v>
      </c>
      <c r="CD59" s="323">
        <v>6</v>
      </c>
      <c r="CE59" s="323">
        <v>4</v>
      </c>
      <c r="CF59" s="323">
        <v>2</v>
      </c>
      <c r="CG59" s="323" t="s">
        <v>415</v>
      </c>
      <c r="CH59" s="323">
        <v>0</v>
      </c>
      <c r="CI59" s="323"/>
      <c r="CJ59" s="323"/>
      <c r="CK59" s="323"/>
      <c r="CL59" s="323"/>
      <c r="CM59" s="323">
        <v>97</v>
      </c>
      <c r="CN59" s="323">
        <v>3</v>
      </c>
      <c r="CO59" s="323">
        <v>738</v>
      </c>
      <c r="CP59" s="323" t="s">
        <v>415</v>
      </c>
      <c r="CQ59" s="323">
        <v>1</v>
      </c>
      <c r="CR59" s="323">
        <v>92</v>
      </c>
      <c r="CS59" s="323">
        <v>1</v>
      </c>
      <c r="CT59" s="323" t="s">
        <v>415</v>
      </c>
      <c r="CU59" s="323">
        <v>2</v>
      </c>
      <c r="CV59" s="323">
        <v>2</v>
      </c>
      <c r="CW59" s="323">
        <v>1</v>
      </c>
      <c r="CX59" s="323" t="s">
        <v>415</v>
      </c>
      <c r="CY59" s="323"/>
      <c r="CZ59" s="323"/>
      <c r="DA59" s="323"/>
      <c r="DB59" s="323"/>
      <c r="DC59" s="323">
        <v>97</v>
      </c>
      <c r="DD59" s="323">
        <v>3</v>
      </c>
      <c r="DE59" s="323">
        <v>310</v>
      </c>
      <c r="DF59" s="323" t="s">
        <v>415</v>
      </c>
      <c r="DG59" s="323">
        <v>0</v>
      </c>
      <c r="DH59" s="323">
        <v>94</v>
      </c>
      <c r="DI59" s="323" t="s">
        <v>415</v>
      </c>
      <c r="DJ59" s="323" t="s">
        <v>415</v>
      </c>
      <c r="DK59" s="323">
        <v>3</v>
      </c>
      <c r="DL59" s="323">
        <v>1</v>
      </c>
      <c r="DM59" s="323" t="s">
        <v>415</v>
      </c>
      <c r="DN59" s="323" t="s">
        <v>415</v>
      </c>
      <c r="DO59" s="323"/>
      <c r="DP59" s="323"/>
      <c r="DQ59" s="323"/>
      <c r="DR59" s="323"/>
      <c r="DS59" s="323">
        <v>98</v>
      </c>
      <c r="DT59" s="323">
        <v>2</v>
      </c>
      <c r="DU59" s="323">
        <v>428</v>
      </c>
      <c r="DV59" s="323" t="s">
        <v>415</v>
      </c>
      <c r="DW59" s="323">
        <v>1</v>
      </c>
      <c r="DX59" s="323">
        <v>91</v>
      </c>
      <c r="DY59" s="323" t="s">
        <v>415</v>
      </c>
      <c r="DZ59" s="323" t="s">
        <v>415</v>
      </c>
      <c r="EA59" s="323">
        <v>2</v>
      </c>
      <c r="EB59" s="323">
        <v>3</v>
      </c>
      <c r="EC59" s="323" t="s">
        <v>415</v>
      </c>
      <c r="ED59" s="323" t="s">
        <v>415</v>
      </c>
      <c r="EE59" s="323"/>
      <c r="EF59" s="323"/>
      <c r="EG59" s="323"/>
      <c r="EH59" s="323"/>
      <c r="EI59" s="323">
        <v>96</v>
      </c>
      <c r="EJ59" s="323">
        <v>4</v>
      </c>
      <c r="EK59" s="323">
        <v>738</v>
      </c>
      <c r="EL59" s="323" t="s">
        <v>415</v>
      </c>
      <c r="EM59" s="323">
        <v>0</v>
      </c>
      <c r="EN59" s="323">
        <v>92</v>
      </c>
      <c r="EO59" s="323">
        <v>1</v>
      </c>
      <c r="EP59" s="323">
        <v>4</v>
      </c>
      <c r="EQ59" s="323">
        <v>1</v>
      </c>
      <c r="ER59" s="323">
        <v>1</v>
      </c>
      <c r="ES59" s="323" t="s">
        <v>415</v>
      </c>
      <c r="ET59" s="323"/>
      <c r="EU59" s="323"/>
      <c r="EV59" s="323"/>
      <c r="EW59" s="323"/>
      <c r="EX59" s="323">
        <v>97</v>
      </c>
      <c r="EY59" s="323">
        <v>3</v>
      </c>
      <c r="EZ59" s="323">
        <v>310</v>
      </c>
      <c r="FA59" s="323" t="s">
        <v>415</v>
      </c>
      <c r="FB59" s="323">
        <v>0</v>
      </c>
      <c r="FC59" s="323">
        <v>93</v>
      </c>
      <c r="FD59" s="323" t="s">
        <v>415</v>
      </c>
      <c r="FE59" s="323">
        <v>4</v>
      </c>
      <c r="FF59" s="323">
        <v>2</v>
      </c>
      <c r="FG59" s="323" t="s">
        <v>415</v>
      </c>
      <c r="FH59" s="323" t="s">
        <v>415</v>
      </c>
      <c r="FI59" s="323"/>
      <c r="FJ59" s="323"/>
      <c r="FK59" s="323"/>
      <c r="FL59" s="323"/>
      <c r="FM59" s="323">
        <v>97</v>
      </c>
      <c r="FN59" s="323">
        <v>3</v>
      </c>
      <c r="FO59" s="323">
        <v>428</v>
      </c>
      <c r="FP59" s="323" t="s">
        <v>415</v>
      </c>
      <c r="FQ59" s="323">
        <v>1</v>
      </c>
      <c r="FR59" s="323">
        <v>91</v>
      </c>
      <c r="FS59" s="323" t="s">
        <v>415</v>
      </c>
      <c r="FT59" s="323">
        <v>4</v>
      </c>
      <c r="FU59" s="323">
        <v>1</v>
      </c>
      <c r="FV59" s="323" t="s">
        <v>415</v>
      </c>
      <c r="FW59" s="323" t="s">
        <v>415</v>
      </c>
      <c r="FX59" s="323"/>
      <c r="FY59" s="323"/>
      <c r="FZ59" s="323"/>
      <c r="GA59" s="323"/>
      <c r="GB59" s="323">
        <v>97</v>
      </c>
      <c r="GC59" s="323">
        <v>3</v>
      </c>
      <c r="GD59" s="323">
        <v>728</v>
      </c>
      <c r="GE59" s="323">
        <v>98</v>
      </c>
      <c r="GF59" s="323">
        <v>2</v>
      </c>
      <c r="GG59" s="323">
        <v>304</v>
      </c>
      <c r="GH59" s="323">
        <v>98</v>
      </c>
      <c r="GI59" s="323">
        <v>2</v>
      </c>
      <c r="GJ59" s="323">
        <v>424</v>
      </c>
      <c r="GK59" s="323">
        <v>97</v>
      </c>
      <c r="GL59" s="323">
        <v>3</v>
      </c>
      <c r="GM59" s="323">
        <v>736</v>
      </c>
      <c r="GN59" s="323">
        <v>90</v>
      </c>
      <c r="GO59" s="323">
        <v>10</v>
      </c>
      <c r="GP59" s="323">
        <v>310</v>
      </c>
      <c r="GQ59" s="323">
        <v>89</v>
      </c>
      <c r="GR59" s="323">
        <v>11</v>
      </c>
      <c r="GS59" s="323">
        <v>426</v>
      </c>
      <c r="GT59" s="323">
        <v>91</v>
      </c>
      <c r="GU59" s="323">
        <v>9</v>
      </c>
      <c r="GV59" s="323">
        <v>735</v>
      </c>
      <c r="GW59" s="323">
        <v>88</v>
      </c>
      <c r="GX59" s="323">
        <v>12</v>
      </c>
      <c r="GY59" s="323">
        <v>310</v>
      </c>
      <c r="GZ59" s="323">
        <v>88</v>
      </c>
      <c r="HA59" s="323">
        <v>12</v>
      </c>
      <c r="HB59" s="323">
        <v>425</v>
      </c>
      <c r="HC59" s="323">
        <v>88</v>
      </c>
      <c r="HD59" s="323">
        <v>12</v>
      </c>
      <c r="HE59" s="323">
        <v>735</v>
      </c>
      <c r="HF59" s="323">
        <v>91</v>
      </c>
      <c r="HG59" s="323">
        <v>9</v>
      </c>
      <c r="HH59" s="323">
        <v>310</v>
      </c>
      <c r="HI59" s="323">
        <v>91</v>
      </c>
      <c r="HJ59" s="323">
        <v>9</v>
      </c>
      <c r="HK59" s="323">
        <v>425</v>
      </c>
      <c r="HL59" s="323">
        <v>91</v>
      </c>
      <c r="HM59" s="323">
        <v>9</v>
      </c>
      <c r="HO59" s="312"/>
      <c r="HP59" s="312"/>
      <c r="HQ59" s="312"/>
      <c r="HR59" s="312"/>
      <c r="HS59" s="312"/>
      <c r="HT59" s="312"/>
      <c r="HU59" s="312"/>
      <c r="HV59" s="312"/>
      <c r="HW59" s="312"/>
      <c r="HX59" s="312"/>
      <c r="HY59" s="312"/>
      <c r="HZ59" s="312"/>
      <c r="IA59" s="312"/>
      <c r="IB59" s="312"/>
      <c r="IC59" s="312"/>
      <c r="ID59" s="312"/>
      <c r="IE59" s="312"/>
      <c r="IF59" s="312"/>
      <c r="IG59" s="312"/>
      <c r="IH59" s="312"/>
      <c r="II59" s="312"/>
      <c r="IJ59" s="312"/>
      <c r="IK59" s="312"/>
      <c r="IL59" s="312"/>
      <c r="IM59" s="312"/>
      <c r="IN59" s="312"/>
      <c r="IO59" s="312"/>
      <c r="IP59" s="312"/>
      <c r="IQ59" s="312"/>
      <c r="IR59" s="312"/>
      <c r="IS59" s="312"/>
      <c r="IT59" s="312"/>
      <c r="IU59" s="312"/>
      <c r="IV59" s="312"/>
    </row>
    <row r="60" spans="1:256" x14ac:dyDescent="0.2">
      <c r="B60" s="312" t="s">
        <v>602</v>
      </c>
      <c r="C60" s="852">
        <v>15103</v>
      </c>
      <c r="D60" s="852">
        <v>1</v>
      </c>
      <c r="E60" s="852">
        <v>0</v>
      </c>
      <c r="F60" s="852">
        <v>7</v>
      </c>
      <c r="G60" s="852">
        <v>6</v>
      </c>
      <c r="H60" s="852">
        <v>12</v>
      </c>
      <c r="I60" s="852">
        <v>48</v>
      </c>
      <c r="J60" s="852">
        <v>26</v>
      </c>
      <c r="K60" s="852">
        <v>0</v>
      </c>
      <c r="L60" s="852"/>
      <c r="M60" s="852"/>
      <c r="N60" s="852"/>
      <c r="O60" s="852">
        <v>26</v>
      </c>
      <c r="P60" s="852">
        <v>74</v>
      </c>
      <c r="Q60" s="852">
        <v>3365</v>
      </c>
      <c r="R60" s="852">
        <v>0</v>
      </c>
      <c r="S60" s="852">
        <v>0</v>
      </c>
      <c r="T60" s="852">
        <v>5</v>
      </c>
      <c r="U60" s="852">
        <v>5</v>
      </c>
      <c r="V60" s="852">
        <v>12</v>
      </c>
      <c r="W60" s="852">
        <v>50</v>
      </c>
      <c r="X60" s="852">
        <v>27</v>
      </c>
      <c r="Y60" s="852" t="s">
        <v>415</v>
      </c>
      <c r="Z60" s="852"/>
      <c r="AA60" s="852"/>
      <c r="AB60" s="852"/>
      <c r="AC60" s="852">
        <v>22</v>
      </c>
      <c r="AD60" s="852">
        <v>78</v>
      </c>
      <c r="AE60" s="852">
        <v>11738</v>
      </c>
      <c r="AF60" s="852">
        <v>1</v>
      </c>
      <c r="AG60" s="852">
        <v>0</v>
      </c>
      <c r="AH60" s="852">
        <v>7</v>
      </c>
      <c r="AI60" s="852">
        <v>6</v>
      </c>
      <c r="AJ60" s="852">
        <v>12</v>
      </c>
      <c r="AK60" s="852">
        <v>47</v>
      </c>
      <c r="AL60" s="852">
        <v>26</v>
      </c>
      <c r="AM60" s="852" t="s">
        <v>415</v>
      </c>
      <c r="AN60" s="852"/>
      <c r="AO60" s="852"/>
      <c r="AP60" s="852"/>
      <c r="AQ60" s="852">
        <v>27</v>
      </c>
      <c r="AR60" s="852">
        <v>73</v>
      </c>
      <c r="AS60" s="852">
        <v>15055</v>
      </c>
      <c r="AT60" s="852">
        <v>0</v>
      </c>
      <c r="AU60" s="852">
        <v>0</v>
      </c>
      <c r="AV60" s="852">
        <v>0</v>
      </c>
      <c r="AW60" s="852">
        <v>2</v>
      </c>
      <c r="AX60" s="852">
        <v>8</v>
      </c>
      <c r="AY60" s="852">
        <v>27</v>
      </c>
      <c r="AZ60" s="852">
        <v>52</v>
      </c>
      <c r="BA60" s="852">
        <v>10</v>
      </c>
      <c r="BB60" s="852">
        <v>0</v>
      </c>
      <c r="BC60" s="852"/>
      <c r="BD60" s="852"/>
      <c r="BE60" s="852"/>
      <c r="BF60" s="852"/>
      <c r="BG60" s="852">
        <v>38</v>
      </c>
      <c r="BH60" s="852">
        <v>62</v>
      </c>
      <c r="BI60" s="852">
        <v>3362</v>
      </c>
      <c r="BJ60" s="852" t="s">
        <v>415</v>
      </c>
      <c r="BK60" s="852" t="s">
        <v>415</v>
      </c>
      <c r="BL60" s="852">
        <v>0</v>
      </c>
      <c r="BM60" s="852">
        <v>1</v>
      </c>
      <c r="BN60" s="852">
        <v>6</v>
      </c>
      <c r="BO60" s="852">
        <v>23</v>
      </c>
      <c r="BP60" s="852">
        <v>56</v>
      </c>
      <c r="BQ60" s="852">
        <v>14</v>
      </c>
      <c r="BR60" s="852">
        <v>1</v>
      </c>
      <c r="BS60" s="852"/>
      <c r="BT60" s="852"/>
      <c r="BU60" s="852"/>
      <c r="BV60" s="852"/>
      <c r="BW60" s="852">
        <v>29</v>
      </c>
      <c r="BX60" s="852">
        <v>71</v>
      </c>
      <c r="BY60" s="852">
        <v>11693</v>
      </c>
      <c r="BZ60" s="852" t="s">
        <v>415</v>
      </c>
      <c r="CA60" s="852" t="s">
        <v>415</v>
      </c>
      <c r="CB60" s="852">
        <v>0</v>
      </c>
      <c r="CC60" s="852">
        <v>2</v>
      </c>
      <c r="CD60" s="852">
        <v>9</v>
      </c>
      <c r="CE60" s="852">
        <v>29</v>
      </c>
      <c r="CF60" s="852">
        <v>50</v>
      </c>
      <c r="CG60" s="852">
        <v>9</v>
      </c>
      <c r="CH60" s="852">
        <v>0</v>
      </c>
      <c r="CI60" s="852"/>
      <c r="CJ60" s="852"/>
      <c r="CK60" s="852"/>
      <c r="CL60" s="852"/>
      <c r="CM60" s="852">
        <v>41</v>
      </c>
      <c r="CN60" s="852">
        <v>59</v>
      </c>
      <c r="CO60" s="852">
        <v>15100</v>
      </c>
      <c r="CP60" s="852">
        <v>1</v>
      </c>
      <c r="CQ60" s="852">
        <v>0</v>
      </c>
      <c r="CR60" s="852">
        <v>6</v>
      </c>
      <c r="CS60" s="852">
        <v>3</v>
      </c>
      <c r="CT60" s="852">
        <v>1</v>
      </c>
      <c r="CU60" s="852">
        <v>20</v>
      </c>
      <c r="CV60" s="852">
        <v>49</v>
      </c>
      <c r="CW60" s="852">
        <v>17</v>
      </c>
      <c r="CX60" s="852">
        <v>2</v>
      </c>
      <c r="CY60" s="852"/>
      <c r="CZ60" s="852"/>
      <c r="DA60" s="852"/>
      <c r="DB60" s="852"/>
      <c r="DC60" s="852">
        <v>32</v>
      </c>
      <c r="DD60" s="852">
        <v>68</v>
      </c>
      <c r="DE60" s="852">
        <v>3363</v>
      </c>
      <c r="DF60" s="852">
        <v>1</v>
      </c>
      <c r="DG60" s="852">
        <v>0</v>
      </c>
      <c r="DH60" s="852">
        <v>5</v>
      </c>
      <c r="DI60" s="852">
        <v>4</v>
      </c>
      <c r="DJ60" s="852">
        <v>2</v>
      </c>
      <c r="DK60" s="852">
        <v>24</v>
      </c>
      <c r="DL60" s="852">
        <v>50</v>
      </c>
      <c r="DM60" s="852">
        <v>12</v>
      </c>
      <c r="DN60" s="852">
        <v>1</v>
      </c>
      <c r="DO60" s="852"/>
      <c r="DP60" s="852"/>
      <c r="DQ60" s="852"/>
      <c r="DR60" s="852"/>
      <c r="DS60" s="852">
        <v>36</v>
      </c>
      <c r="DT60" s="852">
        <v>64</v>
      </c>
      <c r="DU60" s="852">
        <v>11737</v>
      </c>
      <c r="DV60" s="852">
        <v>1</v>
      </c>
      <c r="DW60" s="852">
        <v>0</v>
      </c>
      <c r="DX60" s="852">
        <v>6</v>
      </c>
      <c r="DY60" s="852">
        <v>3</v>
      </c>
      <c r="DZ60" s="852">
        <v>1</v>
      </c>
      <c r="EA60" s="852">
        <v>19</v>
      </c>
      <c r="EB60" s="852">
        <v>48</v>
      </c>
      <c r="EC60" s="852">
        <v>18</v>
      </c>
      <c r="ED60" s="852">
        <v>2</v>
      </c>
      <c r="EE60" s="852"/>
      <c r="EF60" s="852"/>
      <c r="EG60" s="852"/>
      <c r="EH60" s="852"/>
      <c r="EI60" s="852">
        <v>31</v>
      </c>
      <c r="EJ60" s="852">
        <v>69</v>
      </c>
      <c r="EK60" s="852">
        <v>15101</v>
      </c>
      <c r="EL60" s="852">
        <v>1</v>
      </c>
      <c r="EM60" s="852">
        <v>0</v>
      </c>
      <c r="EN60" s="852">
        <v>6</v>
      </c>
      <c r="EO60" s="852">
        <v>7</v>
      </c>
      <c r="EP60" s="852">
        <v>33</v>
      </c>
      <c r="EQ60" s="852">
        <v>28</v>
      </c>
      <c r="ER60" s="852">
        <v>25</v>
      </c>
      <c r="ES60" s="852">
        <v>1</v>
      </c>
      <c r="ET60" s="852"/>
      <c r="EU60" s="852"/>
      <c r="EV60" s="852"/>
      <c r="EW60" s="852"/>
      <c r="EX60" s="852">
        <v>47</v>
      </c>
      <c r="EY60" s="852">
        <v>53</v>
      </c>
      <c r="EZ60" s="852">
        <v>3364</v>
      </c>
      <c r="FA60" s="852">
        <v>1</v>
      </c>
      <c r="FB60" s="852">
        <v>0</v>
      </c>
      <c r="FC60" s="852">
        <v>5</v>
      </c>
      <c r="FD60" s="852">
        <v>5</v>
      </c>
      <c r="FE60" s="852">
        <v>31</v>
      </c>
      <c r="FF60" s="852">
        <v>29</v>
      </c>
      <c r="FG60" s="852">
        <v>29</v>
      </c>
      <c r="FH60" s="852">
        <v>1</v>
      </c>
      <c r="FI60" s="852"/>
      <c r="FJ60" s="852"/>
      <c r="FK60" s="852"/>
      <c r="FL60" s="852"/>
      <c r="FM60" s="852">
        <v>41</v>
      </c>
      <c r="FN60" s="852">
        <v>59</v>
      </c>
      <c r="FO60" s="852">
        <v>11737</v>
      </c>
      <c r="FP60" s="852">
        <v>1</v>
      </c>
      <c r="FQ60" s="852">
        <v>0</v>
      </c>
      <c r="FR60" s="852">
        <v>7</v>
      </c>
      <c r="FS60" s="852">
        <v>7</v>
      </c>
      <c r="FT60" s="852">
        <v>33</v>
      </c>
      <c r="FU60" s="852">
        <v>27</v>
      </c>
      <c r="FV60" s="852">
        <v>24</v>
      </c>
      <c r="FW60" s="852">
        <v>1</v>
      </c>
      <c r="FX60" s="852"/>
      <c r="FY60" s="852"/>
      <c r="FZ60" s="852"/>
      <c r="GA60" s="852"/>
      <c r="GB60" s="852">
        <v>48</v>
      </c>
      <c r="GC60" s="852">
        <v>52</v>
      </c>
      <c r="GD60" s="852">
        <v>15049</v>
      </c>
      <c r="GE60" s="852">
        <v>48</v>
      </c>
      <c r="GF60" s="852">
        <v>52</v>
      </c>
      <c r="GG60" s="852">
        <v>3361</v>
      </c>
      <c r="GH60" s="852">
        <v>45</v>
      </c>
      <c r="GI60" s="852">
        <v>55</v>
      </c>
      <c r="GJ60" s="852">
        <v>11688</v>
      </c>
      <c r="GK60" s="852">
        <v>49</v>
      </c>
      <c r="GL60" s="852">
        <v>51</v>
      </c>
      <c r="GM60" s="852">
        <v>14650</v>
      </c>
      <c r="GN60" s="852">
        <v>17</v>
      </c>
      <c r="GO60" s="852">
        <v>83</v>
      </c>
      <c r="GP60" s="852">
        <v>3287</v>
      </c>
      <c r="GQ60" s="852">
        <v>15</v>
      </c>
      <c r="GR60" s="852">
        <v>85</v>
      </c>
      <c r="GS60" s="852">
        <v>11363</v>
      </c>
      <c r="GT60" s="852">
        <v>18</v>
      </c>
      <c r="GU60" s="852">
        <v>82</v>
      </c>
      <c r="GV60" s="852">
        <v>14647</v>
      </c>
      <c r="GW60" s="852">
        <v>15</v>
      </c>
      <c r="GX60" s="852">
        <v>85</v>
      </c>
      <c r="GY60" s="852">
        <v>3287</v>
      </c>
      <c r="GZ60" s="852">
        <v>11</v>
      </c>
      <c r="HA60" s="852">
        <v>89</v>
      </c>
      <c r="HB60" s="852">
        <v>11360</v>
      </c>
      <c r="HC60" s="852">
        <v>17</v>
      </c>
      <c r="HD60" s="852">
        <v>83</v>
      </c>
      <c r="HE60" s="852">
        <v>14646</v>
      </c>
      <c r="HF60" s="852">
        <v>22</v>
      </c>
      <c r="HG60" s="852">
        <v>78</v>
      </c>
      <c r="HH60" s="852">
        <v>3283</v>
      </c>
      <c r="HI60" s="852">
        <v>25</v>
      </c>
      <c r="HJ60" s="852">
        <v>75</v>
      </c>
      <c r="HK60" s="852">
        <v>11363</v>
      </c>
      <c r="HL60" s="852">
        <v>21</v>
      </c>
      <c r="HM60" s="852">
        <v>79</v>
      </c>
      <c r="HO60" s="312"/>
      <c r="HP60" s="312"/>
      <c r="HQ60" s="312"/>
      <c r="HR60" s="312"/>
      <c r="HS60" s="312"/>
      <c r="HT60" s="312"/>
      <c r="HU60" s="312"/>
      <c r="HV60" s="312"/>
      <c r="HW60" s="312"/>
      <c r="HX60" s="312"/>
      <c r="HY60" s="312"/>
      <c r="HZ60" s="312"/>
      <c r="IA60" s="312"/>
      <c r="IB60" s="312"/>
      <c r="IC60" s="312"/>
      <c r="ID60" s="312"/>
      <c r="IE60" s="312"/>
      <c r="IF60" s="312"/>
      <c r="IG60" s="312"/>
      <c r="IH60" s="312"/>
      <c r="II60" s="312"/>
      <c r="IJ60" s="312"/>
      <c r="IK60" s="312"/>
      <c r="IL60" s="312"/>
      <c r="IM60" s="312"/>
      <c r="IN60" s="312"/>
      <c r="IO60" s="312"/>
      <c r="IP60" s="312"/>
      <c r="IQ60" s="312"/>
      <c r="IR60" s="312"/>
      <c r="IS60" s="312"/>
      <c r="IT60" s="312"/>
      <c r="IU60" s="312"/>
      <c r="IV60" s="312"/>
    </row>
    <row r="61" spans="1:256" x14ac:dyDescent="0.2">
      <c r="B61" s="312" t="s">
        <v>405</v>
      </c>
      <c r="C61" s="323">
        <v>11895</v>
      </c>
      <c r="D61" s="323">
        <v>0</v>
      </c>
      <c r="E61" s="323">
        <v>0</v>
      </c>
      <c r="F61" s="323">
        <v>17</v>
      </c>
      <c r="G61" s="323">
        <v>11</v>
      </c>
      <c r="H61" s="323">
        <v>19</v>
      </c>
      <c r="I61" s="323">
        <v>41</v>
      </c>
      <c r="J61" s="323">
        <v>12</v>
      </c>
      <c r="K61" s="323">
        <v>0</v>
      </c>
      <c r="L61" s="323"/>
      <c r="M61" s="323"/>
      <c r="N61" s="323"/>
      <c r="O61" s="323">
        <v>47</v>
      </c>
      <c r="P61" s="323">
        <v>53</v>
      </c>
      <c r="Q61" s="323">
        <v>3711</v>
      </c>
      <c r="R61" s="323">
        <v>0</v>
      </c>
      <c r="S61" s="323">
        <v>0</v>
      </c>
      <c r="T61" s="323">
        <v>17</v>
      </c>
      <c r="U61" s="323">
        <v>12</v>
      </c>
      <c r="V61" s="323">
        <v>21</v>
      </c>
      <c r="W61" s="323">
        <v>39</v>
      </c>
      <c r="X61" s="323">
        <v>10</v>
      </c>
      <c r="Y61" s="323">
        <v>0</v>
      </c>
      <c r="Z61" s="323"/>
      <c r="AA61" s="323"/>
      <c r="AB61" s="323"/>
      <c r="AC61" s="323">
        <v>51</v>
      </c>
      <c r="AD61" s="323">
        <v>49</v>
      </c>
      <c r="AE61" s="323">
        <v>8184</v>
      </c>
      <c r="AF61" s="323">
        <v>0</v>
      </c>
      <c r="AG61" s="323">
        <v>0</v>
      </c>
      <c r="AH61" s="323">
        <v>16</v>
      </c>
      <c r="AI61" s="323">
        <v>11</v>
      </c>
      <c r="AJ61" s="323">
        <v>19</v>
      </c>
      <c r="AK61" s="323">
        <v>42</v>
      </c>
      <c r="AL61" s="323">
        <v>12</v>
      </c>
      <c r="AM61" s="323">
        <v>0</v>
      </c>
      <c r="AN61" s="323"/>
      <c r="AO61" s="323"/>
      <c r="AP61" s="323"/>
      <c r="AQ61" s="323">
        <v>46</v>
      </c>
      <c r="AR61" s="323">
        <v>54</v>
      </c>
      <c r="AS61" s="323">
        <v>11884</v>
      </c>
      <c r="AT61" s="323" t="s">
        <v>415</v>
      </c>
      <c r="AU61" s="323">
        <v>0</v>
      </c>
      <c r="AV61" s="323">
        <v>1</v>
      </c>
      <c r="AW61" s="323">
        <v>4</v>
      </c>
      <c r="AX61" s="323">
        <v>15</v>
      </c>
      <c r="AY61" s="323">
        <v>37</v>
      </c>
      <c r="AZ61" s="323">
        <v>38</v>
      </c>
      <c r="BA61" s="323">
        <v>4</v>
      </c>
      <c r="BB61" s="323">
        <v>0</v>
      </c>
      <c r="BC61" s="323"/>
      <c r="BD61" s="323"/>
      <c r="BE61" s="323"/>
      <c r="BF61" s="323"/>
      <c r="BG61" s="323">
        <v>58</v>
      </c>
      <c r="BH61" s="323">
        <v>42</v>
      </c>
      <c r="BI61" s="323">
        <v>3710</v>
      </c>
      <c r="BJ61" s="323">
        <v>0</v>
      </c>
      <c r="BK61" s="323">
        <v>0</v>
      </c>
      <c r="BL61" s="323">
        <v>1</v>
      </c>
      <c r="BM61" s="323">
        <v>5</v>
      </c>
      <c r="BN61" s="323">
        <v>14</v>
      </c>
      <c r="BO61" s="323">
        <v>37</v>
      </c>
      <c r="BP61" s="323">
        <v>39</v>
      </c>
      <c r="BQ61" s="323">
        <v>4</v>
      </c>
      <c r="BR61" s="323">
        <v>0</v>
      </c>
      <c r="BS61" s="323"/>
      <c r="BT61" s="323"/>
      <c r="BU61" s="323"/>
      <c r="BV61" s="323"/>
      <c r="BW61" s="323">
        <v>57</v>
      </c>
      <c r="BX61" s="323">
        <v>43</v>
      </c>
      <c r="BY61" s="323">
        <v>8174</v>
      </c>
      <c r="BZ61" s="323" t="s">
        <v>415</v>
      </c>
      <c r="CA61" s="323">
        <v>0</v>
      </c>
      <c r="CB61" s="323">
        <v>1</v>
      </c>
      <c r="CC61" s="323">
        <v>4</v>
      </c>
      <c r="CD61" s="323">
        <v>15</v>
      </c>
      <c r="CE61" s="323">
        <v>38</v>
      </c>
      <c r="CF61" s="323">
        <v>38</v>
      </c>
      <c r="CG61" s="323">
        <v>4</v>
      </c>
      <c r="CH61" s="323">
        <v>0</v>
      </c>
      <c r="CI61" s="323"/>
      <c r="CJ61" s="323"/>
      <c r="CK61" s="323"/>
      <c r="CL61" s="323"/>
      <c r="CM61" s="323">
        <v>58</v>
      </c>
      <c r="CN61" s="323">
        <v>42</v>
      </c>
      <c r="CO61" s="323">
        <v>11890</v>
      </c>
      <c r="CP61" s="323">
        <v>0</v>
      </c>
      <c r="CQ61" s="323">
        <v>0</v>
      </c>
      <c r="CR61" s="323">
        <v>14</v>
      </c>
      <c r="CS61" s="323">
        <v>6</v>
      </c>
      <c r="CT61" s="323">
        <v>2</v>
      </c>
      <c r="CU61" s="323">
        <v>26</v>
      </c>
      <c r="CV61" s="323">
        <v>41</v>
      </c>
      <c r="CW61" s="323">
        <v>10</v>
      </c>
      <c r="CX61" s="323">
        <v>1</v>
      </c>
      <c r="CY61" s="323"/>
      <c r="CZ61" s="323"/>
      <c r="DA61" s="323"/>
      <c r="DB61" s="323"/>
      <c r="DC61" s="323">
        <v>49</v>
      </c>
      <c r="DD61" s="323">
        <v>51</v>
      </c>
      <c r="DE61" s="323">
        <v>3711</v>
      </c>
      <c r="DF61" s="323">
        <v>1</v>
      </c>
      <c r="DG61" s="323">
        <v>0</v>
      </c>
      <c r="DH61" s="323">
        <v>17</v>
      </c>
      <c r="DI61" s="323">
        <v>9</v>
      </c>
      <c r="DJ61" s="323">
        <v>2</v>
      </c>
      <c r="DK61" s="323">
        <v>30</v>
      </c>
      <c r="DL61" s="323">
        <v>36</v>
      </c>
      <c r="DM61" s="323">
        <v>5</v>
      </c>
      <c r="DN61" s="323">
        <v>0</v>
      </c>
      <c r="DO61" s="323"/>
      <c r="DP61" s="323"/>
      <c r="DQ61" s="323"/>
      <c r="DR61" s="323"/>
      <c r="DS61" s="323">
        <v>58</v>
      </c>
      <c r="DT61" s="323">
        <v>42</v>
      </c>
      <c r="DU61" s="323">
        <v>8179</v>
      </c>
      <c r="DV61" s="323">
        <v>0</v>
      </c>
      <c r="DW61" s="323">
        <v>0</v>
      </c>
      <c r="DX61" s="323">
        <v>13</v>
      </c>
      <c r="DY61" s="323">
        <v>4</v>
      </c>
      <c r="DZ61" s="323">
        <v>2</v>
      </c>
      <c r="EA61" s="323">
        <v>24</v>
      </c>
      <c r="EB61" s="323">
        <v>43</v>
      </c>
      <c r="EC61" s="323">
        <v>12</v>
      </c>
      <c r="ED61" s="323">
        <v>1</v>
      </c>
      <c r="EE61" s="323"/>
      <c r="EF61" s="323"/>
      <c r="EG61" s="323"/>
      <c r="EH61" s="323"/>
      <c r="EI61" s="323">
        <v>44</v>
      </c>
      <c r="EJ61" s="323">
        <v>56</v>
      </c>
      <c r="EK61" s="323">
        <v>11892</v>
      </c>
      <c r="EL61" s="323">
        <v>0</v>
      </c>
      <c r="EM61" s="323">
        <v>0</v>
      </c>
      <c r="EN61" s="323">
        <v>16</v>
      </c>
      <c r="EO61" s="323">
        <v>10</v>
      </c>
      <c r="EP61" s="323">
        <v>38</v>
      </c>
      <c r="EQ61" s="323">
        <v>21</v>
      </c>
      <c r="ER61" s="323">
        <v>14</v>
      </c>
      <c r="ES61" s="323">
        <v>0</v>
      </c>
      <c r="ET61" s="323"/>
      <c r="EU61" s="323"/>
      <c r="EV61" s="323"/>
      <c r="EW61" s="323"/>
      <c r="EX61" s="323">
        <v>65</v>
      </c>
      <c r="EY61" s="323">
        <v>35</v>
      </c>
      <c r="EZ61" s="323">
        <v>3710</v>
      </c>
      <c r="FA61" s="323">
        <v>0</v>
      </c>
      <c r="FB61" s="323">
        <v>0</v>
      </c>
      <c r="FC61" s="323">
        <v>17</v>
      </c>
      <c r="FD61" s="323">
        <v>11</v>
      </c>
      <c r="FE61" s="323">
        <v>39</v>
      </c>
      <c r="FF61" s="323">
        <v>21</v>
      </c>
      <c r="FG61" s="323">
        <v>12</v>
      </c>
      <c r="FH61" s="323">
        <v>0</v>
      </c>
      <c r="FI61" s="323"/>
      <c r="FJ61" s="323"/>
      <c r="FK61" s="323"/>
      <c r="FL61" s="323"/>
      <c r="FM61" s="323">
        <v>67</v>
      </c>
      <c r="FN61" s="323">
        <v>33</v>
      </c>
      <c r="FO61" s="323">
        <v>8182</v>
      </c>
      <c r="FP61" s="323">
        <v>0</v>
      </c>
      <c r="FQ61" s="323">
        <v>0</v>
      </c>
      <c r="FR61" s="323">
        <v>15</v>
      </c>
      <c r="FS61" s="323">
        <v>10</v>
      </c>
      <c r="FT61" s="323">
        <v>38</v>
      </c>
      <c r="FU61" s="323">
        <v>21</v>
      </c>
      <c r="FV61" s="323">
        <v>14</v>
      </c>
      <c r="FW61" s="323">
        <v>0</v>
      </c>
      <c r="FX61" s="323"/>
      <c r="FY61" s="323"/>
      <c r="FZ61" s="323"/>
      <c r="GA61" s="323"/>
      <c r="GB61" s="323">
        <v>64</v>
      </c>
      <c r="GC61" s="323">
        <v>36</v>
      </c>
      <c r="GD61" s="323">
        <v>11879</v>
      </c>
      <c r="GE61" s="323">
        <v>69</v>
      </c>
      <c r="GF61" s="323">
        <v>31</v>
      </c>
      <c r="GG61" s="323">
        <v>3710</v>
      </c>
      <c r="GH61" s="323">
        <v>72</v>
      </c>
      <c r="GI61" s="323">
        <v>28</v>
      </c>
      <c r="GJ61" s="323">
        <v>8169</v>
      </c>
      <c r="GK61" s="323">
        <v>67</v>
      </c>
      <c r="GL61" s="323">
        <v>33</v>
      </c>
      <c r="GM61" s="323">
        <v>11486</v>
      </c>
      <c r="GN61" s="323">
        <v>25</v>
      </c>
      <c r="GO61" s="323">
        <v>75</v>
      </c>
      <c r="GP61" s="323">
        <v>3556</v>
      </c>
      <c r="GQ61" s="323">
        <v>27</v>
      </c>
      <c r="GR61" s="323">
        <v>73</v>
      </c>
      <c r="GS61" s="323">
        <v>7930</v>
      </c>
      <c r="GT61" s="323">
        <v>24</v>
      </c>
      <c r="GU61" s="323">
        <v>76</v>
      </c>
      <c r="GV61" s="323">
        <v>11479</v>
      </c>
      <c r="GW61" s="323">
        <v>16</v>
      </c>
      <c r="GX61" s="323">
        <v>84</v>
      </c>
      <c r="GY61" s="323">
        <v>3555</v>
      </c>
      <c r="GZ61" s="323">
        <v>17</v>
      </c>
      <c r="HA61" s="323">
        <v>83</v>
      </c>
      <c r="HB61" s="323">
        <v>7924</v>
      </c>
      <c r="HC61" s="323">
        <v>16</v>
      </c>
      <c r="HD61" s="323">
        <v>84</v>
      </c>
      <c r="HE61" s="323">
        <v>11462</v>
      </c>
      <c r="HF61" s="323">
        <v>26</v>
      </c>
      <c r="HG61" s="323">
        <v>74</v>
      </c>
      <c r="HH61" s="323">
        <v>3551</v>
      </c>
      <c r="HI61" s="323">
        <v>33</v>
      </c>
      <c r="HJ61" s="323">
        <v>67</v>
      </c>
      <c r="HK61" s="323">
        <v>7911</v>
      </c>
      <c r="HL61" s="323">
        <v>23</v>
      </c>
      <c r="HM61" s="323">
        <v>77</v>
      </c>
      <c r="HO61" s="312"/>
      <c r="HP61" s="312"/>
      <c r="HQ61" s="312"/>
      <c r="HR61" s="312"/>
      <c r="HS61" s="312"/>
      <c r="HT61" s="312"/>
      <c r="HU61" s="312"/>
      <c r="HV61" s="312"/>
      <c r="HW61" s="312"/>
      <c r="HX61" s="312"/>
      <c r="HY61" s="312"/>
      <c r="HZ61" s="312"/>
      <c r="IA61" s="312"/>
      <c r="IB61" s="312"/>
      <c r="IC61" s="312"/>
      <c r="ID61" s="312"/>
      <c r="IE61" s="312"/>
      <c r="IF61" s="312"/>
      <c r="IG61" s="312"/>
      <c r="IH61" s="312"/>
      <c r="II61" s="312"/>
      <c r="IJ61" s="312"/>
      <c r="IK61" s="312"/>
      <c r="IL61" s="312"/>
      <c r="IM61" s="312"/>
      <c r="IN61" s="312"/>
      <c r="IO61" s="312"/>
      <c r="IP61" s="312"/>
      <c r="IQ61" s="312"/>
      <c r="IR61" s="312"/>
      <c r="IS61" s="312"/>
      <c r="IT61" s="312"/>
      <c r="IU61" s="312"/>
      <c r="IV61" s="312"/>
    </row>
    <row r="62" spans="1:256" x14ac:dyDescent="0.2">
      <c r="B62" s="312" t="s">
        <v>406</v>
      </c>
      <c r="C62" s="323">
        <v>1430</v>
      </c>
      <c r="D62" s="323">
        <v>0</v>
      </c>
      <c r="E62" s="323" t="s">
        <v>415</v>
      </c>
      <c r="F62" s="323">
        <v>11</v>
      </c>
      <c r="G62" s="323">
        <v>6</v>
      </c>
      <c r="H62" s="323">
        <v>12</v>
      </c>
      <c r="I62" s="323">
        <v>44</v>
      </c>
      <c r="J62" s="323">
        <v>26</v>
      </c>
      <c r="K62" s="323">
        <v>0</v>
      </c>
      <c r="L62" s="323"/>
      <c r="M62" s="323"/>
      <c r="N62" s="323"/>
      <c r="O62" s="323">
        <v>30</v>
      </c>
      <c r="P62" s="323">
        <v>70</v>
      </c>
      <c r="Q62" s="323">
        <v>690</v>
      </c>
      <c r="R62" s="323">
        <v>0</v>
      </c>
      <c r="S62" s="323" t="s">
        <v>415</v>
      </c>
      <c r="T62" s="323">
        <v>8</v>
      </c>
      <c r="U62" s="323">
        <v>6</v>
      </c>
      <c r="V62" s="323">
        <v>12</v>
      </c>
      <c r="W62" s="323">
        <v>41</v>
      </c>
      <c r="X62" s="323">
        <v>31</v>
      </c>
      <c r="Y62" s="323">
        <v>1</v>
      </c>
      <c r="Z62" s="323"/>
      <c r="AA62" s="323"/>
      <c r="AB62" s="323"/>
      <c r="AC62" s="323">
        <v>27</v>
      </c>
      <c r="AD62" s="323">
        <v>73</v>
      </c>
      <c r="AE62" s="323">
        <v>740</v>
      </c>
      <c r="AF62" s="323">
        <v>0</v>
      </c>
      <c r="AG62" s="323" t="s">
        <v>415</v>
      </c>
      <c r="AH62" s="323">
        <v>14</v>
      </c>
      <c r="AI62" s="323">
        <v>6</v>
      </c>
      <c r="AJ62" s="323">
        <v>12</v>
      </c>
      <c r="AK62" s="323">
        <v>46</v>
      </c>
      <c r="AL62" s="323">
        <v>22</v>
      </c>
      <c r="AM62" s="323">
        <v>0</v>
      </c>
      <c r="AN62" s="323"/>
      <c r="AO62" s="323"/>
      <c r="AP62" s="323"/>
      <c r="AQ62" s="323">
        <v>32</v>
      </c>
      <c r="AR62" s="323">
        <v>68</v>
      </c>
      <c r="AS62" s="323">
        <v>1429</v>
      </c>
      <c r="AT62" s="323" t="s">
        <v>415</v>
      </c>
      <c r="AU62" s="323" t="s">
        <v>415</v>
      </c>
      <c r="AV62" s="323">
        <v>1</v>
      </c>
      <c r="AW62" s="323">
        <v>4</v>
      </c>
      <c r="AX62" s="323">
        <v>8</v>
      </c>
      <c r="AY62" s="323">
        <v>21</v>
      </c>
      <c r="AZ62" s="323">
        <v>49</v>
      </c>
      <c r="BA62" s="323">
        <v>16</v>
      </c>
      <c r="BB62" s="323">
        <v>1</v>
      </c>
      <c r="BC62" s="323"/>
      <c r="BD62" s="323"/>
      <c r="BE62" s="323"/>
      <c r="BF62" s="323"/>
      <c r="BG62" s="323">
        <v>34</v>
      </c>
      <c r="BH62" s="323">
        <v>66</v>
      </c>
      <c r="BI62" s="323">
        <v>690</v>
      </c>
      <c r="BJ62" s="323">
        <v>0</v>
      </c>
      <c r="BK62" s="323">
        <v>0</v>
      </c>
      <c r="BL62" s="323">
        <v>0</v>
      </c>
      <c r="BM62" s="323">
        <v>4</v>
      </c>
      <c r="BN62" s="323">
        <v>6</v>
      </c>
      <c r="BO62" s="323">
        <v>18</v>
      </c>
      <c r="BP62" s="323">
        <v>51</v>
      </c>
      <c r="BQ62" s="323">
        <v>20</v>
      </c>
      <c r="BR62" s="323" t="s">
        <v>415</v>
      </c>
      <c r="BS62" s="323"/>
      <c r="BT62" s="323"/>
      <c r="BU62" s="323"/>
      <c r="BV62" s="323"/>
      <c r="BW62" s="323">
        <v>28</v>
      </c>
      <c r="BX62" s="323">
        <v>72</v>
      </c>
      <c r="BY62" s="323">
        <v>739</v>
      </c>
      <c r="BZ62" s="323" t="s">
        <v>415</v>
      </c>
      <c r="CA62" s="323" t="s">
        <v>415</v>
      </c>
      <c r="CB62" s="323">
        <v>1</v>
      </c>
      <c r="CC62" s="323">
        <v>4</v>
      </c>
      <c r="CD62" s="323">
        <v>11</v>
      </c>
      <c r="CE62" s="323">
        <v>24</v>
      </c>
      <c r="CF62" s="323">
        <v>48</v>
      </c>
      <c r="CG62" s="323">
        <v>12</v>
      </c>
      <c r="CH62" s="323" t="s">
        <v>415</v>
      </c>
      <c r="CI62" s="323"/>
      <c r="CJ62" s="323"/>
      <c r="CK62" s="323"/>
      <c r="CL62" s="323"/>
      <c r="CM62" s="323">
        <v>40</v>
      </c>
      <c r="CN62" s="323">
        <v>60</v>
      </c>
      <c r="CO62" s="323">
        <v>1430</v>
      </c>
      <c r="CP62" s="323" t="s">
        <v>415</v>
      </c>
      <c r="CQ62" s="323">
        <v>0</v>
      </c>
      <c r="CR62" s="323">
        <v>8</v>
      </c>
      <c r="CS62" s="323">
        <v>2</v>
      </c>
      <c r="CT62" s="323">
        <v>1</v>
      </c>
      <c r="CU62" s="323">
        <v>18</v>
      </c>
      <c r="CV62" s="323">
        <v>46</v>
      </c>
      <c r="CW62" s="323">
        <v>20</v>
      </c>
      <c r="CX62" s="323">
        <v>3</v>
      </c>
      <c r="CY62" s="323"/>
      <c r="CZ62" s="323"/>
      <c r="DA62" s="323"/>
      <c r="DB62" s="323"/>
      <c r="DC62" s="323">
        <v>30</v>
      </c>
      <c r="DD62" s="323">
        <v>70</v>
      </c>
      <c r="DE62" s="323">
        <v>690</v>
      </c>
      <c r="DF62" s="323">
        <v>1</v>
      </c>
      <c r="DG62" s="323" t="s">
        <v>415</v>
      </c>
      <c r="DH62" s="323">
        <v>7</v>
      </c>
      <c r="DI62" s="323">
        <v>3</v>
      </c>
      <c r="DJ62" s="323">
        <v>1</v>
      </c>
      <c r="DK62" s="323">
        <v>20</v>
      </c>
      <c r="DL62" s="323">
        <v>49</v>
      </c>
      <c r="DM62" s="323">
        <v>16</v>
      </c>
      <c r="DN62" s="323">
        <v>2</v>
      </c>
      <c r="DO62" s="323"/>
      <c r="DP62" s="323"/>
      <c r="DQ62" s="323"/>
      <c r="DR62" s="323"/>
      <c r="DS62" s="323">
        <v>32</v>
      </c>
      <c r="DT62" s="323">
        <v>68</v>
      </c>
      <c r="DU62" s="323">
        <v>740</v>
      </c>
      <c r="DV62" s="323" t="s">
        <v>415</v>
      </c>
      <c r="DW62" s="323" t="s">
        <v>415</v>
      </c>
      <c r="DX62" s="323">
        <v>10</v>
      </c>
      <c r="DY62" s="323">
        <v>2</v>
      </c>
      <c r="DZ62" s="323">
        <v>1</v>
      </c>
      <c r="EA62" s="323">
        <v>15</v>
      </c>
      <c r="EB62" s="323">
        <v>43</v>
      </c>
      <c r="EC62" s="323">
        <v>25</v>
      </c>
      <c r="ED62" s="323">
        <v>4</v>
      </c>
      <c r="EE62" s="323"/>
      <c r="EF62" s="323"/>
      <c r="EG62" s="323"/>
      <c r="EH62" s="323"/>
      <c r="EI62" s="323">
        <v>29</v>
      </c>
      <c r="EJ62" s="323">
        <v>71</v>
      </c>
      <c r="EK62" s="323">
        <v>1430</v>
      </c>
      <c r="EL62" s="323">
        <v>0</v>
      </c>
      <c r="EM62" s="323">
        <v>0</v>
      </c>
      <c r="EN62" s="323">
        <v>10</v>
      </c>
      <c r="EO62" s="323">
        <v>5</v>
      </c>
      <c r="EP62" s="323">
        <v>25</v>
      </c>
      <c r="EQ62" s="323">
        <v>26</v>
      </c>
      <c r="ER62" s="323">
        <v>33</v>
      </c>
      <c r="ES62" s="323">
        <v>1</v>
      </c>
      <c r="ET62" s="323"/>
      <c r="EU62" s="323"/>
      <c r="EV62" s="323"/>
      <c r="EW62" s="323"/>
      <c r="EX62" s="323">
        <v>40</v>
      </c>
      <c r="EY62" s="323">
        <v>60</v>
      </c>
      <c r="EZ62" s="323">
        <v>690</v>
      </c>
      <c r="FA62" s="323" t="s">
        <v>415</v>
      </c>
      <c r="FB62" s="323" t="s">
        <v>415</v>
      </c>
      <c r="FC62" s="323">
        <v>8</v>
      </c>
      <c r="FD62" s="323">
        <v>5</v>
      </c>
      <c r="FE62" s="323">
        <v>23</v>
      </c>
      <c r="FF62" s="323">
        <v>26</v>
      </c>
      <c r="FG62" s="323">
        <v>35</v>
      </c>
      <c r="FH62" s="323">
        <v>2</v>
      </c>
      <c r="FI62" s="323"/>
      <c r="FJ62" s="323"/>
      <c r="FK62" s="323"/>
      <c r="FL62" s="323"/>
      <c r="FM62" s="323">
        <v>37</v>
      </c>
      <c r="FN62" s="323">
        <v>63</v>
      </c>
      <c r="FO62" s="323">
        <v>740</v>
      </c>
      <c r="FP62" s="323" t="s">
        <v>415</v>
      </c>
      <c r="FQ62" s="323" t="s">
        <v>415</v>
      </c>
      <c r="FR62" s="323">
        <v>12</v>
      </c>
      <c r="FS62" s="323">
        <v>5</v>
      </c>
      <c r="FT62" s="323">
        <v>26</v>
      </c>
      <c r="FU62" s="323">
        <v>25</v>
      </c>
      <c r="FV62" s="323">
        <v>30</v>
      </c>
      <c r="FW62" s="323">
        <v>1</v>
      </c>
      <c r="FX62" s="323"/>
      <c r="FY62" s="323"/>
      <c r="FZ62" s="323"/>
      <c r="GA62" s="323"/>
      <c r="GB62" s="323">
        <v>44</v>
      </c>
      <c r="GC62" s="323">
        <v>56</v>
      </c>
      <c r="GD62" s="323">
        <v>1429</v>
      </c>
      <c r="GE62" s="323">
        <v>44</v>
      </c>
      <c r="GF62" s="323">
        <v>56</v>
      </c>
      <c r="GG62" s="323">
        <v>690</v>
      </c>
      <c r="GH62" s="323">
        <v>41</v>
      </c>
      <c r="GI62" s="323">
        <v>59</v>
      </c>
      <c r="GJ62" s="323">
        <v>739</v>
      </c>
      <c r="GK62" s="323">
        <v>47</v>
      </c>
      <c r="GL62" s="323">
        <v>53</v>
      </c>
      <c r="GM62" s="323">
        <v>1383</v>
      </c>
      <c r="GN62" s="323">
        <v>18</v>
      </c>
      <c r="GO62" s="323">
        <v>82</v>
      </c>
      <c r="GP62" s="323">
        <v>667</v>
      </c>
      <c r="GQ62" s="323">
        <v>16</v>
      </c>
      <c r="GR62" s="323">
        <v>84</v>
      </c>
      <c r="GS62" s="323">
        <v>716</v>
      </c>
      <c r="GT62" s="323">
        <v>19</v>
      </c>
      <c r="GU62" s="323">
        <v>81</v>
      </c>
      <c r="GV62" s="323">
        <v>1385</v>
      </c>
      <c r="GW62" s="323">
        <v>12</v>
      </c>
      <c r="GX62" s="323">
        <v>88</v>
      </c>
      <c r="GY62" s="323">
        <v>669</v>
      </c>
      <c r="GZ62" s="323">
        <v>9</v>
      </c>
      <c r="HA62" s="323">
        <v>91</v>
      </c>
      <c r="HB62" s="323">
        <v>716</v>
      </c>
      <c r="HC62" s="323">
        <v>14</v>
      </c>
      <c r="HD62" s="323">
        <v>86</v>
      </c>
      <c r="HE62" s="323">
        <v>1381</v>
      </c>
      <c r="HF62" s="323">
        <v>19</v>
      </c>
      <c r="HG62" s="323">
        <v>81</v>
      </c>
      <c r="HH62" s="323">
        <v>667</v>
      </c>
      <c r="HI62" s="323">
        <v>21</v>
      </c>
      <c r="HJ62" s="323">
        <v>79</v>
      </c>
      <c r="HK62" s="323">
        <v>714</v>
      </c>
      <c r="HL62" s="323">
        <v>17</v>
      </c>
      <c r="HM62" s="323">
        <v>83</v>
      </c>
      <c r="HO62" s="312"/>
      <c r="HP62" s="312"/>
      <c r="HQ62" s="312"/>
      <c r="HR62" s="312"/>
      <c r="HS62" s="312"/>
      <c r="HT62" s="312"/>
      <c r="HU62" s="312"/>
      <c r="HV62" s="312"/>
      <c r="HW62" s="312"/>
      <c r="HX62" s="312"/>
      <c r="HY62" s="312"/>
      <c r="HZ62" s="312"/>
      <c r="IA62" s="312"/>
      <c r="IB62" s="312"/>
      <c r="IC62" s="312"/>
      <c r="ID62" s="312"/>
      <c r="IE62" s="312"/>
      <c r="IF62" s="312"/>
      <c r="IG62" s="312"/>
      <c r="IH62" s="312"/>
      <c r="II62" s="312"/>
      <c r="IJ62" s="312"/>
      <c r="IK62" s="312"/>
      <c r="IL62" s="312"/>
      <c r="IM62" s="312"/>
      <c r="IN62" s="312"/>
      <c r="IO62" s="312"/>
      <c r="IP62" s="312"/>
      <c r="IQ62" s="312"/>
      <c r="IR62" s="312"/>
      <c r="IS62" s="312"/>
      <c r="IT62" s="312"/>
      <c r="IU62" s="312"/>
      <c r="IV62" s="312"/>
    </row>
    <row r="63" spans="1:256" x14ac:dyDescent="0.2">
      <c r="B63" s="312" t="s">
        <v>407</v>
      </c>
      <c r="C63" s="323">
        <v>794</v>
      </c>
      <c r="D63" s="323" t="s">
        <v>415</v>
      </c>
      <c r="E63" s="323">
        <v>0</v>
      </c>
      <c r="F63" s="323">
        <v>9</v>
      </c>
      <c r="G63" s="323">
        <v>5</v>
      </c>
      <c r="H63" s="323">
        <v>9</v>
      </c>
      <c r="I63" s="323">
        <v>40</v>
      </c>
      <c r="J63" s="323">
        <v>36</v>
      </c>
      <c r="K63" s="323" t="s">
        <v>415</v>
      </c>
      <c r="L63" s="323"/>
      <c r="M63" s="323"/>
      <c r="N63" s="323"/>
      <c r="O63" s="323">
        <v>24</v>
      </c>
      <c r="P63" s="323">
        <v>76</v>
      </c>
      <c r="Q63" s="323">
        <v>340</v>
      </c>
      <c r="R63" s="323" t="s">
        <v>415</v>
      </c>
      <c r="S63" s="323" t="s">
        <v>415</v>
      </c>
      <c r="T63" s="323">
        <v>8</v>
      </c>
      <c r="U63" s="323">
        <v>6</v>
      </c>
      <c r="V63" s="323">
        <v>10</v>
      </c>
      <c r="W63" s="323">
        <v>36</v>
      </c>
      <c r="X63" s="323">
        <v>39</v>
      </c>
      <c r="Y63" s="323" t="s">
        <v>415</v>
      </c>
      <c r="Z63" s="323"/>
      <c r="AA63" s="323"/>
      <c r="AB63" s="323"/>
      <c r="AC63" s="323">
        <v>25</v>
      </c>
      <c r="AD63" s="323">
        <v>75</v>
      </c>
      <c r="AE63" s="323">
        <v>454</v>
      </c>
      <c r="AF63" s="323">
        <v>0</v>
      </c>
      <c r="AG63" s="323" t="s">
        <v>415</v>
      </c>
      <c r="AH63" s="323">
        <v>10</v>
      </c>
      <c r="AI63" s="323">
        <v>4</v>
      </c>
      <c r="AJ63" s="323">
        <v>8</v>
      </c>
      <c r="AK63" s="323">
        <v>43</v>
      </c>
      <c r="AL63" s="323">
        <v>35</v>
      </c>
      <c r="AM63" s="323">
        <v>0</v>
      </c>
      <c r="AN63" s="323"/>
      <c r="AO63" s="323"/>
      <c r="AP63" s="323"/>
      <c r="AQ63" s="323">
        <v>22</v>
      </c>
      <c r="AR63" s="323">
        <v>78</v>
      </c>
      <c r="AS63" s="323">
        <v>792</v>
      </c>
      <c r="AT63" s="323">
        <v>0</v>
      </c>
      <c r="AU63" s="323" t="s">
        <v>415</v>
      </c>
      <c r="AV63" s="323">
        <v>2</v>
      </c>
      <c r="AW63" s="323">
        <v>2</v>
      </c>
      <c r="AX63" s="323">
        <v>6</v>
      </c>
      <c r="AY63" s="323">
        <v>21</v>
      </c>
      <c r="AZ63" s="323">
        <v>49</v>
      </c>
      <c r="BA63" s="323" t="s">
        <v>415</v>
      </c>
      <c r="BB63" s="323">
        <v>1</v>
      </c>
      <c r="BC63" s="323"/>
      <c r="BD63" s="323"/>
      <c r="BE63" s="323"/>
      <c r="BF63" s="323"/>
      <c r="BG63" s="323">
        <v>31</v>
      </c>
      <c r="BH63" s="323">
        <v>69</v>
      </c>
      <c r="BI63" s="323">
        <v>339</v>
      </c>
      <c r="BJ63" s="323">
        <v>0</v>
      </c>
      <c r="BK63" s="323" t="s">
        <v>415</v>
      </c>
      <c r="BL63" s="323">
        <v>1</v>
      </c>
      <c r="BM63" s="323">
        <v>1</v>
      </c>
      <c r="BN63" s="323">
        <v>5</v>
      </c>
      <c r="BO63" s="323">
        <v>21</v>
      </c>
      <c r="BP63" s="323">
        <v>48</v>
      </c>
      <c r="BQ63" s="323" t="s">
        <v>415</v>
      </c>
      <c r="BR63" s="323">
        <v>2</v>
      </c>
      <c r="BS63" s="323"/>
      <c r="BT63" s="323"/>
      <c r="BU63" s="323"/>
      <c r="BV63" s="323"/>
      <c r="BW63" s="323">
        <v>29</v>
      </c>
      <c r="BX63" s="323">
        <v>71</v>
      </c>
      <c r="BY63" s="323">
        <v>453</v>
      </c>
      <c r="BZ63" s="323">
        <v>0</v>
      </c>
      <c r="CA63" s="323">
        <v>0</v>
      </c>
      <c r="CB63" s="323">
        <v>3</v>
      </c>
      <c r="CC63" s="323">
        <v>2</v>
      </c>
      <c r="CD63" s="323">
        <v>7</v>
      </c>
      <c r="CE63" s="323">
        <v>21</v>
      </c>
      <c r="CF63" s="323">
        <v>51</v>
      </c>
      <c r="CG63" s="323">
        <v>16</v>
      </c>
      <c r="CH63" s="323">
        <v>1</v>
      </c>
      <c r="CI63" s="323"/>
      <c r="CJ63" s="323"/>
      <c r="CK63" s="323"/>
      <c r="CL63" s="323"/>
      <c r="CM63" s="323">
        <v>33</v>
      </c>
      <c r="CN63" s="323">
        <v>67</v>
      </c>
      <c r="CO63" s="323">
        <v>793</v>
      </c>
      <c r="CP63" s="323">
        <v>0</v>
      </c>
      <c r="CQ63" s="323" t="s">
        <v>415</v>
      </c>
      <c r="CR63" s="323">
        <v>10</v>
      </c>
      <c r="CS63" s="323">
        <v>3</v>
      </c>
      <c r="CT63" s="323">
        <v>1</v>
      </c>
      <c r="CU63" s="323">
        <v>13</v>
      </c>
      <c r="CV63" s="323">
        <v>44</v>
      </c>
      <c r="CW63" s="323">
        <v>24</v>
      </c>
      <c r="CX63" s="323">
        <v>5</v>
      </c>
      <c r="CY63" s="323"/>
      <c r="CZ63" s="323"/>
      <c r="DA63" s="323"/>
      <c r="DB63" s="323"/>
      <c r="DC63" s="323">
        <v>28</v>
      </c>
      <c r="DD63" s="323">
        <v>72</v>
      </c>
      <c r="DE63" s="323">
        <v>340</v>
      </c>
      <c r="DF63" s="323" t="s">
        <v>415</v>
      </c>
      <c r="DG63" s="323" t="s">
        <v>415</v>
      </c>
      <c r="DH63" s="323">
        <v>9</v>
      </c>
      <c r="DI63" s="323">
        <v>4</v>
      </c>
      <c r="DJ63" s="323">
        <v>2</v>
      </c>
      <c r="DK63" s="323">
        <v>16</v>
      </c>
      <c r="DL63" s="323">
        <v>44</v>
      </c>
      <c r="DM63" s="323">
        <v>20</v>
      </c>
      <c r="DN63" s="323">
        <v>4</v>
      </c>
      <c r="DO63" s="323"/>
      <c r="DP63" s="323"/>
      <c r="DQ63" s="323"/>
      <c r="DR63" s="323"/>
      <c r="DS63" s="323">
        <v>31</v>
      </c>
      <c r="DT63" s="323">
        <v>69</v>
      </c>
      <c r="DU63" s="323">
        <v>453</v>
      </c>
      <c r="DV63" s="323" t="s">
        <v>415</v>
      </c>
      <c r="DW63" s="323" t="s">
        <v>415</v>
      </c>
      <c r="DX63" s="323">
        <v>11</v>
      </c>
      <c r="DY63" s="323">
        <v>2</v>
      </c>
      <c r="DZ63" s="323">
        <v>1</v>
      </c>
      <c r="EA63" s="323">
        <v>11</v>
      </c>
      <c r="EB63" s="323">
        <v>43</v>
      </c>
      <c r="EC63" s="323">
        <v>27</v>
      </c>
      <c r="ED63" s="323">
        <v>5</v>
      </c>
      <c r="EE63" s="323"/>
      <c r="EF63" s="323"/>
      <c r="EG63" s="323"/>
      <c r="EH63" s="323"/>
      <c r="EI63" s="323">
        <v>25</v>
      </c>
      <c r="EJ63" s="323">
        <v>75</v>
      </c>
      <c r="EK63" s="323">
        <v>794</v>
      </c>
      <c r="EL63" s="323" t="s">
        <v>415</v>
      </c>
      <c r="EM63" s="323" t="s">
        <v>415</v>
      </c>
      <c r="EN63" s="323">
        <v>9</v>
      </c>
      <c r="EO63" s="323">
        <v>4</v>
      </c>
      <c r="EP63" s="323">
        <v>25</v>
      </c>
      <c r="EQ63" s="323">
        <v>25</v>
      </c>
      <c r="ER63" s="323">
        <v>34</v>
      </c>
      <c r="ES63" s="323">
        <v>2</v>
      </c>
      <c r="ET63" s="323"/>
      <c r="EU63" s="323"/>
      <c r="EV63" s="323"/>
      <c r="EW63" s="323"/>
      <c r="EX63" s="323">
        <v>39</v>
      </c>
      <c r="EY63" s="323">
        <v>61</v>
      </c>
      <c r="EZ63" s="323">
        <v>340</v>
      </c>
      <c r="FA63" s="323" t="s">
        <v>415</v>
      </c>
      <c r="FB63" s="323" t="s">
        <v>415</v>
      </c>
      <c r="FC63" s="323">
        <v>8</v>
      </c>
      <c r="FD63" s="323">
        <v>4</v>
      </c>
      <c r="FE63" s="323">
        <v>26</v>
      </c>
      <c r="FF63" s="323">
        <v>23</v>
      </c>
      <c r="FG63" s="323" t="s">
        <v>415</v>
      </c>
      <c r="FH63" s="323" t="s">
        <v>415</v>
      </c>
      <c r="FI63" s="323"/>
      <c r="FJ63" s="323"/>
      <c r="FK63" s="323"/>
      <c r="FL63" s="323"/>
      <c r="FM63" s="323">
        <v>39</v>
      </c>
      <c r="FN63" s="323">
        <v>61</v>
      </c>
      <c r="FO63" s="323">
        <v>454</v>
      </c>
      <c r="FP63" s="323">
        <v>0</v>
      </c>
      <c r="FQ63" s="323" t="s">
        <v>415</v>
      </c>
      <c r="FR63" s="323">
        <v>10</v>
      </c>
      <c r="FS63" s="323">
        <v>5</v>
      </c>
      <c r="FT63" s="323">
        <v>25</v>
      </c>
      <c r="FU63" s="323">
        <v>27</v>
      </c>
      <c r="FV63" s="323" t="s">
        <v>415</v>
      </c>
      <c r="FW63" s="323" t="s">
        <v>415</v>
      </c>
      <c r="FX63" s="323"/>
      <c r="FY63" s="323"/>
      <c r="FZ63" s="323"/>
      <c r="GA63" s="323"/>
      <c r="GB63" s="323">
        <v>40</v>
      </c>
      <c r="GC63" s="323">
        <v>60</v>
      </c>
      <c r="GD63" s="323">
        <v>791</v>
      </c>
      <c r="GE63" s="323">
        <v>39</v>
      </c>
      <c r="GF63" s="323">
        <v>61</v>
      </c>
      <c r="GG63" s="323">
        <v>339</v>
      </c>
      <c r="GH63" s="323">
        <v>39</v>
      </c>
      <c r="GI63" s="323">
        <v>61</v>
      </c>
      <c r="GJ63" s="323">
        <v>452</v>
      </c>
      <c r="GK63" s="323">
        <v>38</v>
      </c>
      <c r="GL63" s="323">
        <v>62</v>
      </c>
      <c r="GM63" s="323">
        <v>777</v>
      </c>
      <c r="GN63" s="323">
        <v>16</v>
      </c>
      <c r="GO63" s="323">
        <v>84</v>
      </c>
      <c r="GP63" s="323">
        <v>333</v>
      </c>
      <c r="GQ63" s="323">
        <v>17</v>
      </c>
      <c r="GR63" s="323">
        <v>83</v>
      </c>
      <c r="GS63" s="323">
        <v>444</v>
      </c>
      <c r="GT63" s="323">
        <v>15</v>
      </c>
      <c r="GU63" s="323">
        <v>85</v>
      </c>
      <c r="GV63" s="323">
        <v>776</v>
      </c>
      <c r="GW63" s="323">
        <v>13</v>
      </c>
      <c r="GX63" s="323">
        <v>87</v>
      </c>
      <c r="GY63" s="323">
        <v>332</v>
      </c>
      <c r="GZ63" s="323">
        <v>11</v>
      </c>
      <c r="HA63" s="323">
        <v>89</v>
      </c>
      <c r="HB63" s="323">
        <v>444</v>
      </c>
      <c r="HC63" s="323">
        <v>14</v>
      </c>
      <c r="HD63" s="323">
        <v>86</v>
      </c>
      <c r="HE63" s="323">
        <v>776</v>
      </c>
      <c r="HF63" s="323">
        <v>19</v>
      </c>
      <c r="HG63" s="323">
        <v>81</v>
      </c>
      <c r="HH63" s="323">
        <v>332</v>
      </c>
      <c r="HI63" s="323">
        <v>20</v>
      </c>
      <c r="HJ63" s="323">
        <v>80</v>
      </c>
      <c r="HK63" s="323">
        <v>444</v>
      </c>
      <c r="HL63" s="323">
        <v>18</v>
      </c>
      <c r="HM63" s="323">
        <v>82</v>
      </c>
      <c r="HO63" s="312"/>
      <c r="HP63" s="312"/>
      <c r="HQ63" s="312"/>
      <c r="HR63" s="312"/>
      <c r="HS63" s="312"/>
      <c r="HT63" s="312"/>
      <c r="HU63" s="312"/>
      <c r="HV63" s="312"/>
      <c r="HW63" s="312"/>
      <c r="HX63" s="312"/>
      <c r="HY63" s="312"/>
      <c r="HZ63" s="312"/>
      <c r="IA63" s="312"/>
      <c r="IB63" s="312"/>
      <c r="IC63" s="312"/>
      <c r="ID63" s="312"/>
      <c r="IE63" s="312"/>
      <c r="IF63" s="312"/>
      <c r="IG63" s="312"/>
      <c r="IH63" s="312"/>
      <c r="II63" s="312"/>
      <c r="IJ63" s="312"/>
      <c r="IK63" s="312"/>
      <c r="IL63" s="312"/>
      <c r="IM63" s="312"/>
      <c r="IN63" s="312"/>
      <c r="IO63" s="312"/>
      <c r="IP63" s="312"/>
      <c r="IQ63" s="312"/>
      <c r="IR63" s="312"/>
      <c r="IS63" s="312"/>
      <c r="IT63" s="312"/>
      <c r="IU63" s="312"/>
      <c r="IV63" s="312"/>
    </row>
    <row r="64" spans="1:256" x14ac:dyDescent="0.2">
      <c r="B64" s="312" t="s">
        <v>408</v>
      </c>
      <c r="C64" s="323">
        <v>133</v>
      </c>
      <c r="D64" s="323" t="s">
        <v>415</v>
      </c>
      <c r="E64" s="323" t="s">
        <v>415</v>
      </c>
      <c r="F64" s="323">
        <v>24</v>
      </c>
      <c r="G64" s="323" t="s">
        <v>415</v>
      </c>
      <c r="H64" s="323">
        <v>7</v>
      </c>
      <c r="I64" s="323">
        <v>40</v>
      </c>
      <c r="J64" s="323">
        <v>26</v>
      </c>
      <c r="K64" s="323">
        <v>0</v>
      </c>
      <c r="L64" s="323"/>
      <c r="M64" s="323"/>
      <c r="N64" s="323"/>
      <c r="O64" s="323">
        <v>34</v>
      </c>
      <c r="P64" s="323">
        <v>66</v>
      </c>
      <c r="Q64" s="323">
        <v>46</v>
      </c>
      <c r="R64" s="323">
        <v>0</v>
      </c>
      <c r="S64" s="323">
        <v>0</v>
      </c>
      <c r="T64" s="323">
        <v>41</v>
      </c>
      <c r="U64" s="323">
        <v>0</v>
      </c>
      <c r="V64" s="323" t="s">
        <v>415</v>
      </c>
      <c r="W64" s="323">
        <v>43</v>
      </c>
      <c r="X64" s="323" t="s">
        <v>415</v>
      </c>
      <c r="Y64" s="323">
        <v>0</v>
      </c>
      <c r="Z64" s="323"/>
      <c r="AA64" s="323"/>
      <c r="AB64" s="323"/>
      <c r="AC64" s="323">
        <v>43</v>
      </c>
      <c r="AD64" s="323">
        <v>57</v>
      </c>
      <c r="AE64" s="323">
        <v>87</v>
      </c>
      <c r="AF64" s="323" t="s">
        <v>415</v>
      </c>
      <c r="AG64" s="323" t="s">
        <v>415</v>
      </c>
      <c r="AH64" s="323">
        <v>15</v>
      </c>
      <c r="AI64" s="323" t="s">
        <v>415</v>
      </c>
      <c r="AJ64" s="323" t="s">
        <v>415</v>
      </c>
      <c r="AK64" s="323">
        <v>38</v>
      </c>
      <c r="AL64" s="323" t="s">
        <v>415</v>
      </c>
      <c r="AM64" s="323">
        <v>0</v>
      </c>
      <c r="AN64" s="323"/>
      <c r="AO64" s="323"/>
      <c r="AP64" s="323"/>
      <c r="AQ64" s="323">
        <v>29</v>
      </c>
      <c r="AR64" s="323">
        <v>71</v>
      </c>
      <c r="AS64" s="323">
        <v>132</v>
      </c>
      <c r="AT64" s="323">
        <v>0</v>
      </c>
      <c r="AU64" s="323" t="s">
        <v>415</v>
      </c>
      <c r="AV64" s="323">
        <v>9</v>
      </c>
      <c r="AW64" s="323">
        <v>7</v>
      </c>
      <c r="AX64" s="323">
        <v>9</v>
      </c>
      <c r="AY64" s="323">
        <v>17</v>
      </c>
      <c r="AZ64" s="323">
        <v>50</v>
      </c>
      <c r="BA64" s="323">
        <v>6</v>
      </c>
      <c r="BB64" s="323" t="s">
        <v>415</v>
      </c>
      <c r="BC64" s="323"/>
      <c r="BD64" s="323"/>
      <c r="BE64" s="323"/>
      <c r="BF64" s="323"/>
      <c r="BG64" s="323">
        <v>43</v>
      </c>
      <c r="BH64" s="323">
        <v>57</v>
      </c>
      <c r="BI64" s="323">
        <v>45</v>
      </c>
      <c r="BJ64" s="323">
        <v>0</v>
      </c>
      <c r="BK64" s="323" t="s">
        <v>415</v>
      </c>
      <c r="BL64" s="323" t="s">
        <v>415</v>
      </c>
      <c r="BM64" s="323">
        <v>7</v>
      </c>
      <c r="BN64" s="323">
        <v>13</v>
      </c>
      <c r="BO64" s="323">
        <v>16</v>
      </c>
      <c r="BP64" s="323">
        <v>36</v>
      </c>
      <c r="BQ64" s="323">
        <v>7</v>
      </c>
      <c r="BR64" s="323" t="s">
        <v>415</v>
      </c>
      <c r="BS64" s="323"/>
      <c r="BT64" s="323"/>
      <c r="BU64" s="323"/>
      <c r="BV64" s="323"/>
      <c r="BW64" s="323">
        <v>56</v>
      </c>
      <c r="BX64" s="323">
        <v>44</v>
      </c>
      <c r="BY64" s="323">
        <v>87</v>
      </c>
      <c r="BZ64" s="323">
        <v>0</v>
      </c>
      <c r="CA64" s="323">
        <v>0</v>
      </c>
      <c r="CB64" s="323" t="s">
        <v>415</v>
      </c>
      <c r="CC64" s="323">
        <v>7</v>
      </c>
      <c r="CD64" s="323">
        <v>7</v>
      </c>
      <c r="CE64" s="323">
        <v>18</v>
      </c>
      <c r="CF64" s="323">
        <v>57</v>
      </c>
      <c r="CG64" s="323">
        <v>6</v>
      </c>
      <c r="CH64" s="323">
        <v>0</v>
      </c>
      <c r="CI64" s="323"/>
      <c r="CJ64" s="323"/>
      <c r="CK64" s="323"/>
      <c r="CL64" s="323"/>
      <c r="CM64" s="323">
        <v>37</v>
      </c>
      <c r="CN64" s="323">
        <v>63</v>
      </c>
      <c r="CO64" s="323">
        <v>133</v>
      </c>
      <c r="CP64" s="323" t="s">
        <v>415</v>
      </c>
      <c r="CQ64" s="323" t="s">
        <v>415</v>
      </c>
      <c r="CR64" s="323">
        <v>24</v>
      </c>
      <c r="CS64" s="323">
        <v>2</v>
      </c>
      <c r="CT64" s="323" t="s">
        <v>415</v>
      </c>
      <c r="CU64" s="323">
        <v>12</v>
      </c>
      <c r="CV64" s="323">
        <v>42</v>
      </c>
      <c r="CW64" s="323">
        <v>14</v>
      </c>
      <c r="CX64" s="323">
        <v>2</v>
      </c>
      <c r="CY64" s="323"/>
      <c r="CZ64" s="323"/>
      <c r="DA64" s="323"/>
      <c r="DB64" s="323"/>
      <c r="DC64" s="323">
        <v>41</v>
      </c>
      <c r="DD64" s="323">
        <v>59</v>
      </c>
      <c r="DE64" s="323">
        <v>46</v>
      </c>
      <c r="DF64" s="323">
        <v>0</v>
      </c>
      <c r="DG64" s="323">
        <v>0</v>
      </c>
      <c r="DH64" s="323">
        <v>41</v>
      </c>
      <c r="DI64" s="323" t="s">
        <v>415</v>
      </c>
      <c r="DJ64" s="323" t="s">
        <v>415</v>
      </c>
      <c r="DK64" s="323">
        <v>15</v>
      </c>
      <c r="DL64" s="323">
        <v>30</v>
      </c>
      <c r="DM64" s="323" t="s">
        <v>415</v>
      </c>
      <c r="DN64" s="323" t="s">
        <v>415</v>
      </c>
      <c r="DO64" s="323"/>
      <c r="DP64" s="323"/>
      <c r="DQ64" s="323"/>
      <c r="DR64" s="323"/>
      <c r="DS64" s="323">
        <v>63</v>
      </c>
      <c r="DT64" s="323">
        <v>37</v>
      </c>
      <c r="DU64" s="323">
        <v>87</v>
      </c>
      <c r="DV64" s="323" t="s">
        <v>415</v>
      </c>
      <c r="DW64" s="323" t="s">
        <v>415</v>
      </c>
      <c r="DX64" s="323">
        <v>15</v>
      </c>
      <c r="DY64" s="323" t="s">
        <v>415</v>
      </c>
      <c r="DZ64" s="323" t="s">
        <v>415</v>
      </c>
      <c r="EA64" s="323">
        <v>10</v>
      </c>
      <c r="EB64" s="323">
        <v>48</v>
      </c>
      <c r="EC64" s="323" t="s">
        <v>415</v>
      </c>
      <c r="ED64" s="323" t="s">
        <v>415</v>
      </c>
      <c r="EE64" s="323"/>
      <c r="EF64" s="323"/>
      <c r="EG64" s="323"/>
      <c r="EH64" s="323"/>
      <c r="EI64" s="323">
        <v>30</v>
      </c>
      <c r="EJ64" s="323">
        <v>70</v>
      </c>
      <c r="EK64" s="323">
        <v>133</v>
      </c>
      <c r="EL64" s="323" t="s">
        <v>415</v>
      </c>
      <c r="EM64" s="323" t="s">
        <v>415</v>
      </c>
      <c r="EN64" s="323">
        <v>24</v>
      </c>
      <c r="EO64" s="323">
        <v>2</v>
      </c>
      <c r="EP64" s="323">
        <v>20</v>
      </c>
      <c r="EQ64" s="323">
        <v>32</v>
      </c>
      <c r="ER64" s="323">
        <v>21</v>
      </c>
      <c r="ES64" s="323">
        <v>0</v>
      </c>
      <c r="ET64" s="323"/>
      <c r="EU64" s="323"/>
      <c r="EV64" s="323"/>
      <c r="EW64" s="323"/>
      <c r="EX64" s="323">
        <v>47</v>
      </c>
      <c r="EY64" s="323">
        <v>53</v>
      </c>
      <c r="EZ64" s="323">
        <v>46</v>
      </c>
      <c r="FA64" s="323">
        <v>0</v>
      </c>
      <c r="FB64" s="323">
        <v>0</v>
      </c>
      <c r="FC64" s="323">
        <v>41</v>
      </c>
      <c r="FD64" s="323" t="s">
        <v>415</v>
      </c>
      <c r="FE64" s="323">
        <v>15</v>
      </c>
      <c r="FF64" s="323">
        <v>33</v>
      </c>
      <c r="FG64" s="323">
        <v>9</v>
      </c>
      <c r="FH64" s="323">
        <v>0</v>
      </c>
      <c r="FI64" s="323"/>
      <c r="FJ64" s="323"/>
      <c r="FK64" s="323"/>
      <c r="FL64" s="323"/>
      <c r="FM64" s="323">
        <v>59</v>
      </c>
      <c r="FN64" s="323">
        <v>41</v>
      </c>
      <c r="FO64" s="323">
        <v>87</v>
      </c>
      <c r="FP64" s="323" t="s">
        <v>415</v>
      </c>
      <c r="FQ64" s="323" t="s">
        <v>415</v>
      </c>
      <c r="FR64" s="323">
        <v>15</v>
      </c>
      <c r="FS64" s="323" t="s">
        <v>415</v>
      </c>
      <c r="FT64" s="323">
        <v>22</v>
      </c>
      <c r="FU64" s="323">
        <v>31</v>
      </c>
      <c r="FV64" s="323">
        <v>28</v>
      </c>
      <c r="FW64" s="323">
        <v>0</v>
      </c>
      <c r="FX64" s="323"/>
      <c r="FY64" s="323"/>
      <c r="FZ64" s="323"/>
      <c r="GA64" s="323"/>
      <c r="GB64" s="323">
        <v>41</v>
      </c>
      <c r="GC64" s="323">
        <v>59</v>
      </c>
      <c r="GD64" s="323">
        <v>132</v>
      </c>
      <c r="GE64" s="323">
        <v>51</v>
      </c>
      <c r="GF64" s="323">
        <v>49</v>
      </c>
      <c r="GG64" s="323">
        <v>45</v>
      </c>
      <c r="GH64" s="323">
        <v>64</v>
      </c>
      <c r="GI64" s="323">
        <v>36</v>
      </c>
      <c r="GJ64" s="323">
        <v>87</v>
      </c>
      <c r="GK64" s="323">
        <v>44</v>
      </c>
      <c r="GL64" s="323">
        <v>56</v>
      </c>
      <c r="GM64" s="323">
        <v>132</v>
      </c>
      <c r="GN64" s="323">
        <v>25</v>
      </c>
      <c r="GO64" s="323">
        <v>75</v>
      </c>
      <c r="GP64" s="323">
        <v>46</v>
      </c>
      <c r="GQ64" s="323">
        <v>39</v>
      </c>
      <c r="GR64" s="323">
        <v>61</v>
      </c>
      <c r="GS64" s="323">
        <v>86</v>
      </c>
      <c r="GT64" s="323">
        <v>17</v>
      </c>
      <c r="GU64" s="323">
        <v>83</v>
      </c>
      <c r="GV64" s="323">
        <v>132</v>
      </c>
      <c r="GW64" s="323">
        <v>25</v>
      </c>
      <c r="GX64" s="323">
        <v>75</v>
      </c>
      <c r="GY64" s="323">
        <v>46</v>
      </c>
      <c r="GZ64" s="323">
        <v>37</v>
      </c>
      <c r="HA64" s="323">
        <v>63</v>
      </c>
      <c r="HB64" s="323">
        <v>86</v>
      </c>
      <c r="HC64" s="323">
        <v>19</v>
      </c>
      <c r="HD64" s="323">
        <v>81</v>
      </c>
      <c r="HE64" s="323">
        <v>132</v>
      </c>
      <c r="HF64" s="323">
        <v>33</v>
      </c>
      <c r="HG64" s="323">
        <v>67</v>
      </c>
      <c r="HH64" s="323">
        <v>46</v>
      </c>
      <c r="HI64" s="323">
        <v>54</v>
      </c>
      <c r="HJ64" s="323">
        <v>46</v>
      </c>
      <c r="HK64" s="323">
        <v>86</v>
      </c>
      <c r="HL64" s="323">
        <v>22</v>
      </c>
      <c r="HM64" s="323">
        <v>78</v>
      </c>
      <c r="HO64" s="312"/>
      <c r="HP64" s="312"/>
      <c r="HQ64" s="312"/>
      <c r="HR64" s="312"/>
      <c r="HS64" s="312"/>
      <c r="HT64" s="312"/>
      <c r="HU64" s="312"/>
      <c r="HV64" s="312"/>
      <c r="HW64" s="312"/>
      <c r="HX64" s="312"/>
      <c r="HY64" s="312"/>
      <c r="HZ64" s="312"/>
      <c r="IA64" s="312"/>
      <c r="IB64" s="312"/>
      <c r="IC64" s="312"/>
      <c r="ID64" s="312"/>
      <c r="IE64" s="312"/>
      <c r="IF64" s="312"/>
      <c r="IG64" s="312"/>
      <c r="IH64" s="312"/>
      <c r="II64" s="312"/>
      <c r="IJ64" s="312"/>
      <c r="IK64" s="312"/>
      <c r="IL64" s="312"/>
      <c r="IM64" s="312"/>
      <c r="IN64" s="312"/>
      <c r="IO64" s="312"/>
      <c r="IP64" s="312"/>
      <c r="IQ64" s="312"/>
      <c r="IR64" s="312"/>
      <c r="IS64" s="312"/>
      <c r="IT64" s="312"/>
      <c r="IU64" s="312"/>
      <c r="IV64" s="312"/>
    </row>
    <row r="65" spans="1:256" x14ac:dyDescent="0.2">
      <c r="B65" s="312" t="s">
        <v>409</v>
      </c>
      <c r="C65" s="323">
        <v>2356</v>
      </c>
      <c r="D65" s="323">
        <v>0</v>
      </c>
      <c r="E65" s="323">
        <v>1</v>
      </c>
      <c r="F65" s="323">
        <v>20</v>
      </c>
      <c r="G65" s="323">
        <v>5</v>
      </c>
      <c r="H65" s="323">
        <v>9</v>
      </c>
      <c r="I65" s="323">
        <v>39</v>
      </c>
      <c r="J65" s="323">
        <v>27</v>
      </c>
      <c r="K65" s="323" t="s">
        <v>415</v>
      </c>
      <c r="L65" s="323"/>
      <c r="M65" s="323"/>
      <c r="N65" s="323"/>
      <c r="O65" s="323">
        <v>34</v>
      </c>
      <c r="P65" s="323">
        <v>66</v>
      </c>
      <c r="Q65" s="323">
        <v>904</v>
      </c>
      <c r="R65" s="323" t="s">
        <v>415</v>
      </c>
      <c r="S65" s="323" t="s">
        <v>415</v>
      </c>
      <c r="T65" s="323">
        <v>20</v>
      </c>
      <c r="U65" s="323">
        <v>5</v>
      </c>
      <c r="V65" s="323">
        <v>9</v>
      </c>
      <c r="W65" s="323">
        <v>38</v>
      </c>
      <c r="X65" s="323">
        <v>27</v>
      </c>
      <c r="Y65" s="323" t="s">
        <v>415</v>
      </c>
      <c r="Z65" s="323"/>
      <c r="AA65" s="323"/>
      <c r="AB65" s="323"/>
      <c r="AC65" s="323">
        <v>35</v>
      </c>
      <c r="AD65" s="323">
        <v>65</v>
      </c>
      <c r="AE65" s="323">
        <v>1452</v>
      </c>
      <c r="AF65" s="323" t="s">
        <v>415</v>
      </c>
      <c r="AG65" s="323" t="s">
        <v>415</v>
      </c>
      <c r="AH65" s="323">
        <v>19</v>
      </c>
      <c r="AI65" s="323">
        <v>5</v>
      </c>
      <c r="AJ65" s="323">
        <v>8</v>
      </c>
      <c r="AK65" s="323">
        <v>39</v>
      </c>
      <c r="AL65" s="323">
        <v>27</v>
      </c>
      <c r="AM65" s="323">
        <v>0</v>
      </c>
      <c r="AN65" s="323"/>
      <c r="AO65" s="323"/>
      <c r="AP65" s="323"/>
      <c r="AQ65" s="323">
        <v>33</v>
      </c>
      <c r="AR65" s="323">
        <v>67</v>
      </c>
      <c r="AS65" s="323">
        <v>2351</v>
      </c>
      <c r="AT65" s="323">
        <v>0</v>
      </c>
      <c r="AU65" s="323">
        <v>0</v>
      </c>
      <c r="AV65" s="323">
        <v>7</v>
      </c>
      <c r="AW65" s="323">
        <v>5</v>
      </c>
      <c r="AX65" s="323">
        <v>10</v>
      </c>
      <c r="AY65" s="323">
        <v>21</v>
      </c>
      <c r="AZ65" s="323">
        <v>45</v>
      </c>
      <c r="BA65" s="323">
        <v>12</v>
      </c>
      <c r="BB65" s="323">
        <v>1</v>
      </c>
      <c r="BC65" s="323"/>
      <c r="BD65" s="323"/>
      <c r="BE65" s="323"/>
      <c r="BF65" s="323"/>
      <c r="BG65" s="323">
        <v>43</v>
      </c>
      <c r="BH65" s="323">
        <v>57</v>
      </c>
      <c r="BI65" s="323">
        <v>904</v>
      </c>
      <c r="BJ65" s="323">
        <v>0</v>
      </c>
      <c r="BK65" s="323" t="s">
        <v>415</v>
      </c>
      <c r="BL65" s="323">
        <v>8</v>
      </c>
      <c r="BM65" s="323">
        <v>4</v>
      </c>
      <c r="BN65" s="323">
        <v>10</v>
      </c>
      <c r="BO65" s="323">
        <v>20</v>
      </c>
      <c r="BP65" s="323">
        <v>43</v>
      </c>
      <c r="BQ65" s="323">
        <v>14</v>
      </c>
      <c r="BR65" s="323">
        <v>1</v>
      </c>
      <c r="BS65" s="323"/>
      <c r="BT65" s="323"/>
      <c r="BU65" s="323"/>
      <c r="BV65" s="323"/>
      <c r="BW65" s="323">
        <v>42</v>
      </c>
      <c r="BX65" s="323">
        <v>58</v>
      </c>
      <c r="BY65" s="323">
        <v>1447</v>
      </c>
      <c r="BZ65" s="323">
        <v>0</v>
      </c>
      <c r="CA65" s="323" t="s">
        <v>415</v>
      </c>
      <c r="CB65" s="323">
        <v>6</v>
      </c>
      <c r="CC65" s="323">
        <v>5</v>
      </c>
      <c r="CD65" s="323">
        <v>10</v>
      </c>
      <c r="CE65" s="323">
        <v>21</v>
      </c>
      <c r="CF65" s="323">
        <v>46</v>
      </c>
      <c r="CG65" s="323">
        <v>10</v>
      </c>
      <c r="CH65" s="323">
        <v>0</v>
      </c>
      <c r="CI65" s="323"/>
      <c r="CJ65" s="323"/>
      <c r="CK65" s="323"/>
      <c r="CL65" s="323"/>
      <c r="CM65" s="323">
        <v>43</v>
      </c>
      <c r="CN65" s="323">
        <v>57</v>
      </c>
      <c r="CO65" s="323">
        <v>2354</v>
      </c>
      <c r="CP65" s="323">
        <v>0</v>
      </c>
      <c r="CQ65" s="323">
        <v>1</v>
      </c>
      <c r="CR65" s="323">
        <v>20</v>
      </c>
      <c r="CS65" s="323">
        <v>4</v>
      </c>
      <c r="CT65" s="323">
        <v>1</v>
      </c>
      <c r="CU65" s="323">
        <v>18</v>
      </c>
      <c r="CV65" s="323">
        <v>39</v>
      </c>
      <c r="CW65" s="323">
        <v>14</v>
      </c>
      <c r="CX65" s="323">
        <v>3</v>
      </c>
      <c r="CY65" s="323"/>
      <c r="CZ65" s="323"/>
      <c r="DA65" s="323"/>
      <c r="DB65" s="323"/>
      <c r="DC65" s="323">
        <v>44</v>
      </c>
      <c r="DD65" s="323">
        <v>56</v>
      </c>
      <c r="DE65" s="323">
        <v>904</v>
      </c>
      <c r="DF65" s="323">
        <v>0</v>
      </c>
      <c r="DG65" s="323" t="s">
        <v>415</v>
      </c>
      <c r="DH65" s="323">
        <v>21</v>
      </c>
      <c r="DI65" s="323">
        <v>5</v>
      </c>
      <c r="DJ65" s="323">
        <v>1</v>
      </c>
      <c r="DK65" s="323">
        <v>20</v>
      </c>
      <c r="DL65" s="323">
        <v>40</v>
      </c>
      <c r="DM65" s="323">
        <v>10</v>
      </c>
      <c r="DN65" s="323">
        <v>2</v>
      </c>
      <c r="DO65" s="323"/>
      <c r="DP65" s="323"/>
      <c r="DQ65" s="323"/>
      <c r="DR65" s="323"/>
      <c r="DS65" s="323">
        <v>48</v>
      </c>
      <c r="DT65" s="323">
        <v>52</v>
      </c>
      <c r="DU65" s="323">
        <v>1450</v>
      </c>
      <c r="DV65" s="323">
        <v>0</v>
      </c>
      <c r="DW65" s="323" t="s">
        <v>415</v>
      </c>
      <c r="DX65" s="323">
        <v>19</v>
      </c>
      <c r="DY65" s="323">
        <v>3</v>
      </c>
      <c r="DZ65" s="323">
        <v>1</v>
      </c>
      <c r="EA65" s="323">
        <v>17</v>
      </c>
      <c r="EB65" s="323">
        <v>39</v>
      </c>
      <c r="EC65" s="323">
        <v>17</v>
      </c>
      <c r="ED65" s="323">
        <v>3</v>
      </c>
      <c r="EE65" s="323"/>
      <c r="EF65" s="323"/>
      <c r="EG65" s="323"/>
      <c r="EH65" s="323"/>
      <c r="EI65" s="323">
        <v>41</v>
      </c>
      <c r="EJ65" s="323">
        <v>59</v>
      </c>
      <c r="EK65" s="323">
        <v>2356</v>
      </c>
      <c r="EL65" s="323">
        <v>0</v>
      </c>
      <c r="EM65" s="323">
        <v>1</v>
      </c>
      <c r="EN65" s="323">
        <v>19</v>
      </c>
      <c r="EO65" s="323">
        <v>5</v>
      </c>
      <c r="EP65" s="323">
        <v>23</v>
      </c>
      <c r="EQ65" s="323">
        <v>23</v>
      </c>
      <c r="ER65" s="323">
        <v>27</v>
      </c>
      <c r="ES65" s="323">
        <v>1</v>
      </c>
      <c r="ET65" s="323"/>
      <c r="EU65" s="323"/>
      <c r="EV65" s="323"/>
      <c r="EW65" s="323"/>
      <c r="EX65" s="323">
        <v>48</v>
      </c>
      <c r="EY65" s="323">
        <v>52</v>
      </c>
      <c r="EZ65" s="323">
        <v>904</v>
      </c>
      <c r="FA65" s="323" t="s">
        <v>415</v>
      </c>
      <c r="FB65" s="323" t="s">
        <v>415</v>
      </c>
      <c r="FC65" s="323">
        <v>20</v>
      </c>
      <c r="FD65" s="323">
        <v>4</v>
      </c>
      <c r="FE65" s="323">
        <v>22</v>
      </c>
      <c r="FF65" s="323">
        <v>23</v>
      </c>
      <c r="FG65" s="323">
        <v>29</v>
      </c>
      <c r="FH65" s="323">
        <v>1</v>
      </c>
      <c r="FI65" s="323"/>
      <c r="FJ65" s="323"/>
      <c r="FK65" s="323"/>
      <c r="FL65" s="323"/>
      <c r="FM65" s="323">
        <v>47</v>
      </c>
      <c r="FN65" s="323">
        <v>53</v>
      </c>
      <c r="FO65" s="323">
        <v>1452</v>
      </c>
      <c r="FP65" s="323" t="s">
        <v>415</v>
      </c>
      <c r="FQ65" s="323" t="s">
        <v>415</v>
      </c>
      <c r="FR65" s="323">
        <v>19</v>
      </c>
      <c r="FS65" s="323">
        <v>5</v>
      </c>
      <c r="FT65" s="323">
        <v>24</v>
      </c>
      <c r="FU65" s="323">
        <v>24</v>
      </c>
      <c r="FV65" s="323">
        <v>26</v>
      </c>
      <c r="FW65" s="323">
        <v>1</v>
      </c>
      <c r="FX65" s="323"/>
      <c r="FY65" s="323"/>
      <c r="FZ65" s="323"/>
      <c r="GA65" s="323"/>
      <c r="GB65" s="323">
        <v>49</v>
      </c>
      <c r="GC65" s="323">
        <v>51</v>
      </c>
      <c r="GD65" s="323">
        <v>2349</v>
      </c>
      <c r="GE65" s="323">
        <v>53</v>
      </c>
      <c r="GF65" s="323">
        <v>47</v>
      </c>
      <c r="GG65" s="323">
        <v>904</v>
      </c>
      <c r="GH65" s="323">
        <v>56</v>
      </c>
      <c r="GI65" s="323">
        <v>44</v>
      </c>
      <c r="GJ65" s="323">
        <v>1445</v>
      </c>
      <c r="GK65" s="323">
        <v>52</v>
      </c>
      <c r="GL65" s="323">
        <v>48</v>
      </c>
      <c r="GM65" s="323">
        <v>2300</v>
      </c>
      <c r="GN65" s="323">
        <v>26</v>
      </c>
      <c r="GO65" s="323">
        <v>74</v>
      </c>
      <c r="GP65" s="323">
        <v>877</v>
      </c>
      <c r="GQ65" s="323">
        <v>27</v>
      </c>
      <c r="GR65" s="323">
        <v>73</v>
      </c>
      <c r="GS65" s="323">
        <v>1423</v>
      </c>
      <c r="GT65" s="323">
        <v>25</v>
      </c>
      <c r="GU65" s="323">
        <v>75</v>
      </c>
      <c r="GV65" s="323">
        <v>2294</v>
      </c>
      <c r="GW65" s="323">
        <v>21</v>
      </c>
      <c r="GX65" s="323">
        <v>79</v>
      </c>
      <c r="GY65" s="323">
        <v>877</v>
      </c>
      <c r="GZ65" s="323">
        <v>22</v>
      </c>
      <c r="HA65" s="323">
        <v>78</v>
      </c>
      <c r="HB65" s="323">
        <v>1417</v>
      </c>
      <c r="HC65" s="323">
        <v>21</v>
      </c>
      <c r="HD65" s="323">
        <v>79</v>
      </c>
      <c r="HE65" s="323">
        <v>2301</v>
      </c>
      <c r="HF65" s="323">
        <v>32</v>
      </c>
      <c r="HG65" s="323">
        <v>68</v>
      </c>
      <c r="HH65" s="323">
        <v>878</v>
      </c>
      <c r="HI65" s="323">
        <v>35</v>
      </c>
      <c r="HJ65" s="323">
        <v>65</v>
      </c>
      <c r="HK65" s="323">
        <v>1423</v>
      </c>
      <c r="HL65" s="323">
        <v>30</v>
      </c>
      <c r="HM65" s="323">
        <v>70</v>
      </c>
      <c r="HO65" s="312"/>
      <c r="HP65" s="312"/>
      <c r="HQ65" s="312"/>
      <c r="HR65" s="312"/>
      <c r="HS65" s="312"/>
      <c r="HT65" s="312"/>
      <c r="HU65" s="312"/>
      <c r="HV65" s="312"/>
      <c r="HW65" s="312"/>
      <c r="HX65" s="312"/>
      <c r="HY65" s="312"/>
      <c r="HZ65" s="312"/>
      <c r="IA65" s="312"/>
      <c r="IB65" s="312"/>
      <c r="IC65" s="312"/>
      <c r="ID65" s="312"/>
      <c r="IE65" s="312"/>
      <c r="IF65" s="312"/>
      <c r="IG65" s="312"/>
      <c r="IH65" s="312"/>
      <c r="II65" s="312"/>
      <c r="IJ65" s="312"/>
      <c r="IK65" s="312"/>
      <c r="IL65" s="312"/>
      <c r="IM65" s="312"/>
      <c r="IN65" s="312"/>
      <c r="IO65" s="312"/>
      <c r="IP65" s="312"/>
      <c r="IQ65" s="312"/>
      <c r="IR65" s="312"/>
      <c r="IS65" s="312"/>
      <c r="IT65" s="312"/>
      <c r="IU65" s="312"/>
      <c r="IV65" s="312"/>
    </row>
    <row r="66" spans="1:256" x14ac:dyDescent="0.2">
      <c r="B66" s="312" t="s">
        <v>410</v>
      </c>
      <c r="C66" s="323">
        <v>7075</v>
      </c>
      <c r="D66" s="323">
        <v>1</v>
      </c>
      <c r="E66" s="323">
        <v>1</v>
      </c>
      <c r="F66" s="323">
        <v>30</v>
      </c>
      <c r="G66" s="323">
        <v>5</v>
      </c>
      <c r="H66" s="323">
        <v>9</v>
      </c>
      <c r="I66" s="323">
        <v>31</v>
      </c>
      <c r="J66" s="323">
        <v>25</v>
      </c>
      <c r="K66" s="323">
        <v>0</v>
      </c>
      <c r="L66" s="323"/>
      <c r="M66" s="323"/>
      <c r="N66" s="323"/>
      <c r="O66" s="323">
        <v>45</v>
      </c>
      <c r="P66" s="323">
        <v>55</v>
      </c>
      <c r="Q66" s="323">
        <v>1113</v>
      </c>
      <c r="R66" s="323">
        <v>1</v>
      </c>
      <c r="S66" s="323">
        <v>1</v>
      </c>
      <c r="T66" s="323">
        <v>31</v>
      </c>
      <c r="U66" s="323">
        <v>4</v>
      </c>
      <c r="V66" s="323">
        <v>10</v>
      </c>
      <c r="W66" s="323">
        <v>31</v>
      </c>
      <c r="X66" s="323">
        <v>23</v>
      </c>
      <c r="Y66" s="323">
        <v>0</v>
      </c>
      <c r="Z66" s="323"/>
      <c r="AA66" s="323"/>
      <c r="AB66" s="323"/>
      <c r="AC66" s="323">
        <v>46</v>
      </c>
      <c r="AD66" s="323">
        <v>54</v>
      </c>
      <c r="AE66" s="323">
        <v>5962</v>
      </c>
      <c r="AF66" s="323">
        <v>1</v>
      </c>
      <c r="AG66" s="323">
        <v>1</v>
      </c>
      <c r="AH66" s="323">
        <v>29</v>
      </c>
      <c r="AI66" s="323">
        <v>5</v>
      </c>
      <c r="AJ66" s="323">
        <v>9</v>
      </c>
      <c r="AK66" s="323">
        <v>30</v>
      </c>
      <c r="AL66" s="323">
        <v>25</v>
      </c>
      <c r="AM66" s="323">
        <v>0</v>
      </c>
      <c r="AN66" s="323"/>
      <c r="AO66" s="323"/>
      <c r="AP66" s="323"/>
      <c r="AQ66" s="323">
        <v>45</v>
      </c>
      <c r="AR66" s="323">
        <v>55</v>
      </c>
      <c r="AS66" s="323">
        <v>7049</v>
      </c>
      <c r="AT66" s="323">
        <v>0</v>
      </c>
      <c r="AU66" s="323">
        <v>0</v>
      </c>
      <c r="AV66" s="323">
        <v>12</v>
      </c>
      <c r="AW66" s="323">
        <v>8</v>
      </c>
      <c r="AX66" s="323">
        <v>13</v>
      </c>
      <c r="AY66" s="323">
        <v>20</v>
      </c>
      <c r="AZ66" s="323">
        <v>35</v>
      </c>
      <c r="BA66" s="323">
        <v>12</v>
      </c>
      <c r="BB66" s="323">
        <v>1</v>
      </c>
      <c r="BC66" s="323"/>
      <c r="BD66" s="323"/>
      <c r="BE66" s="323"/>
      <c r="BF66" s="323"/>
      <c r="BG66" s="323">
        <v>53</v>
      </c>
      <c r="BH66" s="323">
        <v>47</v>
      </c>
      <c r="BI66" s="323">
        <v>1109</v>
      </c>
      <c r="BJ66" s="323">
        <v>0</v>
      </c>
      <c r="BK66" s="323" t="s">
        <v>415</v>
      </c>
      <c r="BL66" s="323">
        <v>12</v>
      </c>
      <c r="BM66" s="323">
        <v>7</v>
      </c>
      <c r="BN66" s="323">
        <v>12</v>
      </c>
      <c r="BO66" s="323">
        <v>18</v>
      </c>
      <c r="BP66" s="323">
        <v>33</v>
      </c>
      <c r="BQ66" s="323">
        <v>15</v>
      </c>
      <c r="BR66" s="323">
        <v>2</v>
      </c>
      <c r="BS66" s="323"/>
      <c r="BT66" s="323"/>
      <c r="BU66" s="323"/>
      <c r="BV66" s="323"/>
      <c r="BW66" s="323">
        <v>50</v>
      </c>
      <c r="BX66" s="323">
        <v>50</v>
      </c>
      <c r="BY66" s="323">
        <v>5940</v>
      </c>
      <c r="BZ66" s="323">
        <v>0</v>
      </c>
      <c r="CA66" s="323" t="s">
        <v>415</v>
      </c>
      <c r="CB66" s="323">
        <v>11</v>
      </c>
      <c r="CC66" s="323">
        <v>8</v>
      </c>
      <c r="CD66" s="323">
        <v>13</v>
      </c>
      <c r="CE66" s="323">
        <v>21</v>
      </c>
      <c r="CF66" s="323">
        <v>35</v>
      </c>
      <c r="CG66" s="323">
        <v>11</v>
      </c>
      <c r="CH66" s="323">
        <v>1</v>
      </c>
      <c r="CI66" s="323"/>
      <c r="CJ66" s="323"/>
      <c r="CK66" s="323"/>
      <c r="CL66" s="323"/>
      <c r="CM66" s="323">
        <v>53</v>
      </c>
      <c r="CN66" s="323">
        <v>47</v>
      </c>
      <c r="CO66" s="323">
        <v>7075</v>
      </c>
      <c r="CP66" s="323">
        <v>1</v>
      </c>
      <c r="CQ66" s="323">
        <v>1</v>
      </c>
      <c r="CR66" s="323">
        <v>29</v>
      </c>
      <c r="CS66" s="323">
        <v>3</v>
      </c>
      <c r="CT66" s="323">
        <v>1</v>
      </c>
      <c r="CU66" s="323">
        <v>14</v>
      </c>
      <c r="CV66" s="323">
        <v>30</v>
      </c>
      <c r="CW66" s="323">
        <v>16</v>
      </c>
      <c r="CX66" s="323">
        <v>5</v>
      </c>
      <c r="CY66" s="323"/>
      <c r="CZ66" s="323"/>
      <c r="DA66" s="323"/>
      <c r="DB66" s="323"/>
      <c r="DC66" s="323">
        <v>49</v>
      </c>
      <c r="DD66" s="323">
        <v>51</v>
      </c>
      <c r="DE66" s="323">
        <v>1113</v>
      </c>
      <c r="DF66" s="323">
        <v>1</v>
      </c>
      <c r="DG66" s="323">
        <v>1</v>
      </c>
      <c r="DH66" s="323">
        <v>33</v>
      </c>
      <c r="DI66" s="323">
        <v>4</v>
      </c>
      <c r="DJ66" s="323">
        <v>2</v>
      </c>
      <c r="DK66" s="323">
        <v>17</v>
      </c>
      <c r="DL66" s="323">
        <v>29</v>
      </c>
      <c r="DM66" s="323">
        <v>12</v>
      </c>
      <c r="DN66" s="323">
        <v>2</v>
      </c>
      <c r="DO66" s="323"/>
      <c r="DP66" s="323"/>
      <c r="DQ66" s="323"/>
      <c r="DR66" s="323"/>
      <c r="DS66" s="323">
        <v>56</v>
      </c>
      <c r="DT66" s="323">
        <v>44</v>
      </c>
      <c r="DU66" s="323">
        <v>5962</v>
      </c>
      <c r="DV66" s="323">
        <v>1</v>
      </c>
      <c r="DW66" s="323">
        <v>1</v>
      </c>
      <c r="DX66" s="323">
        <v>28</v>
      </c>
      <c r="DY66" s="323">
        <v>3</v>
      </c>
      <c r="DZ66" s="323">
        <v>1</v>
      </c>
      <c r="EA66" s="323">
        <v>14</v>
      </c>
      <c r="EB66" s="323">
        <v>30</v>
      </c>
      <c r="EC66" s="323">
        <v>17</v>
      </c>
      <c r="ED66" s="323">
        <v>5</v>
      </c>
      <c r="EE66" s="323"/>
      <c r="EF66" s="323"/>
      <c r="EG66" s="323"/>
      <c r="EH66" s="323"/>
      <c r="EI66" s="323">
        <v>48</v>
      </c>
      <c r="EJ66" s="323">
        <v>52</v>
      </c>
      <c r="EK66" s="323">
        <v>7075</v>
      </c>
      <c r="EL66" s="323">
        <v>1</v>
      </c>
      <c r="EM66" s="323">
        <v>1</v>
      </c>
      <c r="EN66" s="323">
        <v>30</v>
      </c>
      <c r="EO66" s="323">
        <v>4</v>
      </c>
      <c r="EP66" s="323">
        <v>19</v>
      </c>
      <c r="EQ66" s="323">
        <v>19</v>
      </c>
      <c r="ER66" s="323">
        <v>26</v>
      </c>
      <c r="ES66" s="323">
        <v>2</v>
      </c>
      <c r="ET66" s="323"/>
      <c r="EU66" s="323"/>
      <c r="EV66" s="323"/>
      <c r="EW66" s="323"/>
      <c r="EX66" s="323">
        <v>54</v>
      </c>
      <c r="EY66" s="323">
        <v>46</v>
      </c>
      <c r="EZ66" s="323">
        <v>1113</v>
      </c>
      <c r="FA66" s="323">
        <v>1</v>
      </c>
      <c r="FB66" s="323">
        <v>0</v>
      </c>
      <c r="FC66" s="323">
        <v>31</v>
      </c>
      <c r="FD66" s="323">
        <v>4</v>
      </c>
      <c r="FE66" s="323">
        <v>18</v>
      </c>
      <c r="FF66" s="323">
        <v>17</v>
      </c>
      <c r="FG66" s="323">
        <v>27</v>
      </c>
      <c r="FH66" s="323">
        <v>2</v>
      </c>
      <c r="FI66" s="323"/>
      <c r="FJ66" s="323"/>
      <c r="FK66" s="323"/>
      <c r="FL66" s="323"/>
      <c r="FM66" s="323">
        <v>54</v>
      </c>
      <c r="FN66" s="323">
        <v>46</v>
      </c>
      <c r="FO66" s="323">
        <v>5962</v>
      </c>
      <c r="FP66" s="323">
        <v>1</v>
      </c>
      <c r="FQ66" s="323">
        <v>1</v>
      </c>
      <c r="FR66" s="323">
        <v>29</v>
      </c>
      <c r="FS66" s="323">
        <v>5</v>
      </c>
      <c r="FT66" s="323">
        <v>19</v>
      </c>
      <c r="FU66" s="323">
        <v>19</v>
      </c>
      <c r="FV66" s="323">
        <v>25</v>
      </c>
      <c r="FW66" s="323">
        <v>1</v>
      </c>
      <c r="FX66" s="323"/>
      <c r="FY66" s="323"/>
      <c r="FZ66" s="323"/>
      <c r="GA66" s="323"/>
      <c r="GB66" s="323">
        <v>54</v>
      </c>
      <c r="GC66" s="323">
        <v>46</v>
      </c>
      <c r="GD66" s="323">
        <v>7047</v>
      </c>
      <c r="GE66" s="323">
        <v>60</v>
      </c>
      <c r="GF66" s="323">
        <v>40</v>
      </c>
      <c r="GG66" s="323">
        <v>1109</v>
      </c>
      <c r="GH66" s="323">
        <v>63</v>
      </c>
      <c r="GI66" s="323">
        <v>37</v>
      </c>
      <c r="GJ66" s="323">
        <v>5938</v>
      </c>
      <c r="GK66" s="323">
        <v>60</v>
      </c>
      <c r="GL66" s="323">
        <v>40</v>
      </c>
      <c r="GM66" s="323">
        <v>6888</v>
      </c>
      <c r="GN66" s="323">
        <v>34</v>
      </c>
      <c r="GO66" s="323">
        <v>66</v>
      </c>
      <c r="GP66" s="323">
        <v>1091</v>
      </c>
      <c r="GQ66" s="323">
        <v>34</v>
      </c>
      <c r="GR66" s="323">
        <v>66</v>
      </c>
      <c r="GS66" s="323">
        <v>5797</v>
      </c>
      <c r="GT66" s="323">
        <v>34</v>
      </c>
      <c r="GU66" s="323">
        <v>66</v>
      </c>
      <c r="GV66" s="323">
        <v>6892</v>
      </c>
      <c r="GW66" s="323">
        <v>31</v>
      </c>
      <c r="GX66" s="323">
        <v>69</v>
      </c>
      <c r="GY66" s="323">
        <v>1091</v>
      </c>
      <c r="GZ66" s="323">
        <v>30</v>
      </c>
      <c r="HA66" s="323">
        <v>70</v>
      </c>
      <c r="HB66" s="323">
        <v>5801</v>
      </c>
      <c r="HC66" s="323">
        <v>31</v>
      </c>
      <c r="HD66" s="323">
        <v>69</v>
      </c>
      <c r="HE66" s="323">
        <v>6897</v>
      </c>
      <c r="HF66" s="323">
        <v>37</v>
      </c>
      <c r="HG66" s="323">
        <v>63</v>
      </c>
      <c r="HH66" s="323">
        <v>1091</v>
      </c>
      <c r="HI66" s="323">
        <v>42</v>
      </c>
      <c r="HJ66" s="323">
        <v>58</v>
      </c>
      <c r="HK66" s="323">
        <v>5806</v>
      </c>
      <c r="HL66" s="323">
        <v>36</v>
      </c>
      <c r="HM66" s="323">
        <v>64</v>
      </c>
      <c r="HO66" s="312"/>
      <c r="HP66" s="312"/>
      <c r="HQ66" s="312"/>
      <c r="HR66" s="312"/>
      <c r="HS66" s="312"/>
      <c r="HT66" s="312"/>
      <c r="HU66" s="312"/>
      <c r="HV66" s="312"/>
      <c r="HW66" s="312"/>
      <c r="HX66" s="312"/>
      <c r="HY66" s="312"/>
      <c r="HZ66" s="312"/>
      <c r="IA66" s="312"/>
      <c r="IB66" s="312"/>
      <c r="IC66" s="312"/>
      <c r="ID66" s="312"/>
      <c r="IE66" s="312"/>
      <c r="IF66" s="312"/>
      <c r="IG66" s="312"/>
      <c r="IH66" s="312"/>
      <c r="II66" s="312"/>
      <c r="IJ66" s="312"/>
      <c r="IK66" s="312"/>
      <c r="IL66" s="312"/>
      <c r="IM66" s="312"/>
      <c r="IN66" s="312"/>
      <c r="IO66" s="312"/>
      <c r="IP66" s="312"/>
      <c r="IQ66" s="312"/>
      <c r="IR66" s="312"/>
      <c r="IS66" s="312"/>
      <c r="IT66" s="312"/>
      <c r="IU66" s="312"/>
      <c r="IV66" s="312"/>
    </row>
    <row r="67" spans="1:256" x14ac:dyDescent="0.2">
      <c r="B67" s="312" t="s">
        <v>411</v>
      </c>
      <c r="C67" s="323">
        <v>3822</v>
      </c>
      <c r="D67" s="323">
        <v>1</v>
      </c>
      <c r="E67" s="323">
        <v>0</v>
      </c>
      <c r="F67" s="323">
        <v>8</v>
      </c>
      <c r="G67" s="323">
        <v>7</v>
      </c>
      <c r="H67" s="323">
        <v>16</v>
      </c>
      <c r="I67" s="323">
        <v>48</v>
      </c>
      <c r="J67" s="323">
        <v>21</v>
      </c>
      <c r="K67" s="323">
        <v>0</v>
      </c>
      <c r="L67" s="323"/>
      <c r="M67" s="323"/>
      <c r="N67" s="323"/>
      <c r="O67" s="323">
        <v>31</v>
      </c>
      <c r="P67" s="323">
        <v>69</v>
      </c>
      <c r="Q67" s="323">
        <v>1468</v>
      </c>
      <c r="R67" s="323">
        <v>0</v>
      </c>
      <c r="S67" s="323">
        <v>0</v>
      </c>
      <c r="T67" s="323">
        <v>8</v>
      </c>
      <c r="U67" s="323">
        <v>7</v>
      </c>
      <c r="V67" s="323">
        <v>16</v>
      </c>
      <c r="W67" s="323">
        <v>47</v>
      </c>
      <c r="X67" s="323">
        <v>21</v>
      </c>
      <c r="Y67" s="323" t="s">
        <v>415</v>
      </c>
      <c r="Z67" s="323"/>
      <c r="AA67" s="323"/>
      <c r="AB67" s="323"/>
      <c r="AC67" s="323">
        <v>32</v>
      </c>
      <c r="AD67" s="323">
        <v>68</v>
      </c>
      <c r="AE67" s="323">
        <v>2354</v>
      </c>
      <c r="AF67" s="323">
        <v>1</v>
      </c>
      <c r="AG67" s="323">
        <v>0</v>
      </c>
      <c r="AH67" s="323">
        <v>8</v>
      </c>
      <c r="AI67" s="323">
        <v>7</v>
      </c>
      <c r="AJ67" s="323">
        <v>15</v>
      </c>
      <c r="AK67" s="323">
        <v>48</v>
      </c>
      <c r="AL67" s="323">
        <v>21</v>
      </c>
      <c r="AM67" s="323" t="s">
        <v>415</v>
      </c>
      <c r="AN67" s="323"/>
      <c r="AO67" s="323"/>
      <c r="AP67" s="323"/>
      <c r="AQ67" s="323">
        <v>31</v>
      </c>
      <c r="AR67" s="323">
        <v>69</v>
      </c>
      <c r="AS67" s="323">
        <v>3820</v>
      </c>
      <c r="AT67" s="323">
        <v>0</v>
      </c>
      <c r="AU67" s="323">
        <v>0</v>
      </c>
      <c r="AV67" s="323" t="s">
        <v>415</v>
      </c>
      <c r="AW67" s="323">
        <v>2</v>
      </c>
      <c r="AX67" s="323">
        <v>7</v>
      </c>
      <c r="AY67" s="323">
        <v>32</v>
      </c>
      <c r="AZ67" s="323">
        <v>48</v>
      </c>
      <c r="BA67" s="323">
        <v>9</v>
      </c>
      <c r="BB67" s="323">
        <v>0</v>
      </c>
      <c r="BC67" s="323"/>
      <c r="BD67" s="323"/>
      <c r="BE67" s="323"/>
      <c r="BF67" s="323"/>
      <c r="BG67" s="323">
        <v>42</v>
      </c>
      <c r="BH67" s="323">
        <v>58</v>
      </c>
      <c r="BI67" s="323">
        <v>1467</v>
      </c>
      <c r="BJ67" s="323" t="s">
        <v>415</v>
      </c>
      <c r="BK67" s="323">
        <v>0</v>
      </c>
      <c r="BL67" s="323">
        <v>1</v>
      </c>
      <c r="BM67" s="323">
        <v>2</v>
      </c>
      <c r="BN67" s="323">
        <v>6</v>
      </c>
      <c r="BO67" s="323">
        <v>28</v>
      </c>
      <c r="BP67" s="323">
        <v>50</v>
      </c>
      <c r="BQ67" s="323">
        <v>13</v>
      </c>
      <c r="BR67" s="323">
        <v>1</v>
      </c>
      <c r="BS67" s="323"/>
      <c r="BT67" s="323"/>
      <c r="BU67" s="323"/>
      <c r="BV67" s="323"/>
      <c r="BW67" s="323">
        <v>37</v>
      </c>
      <c r="BX67" s="323">
        <v>63</v>
      </c>
      <c r="BY67" s="323">
        <v>2353</v>
      </c>
      <c r="BZ67" s="323" t="s">
        <v>415</v>
      </c>
      <c r="CA67" s="323">
        <v>0</v>
      </c>
      <c r="CB67" s="323" t="s">
        <v>415</v>
      </c>
      <c r="CC67" s="323">
        <v>3</v>
      </c>
      <c r="CD67" s="323">
        <v>8</v>
      </c>
      <c r="CE67" s="323">
        <v>34</v>
      </c>
      <c r="CF67" s="323">
        <v>47</v>
      </c>
      <c r="CG67" s="323">
        <v>7</v>
      </c>
      <c r="CH67" s="323">
        <v>0</v>
      </c>
      <c r="CI67" s="323"/>
      <c r="CJ67" s="323"/>
      <c r="CK67" s="323"/>
      <c r="CL67" s="323"/>
      <c r="CM67" s="323">
        <v>45</v>
      </c>
      <c r="CN67" s="323">
        <v>55</v>
      </c>
      <c r="CO67" s="323">
        <v>3821</v>
      </c>
      <c r="CP67" s="323">
        <v>1</v>
      </c>
      <c r="CQ67" s="323">
        <v>0</v>
      </c>
      <c r="CR67" s="323">
        <v>8</v>
      </c>
      <c r="CS67" s="323">
        <v>4</v>
      </c>
      <c r="CT67" s="323">
        <v>2</v>
      </c>
      <c r="CU67" s="323">
        <v>24</v>
      </c>
      <c r="CV67" s="323">
        <v>47</v>
      </c>
      <c r="CW67" s="323">
        <v>13</v>
      </c>
      <c r="CX67" s="323">
        <v>2</v>
      </c>
      <c r="CY67" s="323"/>
      <c r="CZ67" s="323"/>
      <c r="DA67" s="323"/>
      <c r="DB67" s="323"/>
      <c r="DC67" s="323">
        <v>38</v>
      </c>
      <c r="DD67" s="323">
        <v>62</v>
      </c>
      <c r="DE67" s="323">
        <v>1468</v>
      </c>
      <c r="DF67" s="323">
        <v>0</v>
      </c>
      <c r="DG67" s="323">
        <v>0</v>
      </c>
      <c r="DH67" s="323">
        <v>9</v>
      </c>
      <c r="DI67" s="323">
        <v>5</v>
      </c>
      <c r="DJ67" s="323">
        <v>2</v>
      </c>
      <c r="DK67" s="323">
        <v>27</v>
      </c>
      <c r="DL67" s="323">
        <v>45</v>
      </c>
      <c r="DM67" s="323">
        <v>9</v>
      </c>
      <c r="DN67" s="323">
        <v>1</v>
      </c>
      <c r="DO67" s="323"/>
      <c r="DP67" s="323"/>
      <c r="DQ67" s="323"/>
      <c r="DR67" s="323"/>
      <c r="DS67" s="323">
        <v>44</v>
      </c>
      <c r="DT67" s="323">
        <v>56</v>
      </c>
      <c r="DU67" s="323">
        <v>2353</v>
      </c>
      <c r="DV67" s="323">
        <v>1</v>
      </c>
      <c r="DW67" s="323">
        <v>0</v>
      </c>
      <c r="DX67" s="323">
        <v>7</v>
      </c>
      <c r="DY67" s="323">
        <v>3</v>
      </c>
      <c r="DZ67" s="323">
        <v>1</v>
      </c>
      <c r="EA67" s="323">
        <v>22</v>
      </c>
      <c r="EB67" s="323">
        <v>48</v>
      </c>
      <c r="EC67" s="323">
        <v>16</v>
      </c>
      <c r="ED67" s="323">
        <v>2</v>
      </c>
      <c r="EE67" s="323"/>
      <c r="EF67" s="323"/>
      <c r="EG67" s="323"/>
      <c r="EH67" s="323"/>
      <c r="EI67" s="323">
        <v>34</v>
      </c>
      <c r="EJ67" s="323">
        <v>66</v>
      </c>
      <c r="EK67" s="323">
        <v>3822</v>
      </c>
      <c r="EL67" s="323">
        <v>0</v>
      </c>
      <c r="EM67" s="323">
        <v>0</v>
      </c>
      <c r="EN67" s="323">
        <v>8</v>
      </c>
      <c r="EO67" s="323">
        <v>6</v>
      </c>
      <c r="EP67" s="323">
        <v>38</v>
      </c>
      <c r="EQ67" s="323">
        <v>26</v>
      </c>
      <c r="ER67" s="323">
        <v>21</v>
      </c>
      <c r="ES67" s="323">
        <v>1</v>
      </c>
      <c r="ET67" s="323"/>
      <c r="EU67" s="323"/>
      <c r="EV67" s="323"/>
      <c r="EW67" s="323"/>
      <c r="EX67" s="323">
        <v>53</v>
      </c>
      <c r="EY67" s="323">
        <v>47</v>
      </c>
      <c r="EZ67" s="323">
        <v>1468</v>
      </c>
      <c r="FA67" s="323">
        <v>0</v>
      </c>
      <c r="FB67" s="323">
        <v>0</v>
      </c>
      <c r="FC67" s="323">
        <v>8</v>
      </c>
      <c r="FD67" s="323">
        <v>5</v>
      </c>
      <c r="FE67" s="323">
        <v>37</v>
      </c>
      <c r="FF67" s="323">
        <v>26</v>
      </c>
      <c r="FG67" s="323">
        <v>22</v>
      </c>
      <c r="FH67" s="323">
        <v>1</v>
      </c>
      <c r="FI67" s="323"/>
      <c r="FJ67" s="323"/>
      <c r="FK67" s="323"/>
      <c r="FL67" s="323"/>
      <c r="FM67" s="323">
        <v>51</v>
      </c>
      <c r="FN67" s="323">
        <v>49</v>
      </c>
      <c r="FO67" s="323">
        <v>2354</v>
      </c>
      <c r="FP67" s="323">
        <v>1</v>
      </c>
      <c r="FQ67" s="323">
        <v>0</v>
      </c>
      <c r="FR67" s="323">
        <v>8</v>
      </c>
      <c r="FS67" s="323">
        <v>7</v>
      </c>
      <c r="FT67" s="323">
        <v>39</v>
      </c>
      <c r="FU67" s="323">
        <v>26</v>
      </c>
      <c r="FV67" s="323">
        <v>20</v>
      </c>
      <c r="FW67" s="323">
        <v>1</v>
      </c>
      <c r="FX67" s="323"/>
      <c r="FY67" s="323"/>
      <c r="FZ67" s="323"/>
      <c r="GA67" s="323"/>
      <c r="GB67" s="323">
        <v>54</v>
      </c>
      <c r="GC67" s="323">
        <v>46</v>
      </c>
      <c r="GD67" s="323">
        <v>3819</v>
      </c>
      <c r="GE67" s="323">
        <v>54</v>
      </c>
      <c r="GF67" s="323">
        <v>46</v>
      </c>
      <c r="GG67" s="323">
        <v>1467</v>
      </c>
      <c r="GH67" s="323">
        <v>55</v>
      </c>
      <c r="GI67" s="323">
        <v>45</v>
      </c>
      <c r="GJ67" s="323">
        <v>2352</v>
      </c>
      <c r="GK67" s="323">
        <v>54</v>
      </c>
      <c r="GL67" s="323">
        <v>46</v>
      </c>
      <c r="GM67" s="323">
        <v>3670</v>
      </c>
      <c r="GN67" s="323">
        <v>19</v>
      </c>
      <c r="GO67" s="323">
        <v>81</v>
      </c>
      <c r="GP67" s="323">
        <v>1411</v>
      </c>
      <c r="GQ67" s="323">
        <v>21</v>
      </c>
      <c r="GR67" s="323">
        <v>79</v>
      </c>
      <c r="GS67" s="323">
        <v>2259</v>
      </c>
      <c r="GT67" s="323">
        <v>18</v>
      </c>
      <c r="GU67" s="323">
        <v>82</v>
      </c>
      <c r="GV67" s="323">
        <v>3672</v>
      </c>
      <c r="GW67" s="323">
        <v>13</v>
      </c>
      <c r="GX67" s="323">
        <v>87</v>
      </c>
      <c r="GY67" s="323">
        <v>1410</v>
      </c>
      <c r="GZ67" s="323">
        <v>13</v>
      </c>
      <c r="HA67" s="323">
        <v>87</v>
      </c>
      <c r="HB67" s="323">
        <v>2262</v>
      </c>
      <c r="HC67" s="323">
        <v>14</v>
      </c>
      <c r="HD67" s="323">
        <v>86</v>
      </c>
      <c r="HE67" s="323">
        <v>3666</v>
      </c>
      <c r="HF67" s="323">
        <v>23</v>
      </c>
      <c r="HG67" s="323">
        <v>77</v>
      </c>
      <c r="HH67" s="323">
        <v>1408</v>
      </c>
      <c r="HI67" s="323">
        <v>28</v>
      </c>
      <c r="HJ67" s="323">
        <v>72</v>
      </c>
      <c r="HK67" s="323">
        <v>2258</v>
      </c>
      <c r="HL67" s="323">
        <v>19</v>
      </c>
      <c r="HM67" s="323">
        <v>81</v>
      </c>
      <c r="HO67" s="312"/>
      <c r="HP67" s="312"/>
      <c r="HQ67" s="312"/>
      <c r="HR67" s="312"/>
      <c r="HS67" s="312"/>
      <c r="HT67" s="312"/>
      <c r="HU67" s="312"/>
      <c r="HV67" s="312"/>
      <c r="HW67" s="312"/>
      <c r="HX67" s="312"/>
      <c r="HY67" s="312"/>
      <c r="HZ67" s="312"/>
      <c r="IA67" s="312"/>
      <c r="IB67" s="312"/>
      <c r="IC67" s="312"/>
      <c r="ID67" s="312"/>
      <c r="IE67" s="312"/>
      <c r="IF67" s="312"/>
      <c r="IG67" s="312"/>
      <c r="IH67" s="312"/>
      <c r="II67" s="312"/>
      <c r="IJ67" s="312"/>
      <c r="IK67" s="312"/>
      <c r="IL67" s="312"/>
      <c r="IM67" s="312"/>
      <c r="IN67" s="312"/>
      <c r="IO67" s="312"/>
      <c r="IP67" s="312"/>
      <c r="IQ67" s="312"/>
      <c r="IR67" s="312"/>
      <c r="IS67" s="312"/>
      <c r="IT67" s="312"/>
      <c r="IU67" s="312"/>
      <c r="IV67" s="312"/>
    </row>
    <row r="68" spans="1:256" x14ac:dyDescent="0.2">
      <c r="B68" s="312" t="s">
        <v>603</v>
      </c>
      <c r="C68" s="323">
        <v>2469</v>
      </c>
      <c r="D68" s="323">
        <v>0</v>
      </c>
      <c r="E68" s="323">
        <v>0</v>
      </c>
      <c r="F68" s="323">
        <v>3</v>
      </c>
      <c r="G68" s="323">
        <v>7</v>
      </c>
      <c r="H68" s="323">
        <v>19</v>
      </c>
      <c r="I68" s="323">
        <v>56</v>
      </c>
      <c r="J68" s="323">
        <v>15</v>
      </c>
      <c r="K68" s="323">
        <v>0</v>
      </c>
      <c r="L68" s="323"/>
      <c r="M68" s="323"/>
      <c r="N68" s="323"/>
      <c r="O68" s="323">
        <v>29</v>
      </c>
      <c r="P68" s="323">
        <v>71</v>
      </c>
      <c r="Q68" s="323">
        <v>1039</v>
      </c>
      <c r="R68" s="323" t="s">
        <v>415</v>
      </c>
      <c r="S68" s="323">
        <v>0</v>
      </c>
      <c r="T68" s="323">
        <v>3</v>
      </c>
      <c r="U68" s="323">
        <v>7</v>
      </c>
      <c r="V68" s="323">
        <v>19</v>
      </c>
      <c r="W68" s="323">
        <v>56</v>
      </c>
      <c r="X68" s="323">
        <v>16</v>
      </c>
      <c r="Y68" s="323">
        <v>0</v>
      </c>
      <c r="Z68" s="323"/>
      <c r="AA68" s="323"/>
      <c r="AB68" s="323"/>
      <c r="AC68" s="323">
        <v>28</v>
      </c>
      <c r="AD68" s="323">
        <v>72</v>
      </c>
      <c r="AE68" s="323">
        <v>1430</v>
      </c>
      <c r="AF68" s="323" t="s">
        <v>415</v>
      </c>
      <c r="AG68" s="323">
        <v>0</v>
      </c>
      <c r="AH68" s="323">
        <v>3</v>
      </c>
      <c r="AI68" s="323">
        <v>7</v>
      </c>
      <c r="AJ68" s="323">
        <v>19</v>
      </c>
      <c r="AK68" s="323">
        <v>56</v>
      </c>
      <c r="AL68" s="323">
        <v>15</v>
      </c>
      <c r="AM68" s="323">
        <v>0</v>
      </c>
      <c r="AN68" s="323"/>
      <c r="AO68" s="323"/>
      <c r="AP68" s="323"/>
      <c r="AQ68" s="323">
        <v>30</v>
      </c>
      <c r="AR68" s="323">
        <v>70</v>
      </c>
      <c r="AS68" s="323">
        <v>2469</v>
      </c>
      <c r="AT68" s="323" t="s">
        <v>415</v>
      </c>
      <c r="AU68" s="323" t="s">
        <v>415</v>
      </c>
      <c r="AV68" s="323" t="s">
        <v>415</v>
      </c>
      <c r="AW68" s="323">
        <v>0</v>
      </c>
      <c r="AX68" s="323">
        <v>6</v>
      </c>
      <c r="AY68" s="323">
        <v>32</v>
      </c>
      <c r="AZ68" s="323">
        <v>58</v>
      </c>
      <c r="BA68" s="323">
        <v>4</v>
      </c>
      <c r="BB68" s="323" t="s">
        <v>415</v>
      </c>
      <c r="BC68" s="323"/>
      <c r="BD68" s="323"/>
      <c r="BE68" s="323"/>
      <c r="BF68" s="323"/>
      <c r="BG68" s="323">
        <v>38</v>
      </c>
      <c r="BH68" s="323">
        <v>62</v>
      </c>
      <c r="BI68" s="323">
        <v>1039</v>
      </c>
      <c r="BJ68" s="323" t="s">
        <v>415</v>
      </c>
      <c r="BK68" s="323" t="s">
        <v>415</v>
      </c>
      <c r="BL68" s="323">
        <v>0</v>
      </c>
      <c r="BM68" s="323">
        <v>0</v>
      </c>
      <c r="BN68" s="323">
        <v>4</v>
      </c>
      <c r="BO68" s="323">
        <v>27</v>
      </c>
      <c r="BP68" s="323">
        <v>63</v>
      </c>
      <c r="BQ68" s="323">
        <v>6</v>
      </c>
      <c r="BR68" s="323" t="s">
        <v>415</v>
      </c>
      <c r="BS68" s="323"/>
      <c r="BT68" s="323"/>
      <c r="BU68" s="323"/>
      <c r="BV68" s="323"/>
      <c r="BW68" s="323">
        <v>31</v>
      </c>
      <c r="BX68" s="323">
        <v>69</v>
      </c>
      <c r="BY68" s="323">
        <v>1430</v>
      </c>
      <c r="BZ68" s="323">
        <v>0</v>
      </c>
      <c r="CA68" s="323" t="s">
        <v>415</v>
      </c>
      <c r="CB68" s="323" t="s">
        <v>415</v>
      </c>
      <c r="CC68" s="323">
        <v>0</v>
      </c>
      <c r="CD68" s="323">
        <v>7</v>
      </c>
      <c r="CE68" s="323">
        <v>35</v>
      </c>
      <c r="CF68" s="323">
        <v>54</v>
      </c>
      <c r="CG68" s="323">
        <v>3</v>
      </c>
      <c r="CH68" s="323" t="s">
        <v>415</v>
      </c>
      <c r="CI68" s="323"/>
      <c r="CJ68" s="323"/>
      <c r="CK68" s="323"/>
      <c r="CL68" s="323"/>
      <c r="CM68" s="323">
        <v>43</v>
      </c>
      <c r="CN68" s="323">
        <v>57</v>
      </c>
      <c r="CO68" s="323">
        <v>2469</v>
      </c>
      <c r="CP68" s="323">
        <v>0</v>
      </c>
      <c r="CQ68" s="323">
        <v>0</v>
      </c>
      <c r="CR68" s="323">
        <v>3</v>
      </c>
      <c r="CS68" s="323">
        <v>3</v>
      </c>
      <c r="CT68" s="323">
        <v>1</v>
      </c>
      <c r="CU68" s="323">
        <v>26</v>
      </c>
      <c r="CV68" s="323">
        <v>57</v>
      </c>
      <c r="CW68" s="323">
        <v>9</v>
      </c>
      <c r="CX68" s="323">
        <v>1</v>
      </c>
      <c r="CY68" s="323"/>
      <c r="CZ68" s="323"/>
      <c r="DA68" s="323"/>
      <c r="DB68" s="323"/>
      <c r="DC68" s="323">
        <v>33</v>
      </c>
      <c r="DD68" s="323">
        <v>67</v>
      </c>
      <c r="DE68" s="323">
        <v>1039</v>
      </c>
      <c r="DF68" s="323" t="s">
        <v>415</v>
      </c>
      <c r="DG68" s="323">
        <v>0</v>
      </c>
      <c r="DH68" s="323">
        <v>3</v>
      </c>
      <c r="DI68" s="323">
        <v>4</v>
      </c>
      <c r="DJ68" s="323">
        <v>2</v>
      </c>
      <c r="DK68" s="323">
        <v>30</v>
      </c>
      <c r="DL68" s="323">
        <v>54</v>
      </c>
      <c r="DM68" s="323">
        <v>6</v>
      </c>
      <c r="DN68" s="323">
        <v>1</v>
      </c>
      <c r="DO68" s="323"/>
      <c r="DP68" s="323"/>
      <c r="DQ68" s="323"/>
      <c r="DR68" s="323"/>
      <c r="DS68" s="323">
        <v>39</v>
      </c>
      <c r="DT68" s="323">
        <v>61</v>
      </c>
      <c r="DU68" s="323">
        <v>1430</v>
      </c>
      <c r="DV68" s="323" t="s">
        <v>415</v>
      </c>
      <c r="DW68" s="323">
        <v>0</v>
      </c>
      <c r="DX68" s="323">
        <v>2</v>
      </c>
      <c r="DY68" s="323">
        <v>2</v>
      </c>
      <c r="DZ68" s="323">
        <v>1</v>
      </c>
      <c r="EA68" s="323">
        <v>23</v>
      </c>
      <c r="EB68" s="323">
        <v>58</v>
      </c>
      <c r="EC68" s="323">
        <v>12</v>
      </c>
      <c r="ED68" s="323">
        <v>1</v>
      </c>
      <c r="EE68" s="323"/>
      <c r="EF68" s="323"/>
      <c r="EG68" s="323"/>
      <c r="EH68" s="323"/>
      <c r="EI68" s="323">
        <v>29</v>
      </c>
      <c r="EJ68" s="323">
        <v>71</v>
      </c>
      <c r="EK68" s="323">
        <v>2468</v>
      </c>
      <c r="EL68" s="323">
        <v>0</v>
      </c>
      <c r="EM68" s="323">
        <v>0</v>
      </c>
      <c r="EN68" s="323">
        <v>3</v>
      </c>
      <c r="EO68" s="323">
        <v>6</v>
      </c>
      <c r="EP68" s="323">
        <v>41</v>
      </c>
      <c r="EQ68" s="323">
        <v>32</v>
      </c>
      <c r="ER68" s="323">
        <v>17</v>
      </c>
      <c r="ES68" s="323" t="s">
        <v>415</v>
      </c>
      <c r="ET68" s="323"/>
      <c r="EU68" s="323"/>
      <c r="EV68" s="323"/>
      <c r="EW68" s="323"/>
      <c r="EX68" s="323">
        <v>51</v>
      </c>
      <c r="EY68" s="323">
        <v>49</v>
      </c>
      <c r="EZ68" s="323">
        <v>1038</v>
      </c>
      <c r="FA68" s="323" t="s">
        <v>415</v>
      </c>
      <c r="FB68" s="323">
        <v>0</v>
      </c>
      <c r="FC68" s="323">
        <v>2</v>
      </c>
      <c r="FD68" s="323">
        <v>4</v>
      </c>
      <c r="FE68" s="323">
        <v>42</v>
      </c>
      <c r="FF68" s="323">
        <v>34</v>
      </c>
      <c r="FG68" s="323">
        <v>18</v>
      </c>
      <c r="FH68" s="323">
        <v>0</v>
      </c>
      <c r="FI68" s="323"/>
      <c r="FJ68" s="323"/>
      <c r="FK68" s="323"/>
      <c r="FL68" s="323"/>
      <c r="FM68" s="323">
        <v>48</v>
      </c>
      <c r="FN68" s="323">
        <v>52</v>
      </c>
      <c r="FO68" s="323">
        <v>1430</v>
      </c>
      <c r="FP68" s="323" t="s">
        <v>415</v>
      </c>
      <c r="FQ68" s="323">
        <v>0</v>
      </c>
      <c r="FR68" s="323">
        <v>3</v>
      </c>
      <c r="FS68" s="323">
        <v>7</v>
      </c>
      <c r="FT68" s="323">
        <v>41</v>
      </c>
      <c r="FU68" s="323">
        <v>31</v>
      </c>
      <c r="FV68" s="323">
        <v>16</v>
      </c>
      <c r="FW68" s="323" t="s">
        <v>415</v>
      </c>
      <c r="FX68" s="323"/>
      <c r="FY68" s="323"/>
      <c r="FZ68" s="323"/>
      <c r="GA68" s="323"/>
      <c r="GB68" s="323">
        <v>53</v>
      </c>
      <c r="GC68" s="323">
        <v>47</v>
      </c>
      <c r="GD68" s="323">
        <v>2469</v>
      </c>
      <c r="GE68" s="323">
        <v>54</v>
      </c>
      <c r="GF68" s="323">
        <v>46</v>
      </c>
      <c r="GG68" s="323">
        <v>1039</v>
      </c>
      <c r="GH68" s="323">
        <v>54</v>
      </c>
      <c r="GI68" s="323">
        <v>46</v>
      </c>
      <c r="GJ68" s="323">
        <v>1430</v>
      </c>
      <c r="GK68" s="323">
        <v>55</v>
      </c>
      <c r="GL68" s="323">
        <v>45</v>
      </c>
      <c r="GM68" s="323">
        <v>2319</v>
      </c>
      <c r="GN68" s="323">
        <v>15</v>
      </c>
      <c r="GO68" s="323">
        <v>85</v>
      </c>
      <c r="GP68" s="323">
        <v>978</v>
      </c>
      <c r="GQ68" s="323">
        <v>16</v>
      </c>
      <c r="GR68" s="323">
        <v>84</v>
      </c>
      <c r="GS68" s="323">
        <v>1341</v>
      </c>
      <c r="GT68" s="323">
        <v>15</v>
      </c>
      <c r="GU68" s="323">
        <v>85</v>
      </c>
      <c r="GV68" s="323">
        <v>2321</v>
      </c>
      <c r="GW68" s="323">
        <v>12</v>
      </c>
      <c r="GX68" s="323">
        <v>88</v>
      </c>
      <c r="GY68" s="323">
        <v>980</v>
      </c>
      <c r="GZ68" s="323">
        <v>11</v>
      </c>
      <c r="HA68" s="323">
        <v>89</v>
      </c>
      <c r="HB68" s="323">
        <v>1341</v>
      </c>
      <c r="HC68" s="323">
        <v>13</v>
      </c>
      <c r="HD68" s="323">
        <v>87</v>
      </c>
      <c r="HE68" s="323">
        <v>2317</v>
      </c>
      <c r="HF68" s="323">
        <v>20</v>
      </c>
      <c r="HG68" s="323">
        <v>80</v>
      </c>
      <c r="HH68" s="323">
        <v>979</v>
      </c>
      <c r="HI68" s="323">
        <v>25</v>
      </c>
      <c r="HJ68" s="323">
        <v>75</v>
      </c>
      <c r="HK68" s="323">
        <v>1338</v>
      </c>
      <c r="HL68" s="323">
        <v>16</v>
      </c>
      <c r="HM68" s="323">
        <v>84</v>
      </c>
      <c r="HO68" s="312"/>
      <c r="HP68" s="312"/>
      <c r="HQ68" s="312"/>
      <c r="HR68" s="312"/>
      <c r="HS68" s="312"/>
      <c r="HT68" s="312"/>
      <c r="HU68" s="312"/>
      <c r="HV68" s="312"/>
      <c r="HW68" s="312"/>
      <c r="HX68" s="312"/>
      <c r="HY68" s="312"/>
      <c r="HZ68" s="312"/>
      <c r="IA68" s="312"/>
      <c r="IB68" s="312"/>
      <c r="IC68" s="312"/>
      <c r="ID68" s="312"/>
      <c r="IE68" s="312"/>
      <c r="IF68" s="312"/>
      <c r="IG68" s="312"/>
      <c r="IH68" s="312"/>
      <c r="II68" s="312"/>
      <c r="IJ68" s="312"/>
      <c r="IK68" s="312"/>
      <c r="IL68" s="312"/>
      <c r="IM68" s="312"/>
      <c r="IN68" s="312"/>
      <c r="IO68" s="312"/>
      <c r="IP68" s="312"/>
      <c r="IQ68" s="312"/>
      <c r="IR68" s="312"/>
      <c r="IS68" s="312"/>
      <c r="IT68" s="312"/>
      <c r="IU68" s="312"/>
      <c r="IV68" s="312"/>
    </row>
    <row r="69" spans="1:256" ht="15" x14ac:dyDescent="0.25">
      <c r="A69" s="315"/>
      <c r="B69" s="296" t="s">
        <v>532</v>
      </c>
      <c r="C69" s="323">
        <v>88619</v>
      </c>
      <c r="D69" s="323">
        <v>0</v>
      </c>
      <c r="E69" s="323">
        <v>0</v>
      </c>
      <c r="F69" s="323">
        <v>15</v>
      </c>
      <c r="G69" s="323">
        <v>8</v>
      </c>
      <c r="H69" s="323">
        <v>17</v>
      </c>
      <c r="I69" s="323">
        <v>44</v>
      </c>
      <c r="J69" s="323">
        <v>16</v>
      </c>
      <c r="K69" s="323">
        <v>0</v>
      </c>
      <c r="L69" s="323"/>
      <c r="M69" s="323"/>
      <c r="N69" s="323"/>
      <c r="O69" s="323">
        <v>40</v>
      </c>
      <c r="P69" s="323">
        <v>60</v>
      </c>
      <c r="Q69" s="323">
        <v>29864</v>
      </c>
      <c r="R69" s="323">
        <v>0</v>
      </c>
      <c r="S69" s="323">
        <v>0</v>
      </c>
      <c r="T69" s="323">
        <v>14</v>
      </c>
      <c r="U69" s="323">
        <v>9</v>
      </c>
      <c r="V69" s="323">
        <v>18</v>
      </c>
      <c r="W69" s="323">
        <v>44</v>
      </c>
      <c r="X69" s="323">
        <v>14</v>
      </c>
      <c r="Y69" s="323">
        <v>0</v>
      </c>
      <c r="Z69" s="323"/>
      <c r="AA69" s="323"/>
      <c r="AB69" s="323"/>
      <c r="AC69" s="323">
        <v>41</v>
      </c>
      <c r="AD69" s="323">
        <v>59</v>
      </c>
      <c r="AE69" s="323">
        <v>58755</v>
      </c>
      <c r="AF69" s="323">
        <v>0</v>
      </c>
      <c r="AG69" s="323">
        <v>0</v>
      </c>
      <c r="AH69" s="323">
        <v>15</v>
      </c>
      <c r="AI69" s="323">
        <v>8</v>
      </c>
      <c r="AJ69" s="323">
        <v>16</v>
      </c>
      <c r="AK69" s="323">
        <v>43</v>
      </c>
      <c r="AL69" s="323">
        <v>17</v>
      </c>
      <c r="AM69" s="323">
        <v>0</v>
      </c>
      <c r="AN69" s="323"/>
      <c r="AO69" s="323"/>
      <c r="AP69" s="323"/>
      <c r="AQ69" s="323">
        <v>40</v>
      </c>
      <c r="AR69" s="323">
        <v>60</v>
      </c>
      <c r="AS69" s="323">
        <v>88462</v>
      </c>
      <c r="AT69" s="323">
        <v>0</v>
      </c>
      <c r="AU69" s="323">
        <v>0</v>
      </c>
      <c r="AV69" s="323">
        <v>4</v>
      </c>
      <c r="AW69" s="323">
        <v>3</v>
      </c>
      <c r="AX69" s="323">
        <v>11</v>
      </c>
      <c r="AY69" s="323">
        <v>34</v>
      </c>
      <c r="AZ69" s="323">
        <v>43</v>
      </c>
      <c r="BA69" s="323">
        <v>5</v>
      </c>
      <c r="BB69" s="323">
        <v>0</v>
      </c>
      <c r="BC69" s="323"/>
      <c r="BD69" s="323"/>
      <c r="BE69" s="323"/>
      <c r="BF69" s="323"/>
      <c r="BG69" s="323">
        <v>52</v>
      </c>
      <c r="BH69" s="323">
        <v>48</v>
      </c>
      <c r="BI69" s="323">
        <v>29825</v>
      </c>
      <c r="BJ69" s="323">
        <v>0</v>
      </c>
      <c r="BK69" s="323">
        <v>0</v>
      </c>
      <c r="BL69" s="323">
        <v>4</v>
      </c>
      <c r="BM69" s="323">
        <v>3</v>
      </c>
      <c r="BN69" s="323">
        <v>9</v>
      </c>
      <c r="BO69" s="323">
        <v>32</v>
      </c>
      <c r="BP69" s="323">
        <v>46</v>
      </c>
      <c r="BQ69" s="323">
        <v>6</v>
      </c>
      <c r="BR69" s="323">
        <v>0</v>
      </c>
      <c r="BS69" s="323"/>
      <c r="BT69" s="323"/>
      <c r="BU69" s="323"/>
      <c r="BV69" s="323"/>
      <c r="BW69" s="323">
        <v>48</v>
      </c>
      <c r="BX69" s="323">
        <v>52</v>
      </c>
      <c r="BY69" s="323">
        <v>58637</v>
      </c>
      <c r="BZ69" s="323">
        <v>0</v>
      </c>
      <c r="CA69" s="323">
        <v>0</v>
      </c>
      <c r="CB69" s="323">
        <v>4</v>
      </c>
      <c r="CC69" s="323">
        <v>4</v>
      </c>
      <c r="CD69" s="323">
        <v>11</v>
      </c>
      <c r="CE69" s="323">
        <v>35</v>
      </c>
      <c r="CF69" s="323">
        <v>41</v>
      </c>
      <c r="CG69" s="323">
        <v>5</v>
      </c>
      <c r="CH69" s="323">
        <v>0</v>
      </c>
      <c r="CI69" s="323"/>
      <c r="CJ69" s="323"/>
      <c r="CK69" s="323"/>
      <c r="CL69" s="323"/>
      <c r="CM69" s="323">
        <v>54</v>
      </c>
      <c r="CN69" s="323">
        <v>46</v>
      </c>
      <c r="CO69" s="323">
        <v>88593</v>
      </c>
      <c r="CP69" s="323">
        <v>1</v>
      </c>
      <c r="CQ69" s="323">
        <v>0</v>
      </c>
      <c r="CR69" s="323">
        <v>14</v>
      </c>
      <c r="CS69" s="323">
        <v>4</v>
      </c>
      <c r="CT69" s="323">
        <v>2</v>
      </c>
      <c r="CU69" s="323">
        <v>25</v>
      </c>
      <c r="CV69" s="323">
        <v>43</v>
      </c>
      <c r="CW69" s="323">
        <v>10</v>
      </c>
      <c r="CX69" s="323">
        <v>1</v>
      </c>
      <c r="CY69" s="323"/>
      <c r="CZ69" s="323"/>
      <c r="DA69" s="323"/>
      <c r="DB69" s="323"/>
      <c r="DC69" s="323">
        <v>45</v>
      </c>
      <c r="DD69" s="323">
        <v>55</v>
      </c>
      <c r="DE69" s="323">
        <v>29858</v>
      </c>
      <c r="DF69" s="323">
        <v>0</v>
      </c>
      <c r="DG69" s="323">
        <v>0</v>
      </c>
      <c r="DH69" s="323">
        <v>14</v>
      </c>
      <c r="DI69" s="323">
        <v>6</v>
      </c>
      <c r="DJ69" s="323">
        <v>2</v>
      </c>
      <c r="DK69" s="323">
        <v>30</v>
      </c>
      <c r="DL69" s="323">
        <v>41</v>
      </c>
      <c r="DM69" s="323">
        <v>6</v>
      </c>
      <c r="DN69" s="323">
        <v>1</v>
      </c>
      <c r="DO69" s="323"/>
      <c r="DP69" s="323"/>
      <c r="DQ69" s="323"/>
      <c r="DR69" s="323"/>
      <c r="DS69" s="323">
        <v>53</v>
      </c>
      <c r="DT69" s="323">
        <v>47</v>
      </c>
      <c r="DU69" s="323">
        <v>58735</v>
      </c>
      <c r="DV69" s="323">
        <v>1</v>
      </c>
      <c r="DW69" s="323">
        <v>0</v>
      </c>
      <c r="DX69" s="323">
        <v>13</v>
      </c>
      <c r="DY69" s="323">
        <v>3</v>
      </c>
      <c r="DZ69" s="323">
        <v>1</v>
      </c>
      <c r="EA69" s="323">
        <v>22</v>
      </c>
      <c r="EB69" s="323">
        <v>44</v>
      </c>
      <c r="EC69" s="323">
        <v>13</v>
      </c>
      <c r="ED69" s="323">
        <v>2</v>
      </c>
      <c r="EE69" s="323"/>
      <c r="EF69" s="323"/>
      <c r="EG69" s="323"/>
      <c r="EH69" s="323"/>
      <c r="EI69" s="323">
        <v>41</v>
      </c>
      <c r="EJ69" s="323">
        <v>59</v>
      </c>
      <c r="EK69" s="323">
        <v>88611</v>
      </c>
      <c r="EL69" s="323">
        <v>0</v>
      </c>
      <c r="EM69" s="323">
        <v>0</v>
      </c>
      <c r="EN69" s="323">
        <v>14</v>
      </c>
      <c r="EO69" s="323">
        <v>8</v>
      </c>
      <c r="EP69" s="323">
        <v>39</v>
      </c>
      <c r="EQ69" s="323">
        <v>23</v>
      </c>
      <c r="ER69" s="323">
        <v>15</v>
      </c>
      <c r="ES69" s="323">
        <v>0</v>
      </c>
      <c r="ET69" s="323"/>
      <c r="EU69" s="323"/>
      <c r="EV69" s="323"/>
      <c r="EW69" s="323"/>
      <c r="EX69" s="323">
        <v>62</v>
      </c>
      <c r="EY69" s="323">
        <v>38</v>
      </c>
      <c r="EZ69" s="323">
        <v>29862</v>
      </c>
      <c r="FA69" s="323">
        <v>0</v>
      </c>
      <c r="FB69" s="323">
        <v>0</v>
      </c>
      <c r="FC69" s="323">
        <v>13</v>
      </c>
      <c r="FD69" s="323">
        <v>8</v>
      </c>
      <c r="FE69" s="323">
        <v>40</v>
      </c>
      <c r="FF69" s="323">
        <v>24</v>
      </c>
      <c r="FG69" s="323">
        <v>14</v>
      </c>
      <c r="FH69" s="323">
        <v>0</v>
      </c>
      <c r="FI69" s="323"/>
      <c r="FJ69" s="323"/>
      <c r="FK69" s="323"/>
      <c r="FL69" s="323"/>
      <c r="FM69" s="323">
        <v>61</v>
      </c>
      <c r="FN69" s="323">
        <v>39</v>
      </c>
      <c r="FO69" s="323">
        <v>58749</v>
      </c>
      <c r="FP69" s="323">
        <v>0</v>
      </c>
      <c r="FQ69" s="323">
        <v>0</v>
      </c>
      <c r="FR69" s="323">
        <v>14</v>
      </c>
      <c r="FS69" s="323">
        <v>9</v>
      </c>
      <c r="FT69" s="323">
        <v>38</v>
      </c>
      <c r="FU69" s="323">
        <v>23</v>
      </c>
      <c r="FV69" s="323">
        <v>15</v>
      </c>
      <c r="FW69" s="323">
        <v>0</v>
      </c>
      <c r="FX69" s="323"/>
      <c r="FY69" s="323"/>
      <c r="FZ69" s="323"/>
      <c r="GA69" s="323"/>
      <c r="GB69" s="323">
        <v>62</v>
      </c>
      <c r="GC69" s="323">
        <v>38</v>
      </c>
      <c r="GD69" s="323">
        <v>88424</v>
      </c>
      <c r="GE69" s="323">
        <v>64</v>
      </c>
      <c r="GF69" s="323">
        <v>36</v>
      </c>
      <c r="GG69" s="323">
        <v>29817</v>
      </c>
      <c r="GH69" s="323">
        <v>65</v>
      </c>
      <c r="GI69" s="323">
        <v>35</v>
      </c>
      <c r="GJ69" s="323">
        <v>58607</v>
      </c>
      <c r="GK69" s="323">
        <v>63</v>
      </c>
      <c r="GL69" s="323">
        <v>37</v>
      </c>
      <c r="GM69" s="323">
        <v>85734</v>
      </c>
      <c r="GN69" s="323">
        <v>24</v>
      </c>
      <c r="GO69" s="323">
        <v>76</v>
      </c>
      <c r="GP69" s="323">
        <v>28846</v>
      </c>
      <c r="GQ69" s="323">
        <v>25</v>
      </c>
      <c r="GR69" s="323">
        <v>75</v>
      </c>
      <c r="GS69" s="323">
        <v>56888</v>
      </c>
      <c r="GT69" s="323">
        <v>24</v>
      </c>
      <c r="GU69" s="323">
        <v>76</v>
      </c>
      <c r="GV69" s="323">
        <v>85726</v>
      </c>
      <c r="GW69" s="323">
        <v>19</v>
      </c>
      <c r="GX69" s="323">
        <v>81</v>
      </c>
      <c r="GY69" s="323">
        <v>28846</v>
      </c>
      <c r="GZ69" s="323">
        <v>17</v>
      </c>
      <c r="HA69" s="323">
        <v>83</v>
      </c>
      <c r="HB69" s="323">
        <v>56880</v>
      </c>
      <c r="HC69" s="323">
        <v>20</v>
      </c>
      <c r="HD69" s="323">
        <v>80</v>
      </c>
      <c r="HE69" s="323">
        <v>85661</v>
      </c>
      <c r="HF69" s="323">
        <v>28</v>
      </c>
      <c r="HG69" s="323">
        <v>72</v>
      </c>
      <c r="HH69" s="323">
        <v>28815</v>
      </c>
      <c r="HI69" s="323">
        <v>33</v>
      </c>
      <c r="HJ69" s="323">
        <v>67</v>
      </c>
      <c r="HK69" s="323">
        <v>56846</v>
      </c>
      <c r="HL69" s="323">
        <v>26</v>
      </c>
      <c r="HM69" s="323">
        <v>74</v>
      </c>
      <c r="HO69" s="312"/>
      <c r="HP69" s="312"/>
      <c r="HQ69" s="312"/>
      <c r="HR69" s="312"/>
      <c r="HS69" s="312"/>
      <c r="HT69" s="312"/>
      <c r="HU69" s="312"/>
      <c r="HV69" s="312"/>
      <c r="HW69" s="312"/>
      <c r="HX69" s="312"/>
      <c r="HY69" s="312"/>
      <c r="HZ69" s="312"/>
      <c r="IA69" s="312"/>
      <c r="IB69" s="312"/>
      <c r="IC69" s="312"/>
      <c r="ID69" s="312"/>
      <c r="IE69" s="312"/>
      <c r="IF69" s="312"/>
      <c r="IG69" s="312"/>
      <c r="IH69" s="312"/>
      <c r="II69" s="312"/>
      <c r="IJ69" s="312"/>
      <c r="IK69" s="312"/>
      <c r="IL69" s="312"/>
      <c r="IM69" s="312"/>
      <c r="IN69" s="312"/>
      <c r="IO69" s="312"/>
      <c r="IP69" s="312"/>
      <c r="IQ69" s="312"/>
      <c r="IR69" s="312"/>
      <c r="IS69" s="312"/>
      <c r="IT69" s="312"/>
      <c r="IU69" s="312"/>
      <c r="IV69" s="312"/>
    </row>
    <row r="70" spans="1:256" x14ac:dyDescent="0.2">
      <c r="C70" s="325"/>
      <c r="D70" s="325"/>
      <c r="E70" s="325"/>
      <c r="F70" s="325"/>
      <c r="G70" s="325"/>
      <c r="H70" s="325"/>
      <c r="I70" s="325"/>
      <c r="J70" s="325"/>
      <c r="K70" s="325"/>
      <c r="L70" s="325"/>
      <c r="M70" s="325"/>
      <c r="N70" s="325"/>
      <c r="O70" s="325"/>
      <c r="P70" s="325"/>
      <c r="Q70" s="325"/>
      <c r="R70" s="325"/>
      <c r="S70" s="325"/>
      <c r="T70" s="325"/>
      <c r="U70" s="325"/>
      <c r="V70" s="325"/>
      <c r="W70" s="325"/>
      <c r="X70" s="325"/>
      <c r="Y70" s="325"/>
      <c r="Z70" s="325"/>
      <c r="AA70" s="325"/>
      <c r="AB70" s="325"/>
      <c r="AC70" s="325"/>
      <c r="AD70" s="325"/>
      <c r="AE70" s="325"/>
      <c r="AF70" s="325"/>
      <c r="AG70" s="325"/>
      <c r="AH70" s="325"/>
      <c r="AI70" s="325"/>
      <c r="AJ70" s="325"/>
      <c r="AK70" s="325"/>
      <c r="AL70" s="325"/>
      <c r="AM70" s="325"/>
      <c r="AN70" s="325"/>
      <c r="AO70" s="325"/>
      <c r="AP70" s="325"/>
      <c r="AQ70" s="325"/>
      <c r="AR70" s="325"/>
      <c r="AS70" s="325"/>
      <c r="AT70" s="325"/>
      <c r="AU70" s="325"/>
      <c r="AV70" s="325"/>
      <c r="AW70" s="325"/>
      <c r="AX70" s="325"/>
      <c r="AY70" s="325"/>
      <c r="AZ70" s="325"/>
      <c r="BA70" s="325"/>
      <c r="BB70" s="325"/>
      <c r="BC70" s="325"/>
      <c r="BD70" s="325"/>
      <c r="BE70" s="325"/>
      <c r="BF70" s="325"/>
      <c r="BG70" s="325"/>
      <c r="BH70" s="325"/>
      <c r="BI70" s="325"/>
      <c r="BJ70" s="325"/>
      <c r="BK70" s="325"/>
      <c r="BL70" s="325"/>
      <c r="BM70" s="325"/>
      <c r="BN70" s="325"/>
      <c r="BO70" s="325"/>
      <c r="BP70" s="325"/>
      <c r="BQ70" s="325"/>
      <c r="BR70" s="325"/>
      <c r="BS70" s="325"/>
      <c r="BT70" s="325"/>
      <c r="BU70" s="325"/>
      <c r="BV70" s="325"/>
      <c r="BW70" s="325"/>
      <c r="BX70" s="325"/>
      <c r="BY70" s="325"/>
      <c r="BZ70" s="325"/>
      <c r="CA70" s="325"/>
      <c r="CB70" s="325"/>
      <c r="CC70" s="325"/>
      <c r="CD70" s="325"/>
      <c r="CE70" s="325"/>
      <c r="CF70" s="325"/>
      <c r="CG70" s="325"/>
      <c r="CH70" s="325"/>
      <c r="CI70" s="325"/>
      <c r="CJ70" s="325"/>
      <c r="CK70" s="325"/>
      <c r="CL70" s="325"/>
      <c r="CM70" s="325"/>
      <c r="CN70" s="325"/>
      <c r="CO70" s="325"/>
      <c r="CP70" s="325"/>
      <c r="CQ70" s="325"/>
      <c r="CR70" s="325"/>
      <c r="CS70" s="325"/>
      <c r="CT70" s="325"/>
      <c r="CU70" s="325"/>
      <c r="CV70" s="325"/>
      <c r="CW70" s="325"/>
      <c r="CX70" s="325"/>
      <c r="CY70" s="325"/>
      <c r="CZ70" s="325"/>
      <c r="DA70" s="325"/>
      <c r="DB70" s="325"/>
      <c r="DC70" s="325"/>
      <c r="DD70" s="325"/>
      <c r="DE70" s="325"/>
      <c r="DF70" s="325"/>
      <c r="DG70" s="325"/>
      <c r="DH70" s="325"/>
      <c r="DI70" s="325"/>
      <c r="DJ70" s="325"/>
      <c r="DK70" s="325"/>
      <c r="DL70" s="325"/>
      <c r="DM70" s="325"/>
      <c r="DN70" s="325"/>
      <c r="DO70" s="325"/>
      <c r="DP70" s="325"/>
      <c r="DQ70" s="325"/>
      <c r="DR70" s="325"/>
      <c r="DS70" s="325"/>
      <c r="DT70" s="325"/>
      <c r="DU70" s="325"/>
      <c r="DV70" s="325"/>
      <c r="DW70" s="325"/>
      <c r="DX70" s="325"/>
      <c r="DY70" s="325"/>
      <c r="DZ70" s="325"/>
      <c r="EA70" s="325"/>
      <c r="EB70" s="325"/>
      <c r="EC70" s="325"/>
      <c r="ED70" s="325"/>
      <c r="EE70" s="325"/>
      <c r="EF70" s="325"/>
      <c r="EG70" s="325"/>
      <c r="EH70" s="325"/>
      <c r="EI70" s="325"/>
      <c r="EJ70" s="325"/>
      <c r="EK70" s="325"/>
      <c r="EL70" s="325"/>
      <c r="EM70" s="325"/>
      <c r="EN70" s="325"/>
      <c r="EO70" s="325"/>
      <c r="EP70" s="325"/>
      <c r="EQ70" s="325"/>
      <c r="ER70" s="325"/>
      <c r="ES70" s="325"/>
      <c r="ET70" s="325"/>
      <c r="EU70" s="325"/>
      <c r="EV70" s="325"/>
      <c r="EW70" s="325"/>
      <c r="EX70" s="325"/>
      <c r="EY70" s="325"/>
      <c r="EZ70" s="325"/>
      <c r="FA70" s="325"/>
      <c r="FB70" s="325"/>
      <c r="FC70" s="325"/>
      <c r="FD70" s="325"/>
      <c r="FE70" s="325"/>
      <c r="FF70" s="325"/>
      <c r="FG70" s="325"/>
      <c r="FH70" s="325"/>
      <c r="FI70" s="325"/>
      <c r="FJ70" s="325"/>
      <c r="FK70" s="325"/>
      <c r="FL70" s="325"/>
      <c r="FM70" s="325"/>
      <c r="FN70" s="325"/>
      <c r="FO70" s="325"/>
      <c r="FP70" s="325"/>
      <c r="FQ70" s="325"/>
      <c r="FR70" s="325"/>
      <c r="FS70" s="325"/>
      <c r="FT70" s="325"/>
      <c r="FU70" s="325"/>
      <c r="FV70" s="325"/>
      <c r="FW70" s="325"/>
      <c r="FX70" s="325"/>
      <c r="FY70" s="325"/>
      <c r="FZ70" s="325"/>
      <c r="GA70" s="325"/>
      <c r="GB70" s="325"/>
      <c r="GC70" s="325"/>
      <c r="GD70" s="325"/>
      <c r="GE70" s="325"/>
      <c r="GF70" s="325"/>
      <c r="GG70" s="325"/>
      <c r="GH70" s="325"/>
      <c r="GI70" s="325"/>
      <c r="GJ70" s="325"/>
      <c r="GK70" s="325"/>
      <c r="GL70" s="325"/>
      <c r="GM70" s="325"/>
      <c r="GN70" s="325"/>
      <c r="GO70" s="325"/>
      <c r="GP70" s="325"/>
      <c r="GQ70" s="325"/>
      <c r="GR70" s="325"/>
      <c r="GS70" s="325"/>
      <c r="GT70" s="325"/>
      <c r="GU70" s="325"/>
      <c r="GV70" s="325"/>
      <c r="GW70" s="325"/>
      <c r="GX70" s="325"/>
      <c r="GY70" s="325"/>
      <c r="GZ70" s="325"/>
      <c r="HA70" s="325"/>
      <c r="HB70" s="325"/>
      <c r="HC70" s="325"/>
      <c r="HD70" s="325"/>
      <c r="HE70" s="325"/>
      <c r="HF70" s="325"/>
      <c r="HG70" s="325"/>
      <c r="HH70" s="325"/>
      <c r="HI70" s="325"/>
      <c r="HJ70" s="325"/>
      <c r="HK70" s="325"/>
      <c r="HL70" s="325"/>
      <c r="HM70" s="325"/>
      <c r="HO70" s="312"/>
      <c r="HP70" s="312"/>
      <c r="HQ70" s="312"/>
      <c r="HR70" s="312"/>
      <c r="HS70" s="312"/>
      <c r="HT70" s="312"/>
      <c r="HU70" s="312"/>
      <c r="HV70" s="312"/>
      <c r="HW70" s="312"/>
      <c r="HX70" s="312"/>
      <c r="HY70" s="312"/>
      <c r="HZ70" s="312"/>
      <c r="IA70" s="312"/>
      <c r="IB70" s="312"/>
      <c r="IC70" s="312"/>
      <c r="ID70" s="312"/>
      <c r="IE70" s="312"/>
      <c r="IF70" s="312"/>
      <c r="IG70" s="312"/>
      <c r="IH70" s="312"/>
      <c r="II70" s="312"/>
      <c r="IJ70" s="312"/>
      <c r="IK70" s="312"/>
      <c r="IL70" s="312"/>
      <c r="IM70" s="312"/>
      <c r="IN70" s="312"/>
      <c r="IO70" s="312"/>
      <c r="IP70" s="312"/>
      <c r="IQ70" s="312"/>
      <c r="IR70" s="312"/>
      <c r="IS70" s="312"/>
      <c r="IT70" s="312"/>
      <c r="IU70" s="312"/>
      <c r="IV70" s="312"/>
    </row>
    <row r="71" spans="1:256" x14ac:dyDescent="0.2">
      <c r="A71" s="312" t="s">
        <v>413</v>
      </c>
      <c r="B71" s="312" t="s">
        <v>47</v>
      </c>
      <c r="C71" s="323">
        <v>391452</v>
      </c>
      <c r="D71" s="323">
        <v>0</v>
      </c>
      <c r="E71" s="323">
        <v>0</v>
      </c>
      <c r="F71" s="323">
        <v>2</v>
      </c>
      <c r="G71" s="323">
        <v>1</v>
      </c>
      <c r="H71" s="323">
        <v>4</v>
      </c>
      <c r="I71" s="323">
        <v>37</v>
      </c>
      <c r="J71" s="323">
        <v>55</v>
      </c>
      <c r="K71" s="323">
        <v>0</v>
      </c>
      <c r="L71" s="323"/>
      <c r="M71" s="323"/>
      <c r="N71" s="323"/>
      <c r="O71" s="323">
        <v>8</v>
      </c>
      <c r="P71" s="323">
        <v>92</v>
      </c>
      <c r="Q71" s="323">
        <v>190769</v>
      </c>
      <c r="R71" s="323">
        <v>0</v>
      </c>
      <c r="S71" s="323">
        <v>0</v>
      </c>
      <c r="T71" s="323">
        <v>2</v>
      </c>
      <c r="U71" s="323">
        <v>1</v>
      </c>
      <c r="V71" s="323">
        <v>4</v>
      </c>
      <c r="W71" s="323">
        <v>34</v>
      </c>
      <c r="X71" s="323">
        <v>59</v>
      </c>
      <c r="Y71" s="323">
        <v>1</v>
      </c>
      <c r="Z71" s="323"/>
      <c r="AA71" s="323"/>
      <c r="AB71" s="323"/>
      <c r="AC71" s="323">
        <v>6</v>
      </c>
      <c r="AD71" s="323">
        <v>94</v>
      </c>
      <c r="AE71" s="323">
        <v>200683</v>
      </c>
      <c r="AF71" s="323">
        <v>0</v>
      </c>
      <c r="AG71" s="323">
        <v>0</v>
      </c>
      <c r="AH71" s="323">
        <v>3</v>
      </c>
      <c r="AI71" s="323">
        <v>2</v>
      </c>
      <c r="AJ71" s="323">
        <v>5</v>
      </c>
      <c r="AK71" s="323">
        <v>40</v>
      </c>
      <c r="AL71" s="323">
        <v>50</v>
      </c>
      <c r="AM71" s="323">
        <v>0</v>
      </c>
      <c r="AN71" s="323"/>
      <c r="AO71" s="323"/>
      <c r="AP71" s="323"/>
      <c r="AQ71" s="323">
        <v>10</v>
      </c>
      <c r="AR71" s="323">
        <v>90</v>
      </c>
      <c r="AS71" s="323">
        <v>391362</v>
      </c>
      <c r="AT71" s="323">
        <v>0</v>
      </c>
      <c r="AU71" s="323">
        <v>0</v>
      </c>
      <c r="AV71" s="323">
        <v>0</v>
      </c>
      <c r="AW71" s="323">
        <v>0</v>
      </c>
      <c r="AX71" s="323">
        <v>2</v>
      </c>
      <c r="AY71" s="323">
        <v>7</v>
      </c>
      <c r="AZ71" s="323">
        <v>48</v>
      </c>
      <c r="BA71" s="323">
        <v>39</v>
      </c>
      <c r="BB71" s="323">
        <v>3</v>
      </c>
      <c r="BC71" s="323"/>
      <c r="BD71" s="323"/>
      <c r="BE71" s="323"/>
      <c r="BF71" s="323"/>
      <c r="BG71" s="323">
        <v>10</v>
      </c>
      <c r="BH71" s="323">
        <v>90</v>
      </c>
      <c r="BI71" s="323">
        <v>190733</v>
      </c>
      <c r="BJ71" s="323">
        <v>0</v>
      </c>
      <c r="BK71" s="323">
        <v>0</v>
      </c>
      <c r="BL71" s="323">
        <v>0</v>
      </c>
      <c r="BM71" s="323">
        <v>0</v>
      </c>
      <c r="BN71" s="323">
        <v>1</v>
      </c>
      <c r="BO71" s="323">
        <v>5</v>
      </c>
      <c r="BP71" s="323">
        <v>43</v>
      </c>
      <c r="BQ71" s="323">
        <v>47</v>
      </c>
      <c r="BR71" s="323">
        <v>4</v>
      </c>
      <c r="BS71" s="323"/>
      <c r="BT71" s="323"/>
      <c r="BU71" s="323"/>
      <c r="BV71" s="323"/>
      <c r="BW71" s="323">
        <v>6</v>
      </c>
      <c r="BX71" s="323">
        <v>94</v>
      </c>
      <c r="BY71" s="323">
        <v>200629</v>
      </c>
      <c r="BZ71" s="323">
        <v>0</v>
      </c>
      <c r="CA71" s="323">
        <v>0</v>
      </c>
      <c r="CB71" s="323">
        <v>1</v>
      </c>
      <c r="CC71" s="323">
        <v>1</v>
      </c>
      <c r="CD71" s="323">
        <v>2</v>
      </c>
      <c r="CE71" s="323">
        <v>10</v>
      </c>
      <c r="CF71" s="323">
        <v>53</v>
      </c>
      <c r="CG71" s="323">
        <v>32</v>
      </c>
      <c r="CH71" s="323">
        <v>2</v>
      </c>
      <c r="CI71" s="323"/>
      <c r="CJ71" s="323"/>
      <c r="CK71" s="323"/>
      <c r="CL71" s="323"/>
      <c r="CM71" s="323">
        <v>13</v>
      </c>
      <c r="CN71" s="323">
        <v>87</v>
      </c>
      <c r="CO71" s="323">
        <v>391378</v>
      </c>
      <c r="CP71" s="323">
        <v>0</v>
      </c>
      <c r="CQ71" s="323">
        <v>0</v>
      </c>
      <c r="CR71" s="323">
        <v>2</v>
      </c>
      <c r="CS71" s="323">
        <v>1</v>
      </c>
      <c r="CT71" s="323">
        <v>0</v>
      </c>
      <c r="CU71" s="323">
        <v>7</v>
      </c>
      <c r="CV71" s="323">
        <v>42</v>
      </c>
      <c r="CW71" s="323">
        <v>37</v>
      </c>
      <c r="CX71" s="323">
        <v>11</v>
      </c>
      <c r="CY71" s="323"/>
      <c r="CZ71" s="323"/>
      <c r="DA71" s="323"/>
      <c r="DB71" s="323"/>
      <c r="DC71" s="323">
        <v>10</v>
      </c>
      <c r="DD71" s="323">
        <v>90</v>
      </c>
      <c r="DE71" s="323">
        <v>190725</v>
      </c>
      <c r="DF71" s="323">
        <v>0</v>
      </c>
      <c r="DG71" s="323">
        <v>0</v>
      </c>
      <c r="DH71" s="323">
        <v>1</v>
      </c>
      <c r="DI71" s="323">
        <v>1</v>
      </c>
      <c r="DJ71" s="323">
        <v>0</v>
      </c>
      <c r="DK71" s="323">
        <v>7</v>
      </c>
      <c r="DL71" s="323">
        <v>47</v>
      </c>
      <c r="DM71" s="323">
        <v>34</v>
      </c>
      <c r="DN71" s="323">
        <v>9</v>
      </c>
      <c r="DO71" s="323"/>
      <c r="DP71" s="323"/>
      <c r="DQ71" s="323"/>
      <c r="DR71" s="323"/>
      <c r="DS71" s="323">
        <v>10</v>
      </c>
      <c r="DT71" s="323">
        <v>90</v>
      </c>
      <c r="DU71" s="323">
        <v>200653</v>
      </c>
      <c r="DV71" s="323">
        <v>0</v>
      </c>
      <c r="DW71" s="323">
        <v>0</v>
      </c>
      <c r="DX71" s="323">
        <v>2</v>
      </c>
      <c r="DY71" s="323">
        <v>1</v>
      </c>
      <c r="DZ71" s="323">
        <v>0</v>
      </c>
      <c r="EA71" s="323">
        <v>7</v>
      </c>
      <c r="EB71" s="323">
        <v>38</v>
      </c>
      <c r="EC71" s="323">
        <v>39</v>
      </c>
      <c r="ED71" s="323">
        <v>13</v>
      </c>
      <c r="EE71" s="323"/>
      <c r="EF71" s="323"/>
      <c r="EG71" s="323"/>
      <c r="EH71" s="323"/>
      <c r="EI71" s="323">
        <v>10</v>
      </c>
      <c r="EJ71" s="323">
        <v>90</v>
      </c>
      <c r="EK71" s="323">
        <v>391428</v>
      </c>
      <c r="EL71" s="323">
        <v>0</v>
      </c>
      <c r="EM71" s="323">
        <v>0</v>
      </c>
      <c r="EN71" s="323">
        <v>2</v>
      </c>
      <c r="EO71" s="323">
        <v>1</v>
      </c>
      <c r="EP71" s="323">
        <v>12</v>
      </c>
      <c r="EQ71" s="323">
        <v>23</v>
      </c>
      <c r="ER71" s="323">
        <v>57</v>
      </c>
      <c r="ES71" s="323">
        <v>5</v>
      </c>
      <c r="ET71" s="323"/>
      <c r="EU71" s="323"/>
      <c r="EV71" s="323"/>
      <c r="EW71" s="323"/>
      <c r="EX71" s="323">
        <v>16</v>
      </c>
      <c r="EY71" s="323">
        <v>84</v>
      </c>
      <c r="EZ71" s="323">
        <v>190753</v>
      </c>
      <c r="FA71" s="323">
        <v>0</v>
      </c>
      <c r="FB71" s="323">
        <v>0</v>
      </c>
      <c r="FC71" s="323">
        <v>1</v>
      </c>
      <c r="FD71" s="323">
        <v>1</v>
      </c>
      <c r="FE71" s="323">
        <v>10</v>
      </c>
      <c r="FF71" s="323">
        <v>21</v>
      </c>
      <c r="FG71" s="323">
        <v>61</v>
      </c>
      <c r="FH71" s="323">
        <v>6</v>
      </c>
      <c r="FI71" s="323"/>
      <c r="FJ71" s="323"/>
      <c r="FK71" s="323"/>
      <c r="FL71" s="323"/>
      <c r="FM71" s="323">
        <v>12</v>
      </c>
      <c r="FN71" s="323">
        <v>88</v>
      </c>
      <c r="FO71" s="323">
        <v>200675</v>
      </c>
      <c r="FP71" s="323">
        <v>0</v>
      </c>
      <c r="FQ71" s="323">
        <v>0</v>
      </c>
      <c r="FR71" s="323">
        <v>3</v>
      </c>
      <c r="FS71" s="323">
        <v>2</v>
      </c>
      <c r="FT71" s="323">
        <v>15</v>
      </c>
      <c r="FU71" s="323">
        <v>25</v>
      </c>
      <c r="FV71" s="323">
        <v>52</v>
      </c>
      <c r="FW71" s="323">
        <v>4</v>
      </c>
      <c r="FX71" s="323"/>
      <c r="FY71" s="323"/>
      <c r="FZ71" s="323"/>
      <c r="GA71" s="323"/>
      <c r="GB71" s="323">
        <v>19</v>
      </c>
      <c r="GC71" s="323">
        <v>81</v>
      </c>
      <c r="GD71" s="323">
        <v>391231</v>
      </c>
      <c r="GE71" s="323">
        <v>15</v>
      </c>
      <c r="GF71" s="323">
        <v>85</v>
      </c>
      <c r="GG71" s="323">
        <v>190666</v>
      </c>
      <c r="GH71" s="323">
        <v>13</v>
      </c>
      <c r="GI71" s="323">
        <v>87</v>
      </c>
      <c r="GJ71" s="323">
        <v>200565</v>
      </c>
      <c r="GK71" s="323">
        <v>18</v>
      </c>
      <c r="GL71" s="323">
        <v>82</v>
      </c>
      <c r="GM71" s="323">
        <v>373083</v>
      </c>
      <c r="GN71" s="323">
        <v>8</v>
      </c>
      <c r="GO71" s="323">
        <v>92</v>
      </c>
      <c r="GP71" s="323">
        <v>181783</v>
      </c>
      <c r="GQ71" s="323">
        <v>7</v>
      </c>
      <c r="GR71" s="323">
        <v>93</v>
      </c>
      <c r="GS71" s="323">
        <v>191300</v>
      </c>
      <c r="GT71" s="323">
        <v>8</v>
      </c>
      <c r="GU71" s="323">
        <v>92</v>
      </c>
      <c r="GV71" s="323">
        <v>373445</v>
      </c>
      <c r="GW71" s="323">
        <v>5</v>
      </c>
      <c r="GX71" s="323">
        <v>95</v>
      </c>
      <c r="GY71" s="323">
        <v>181986</v>
      </c>
      <c r="GZ71" s="323">
        <v>4</v>
      </c>
      <c r="HA71" s="323">
        <v>96</v>
      </c>
      <c r="HB71" s="323">
        <v>191459</v>
      </c>
      <c r="HC71" s="323">
        <v>6</v>
      </c>
      <c r="HD71" s="323">
        <v>94</v>
      </c>
      <c r="HE71" s="323">
        <v>373897</v>
      </c>
      <c r="HF71" s="323">
        <v>9</v>
      </c>
      <c r="HG71" s="323">
        <v>91</v>
      </c>
      <c r="HH71" s="323">
        <v>182088</v>
      </c>
      <c r="HI71" s="323">
        <v>9</v>
      </c>
      <c r="HJ71" s="323">
        <v>91</v>
      </c>
      <c r="HK71" s="323">
        <v>191809</v>
      </c>
      <c r="HL71" s="323">
        <v>8</v>
      </c>
      <c r="HM71" s="323">
        <v>92</v>
      </c>
      <c r="HO71" s="312"/>
      <c r="HP71" s="312"/>
      <c r="HQ71" s="312"/>
      <c r="HR71" s="312"/>
      <c r="HS71" s="312"/>
      <c r="HT71" s="312"/>
      <c r="HU71" s="312"/>
      <c r="HV71" s="312"/>
      <c r="HW71" s="312"/>
      <c r="HX71" s="312"/>
      <c r="HY71" s="312"/>
      <c r="HZ71" s="312"/>
      <c r="IA71" s="312"/>
      <c r="IB71" s="312"/>
      <c r="IC71" s="312"/>
      <c r="ID71" s="312"/>
      <c r="IE71" s="312"/>
      <c r="IF71" s="312"/>
      <c r="IG71" s="312"/>
      <c r="IH71" s="312"/>
      <c r="II71" s="312"/>
      <c r="IJ71" s="312"/>
      <c r="IK71" s="312"/>
      <c r="IL71" s="312"/>
      <c r="IM71" s="312"/>
      <c r="IN71" s="312"/>
      <c r="IO71" s="312"/>
      <c r="IP71" s="312"/>
      <c r="IQ71" s="312"/>
      <c r="IR71" s="312"/>
      <c r="IS71" s="312"/>
      <c r="IT71" s="312"/>
      <c r="IU71" s="312"/>
      <c r="IV71" s="312"/>
    </row>
    <row r="72" spans="1:256" x14ac:dyDescent="0.2">
      <c r="B72" s="312" t="s">
        <v>414</v>
      </c>
      <c r="C72" s="323">
        <v>181334</v>
      </c>
      <c r="D72" s="323">
        <v>0</v>
      </c>
      <c r="E72" s="323">
        <v>0</v>
      </c>
      <c r="F72" s="323">
        <v>5</v>
      </c>
      <c r="G72" s="323">
        <v>3</v>
      </c>
      <c r="H72" s="323">
        <v>9</v>
      </c>
      <c r="I72" s="323">
        <v>49</v>
      </c>
      <c r="J72" s="323">
        <v>34</v>
      </c>
      <c r="K72" s="323">
        <v>0</v>
      </c>
      <c r="L72" s="323"/>
      <c r="M72" s="323"/>
      <c r="N72" s="323"/>
      <c r="O72" s="323">
        <v>17</v>
      </c>
      <c r="P72" s="323">
        <v>83</v>
      </c>
      <c r="Q72" s="323">
        <v>89194</v>
      </c>
      <c r="R72" s="323">
        <v>0</v>
      </c>
      <c r="S72" s="323">
        <v>0</v>
      </c>
      <c r="T72" s="323">
        <v>3</v>
      </c>
      <c r="U72" s="323">
        <v>3</v>
      </c>
      <c r="V72" s="323">
        <v>8</v>
      </c>
      <c r="W72" s="323">
        <v>48</v>
      </c>
      <c r="X72" s="323">
        <v>38</v>
      </c>
      <c r="Y72" s="323">
        <v>0</v>
      </c>
      <c r="Z72" s="323"/>
      <c r="AA72" s="323"/>
      <c r="AB72" s="323"/>
      <c r="AC72" s="323">
        <v>14</v>
      </c>
      <c r="AD72" s="323">
        <v>86</v>
      </c>
      <c r="AE72" s="323">
        <v>92140</v>
      </c>
      <c r="AF72" s="323">
        <v>0</v>
      </c>
      <c r="AG72" s="323">
        <v>0</v>
      </c>
      <c r="AH72" s="323">
        <v>6</v>
      </c>
      <c r="AI72" s="323">
        <v>4</v>
      </c>
      <c r="AJ72" s="323">
        <v>10</v>
      </c>
      <c r="AK72" s="323">
        <v>49</v>
      </c>
      <c r="AL72" s="323">
        <v>31</v>
      </c>
      <c r="AM72" s="323">
        <v>0</v>
      </c>
      <c r="AN72" s="323"/>
      <c r="AO72" s="323"/>
      <c r="AP72" s="323"/>
      <c r="AQ72" s="323">
        <v>20</v>
      </c>
      <c r="AR72" s="323">
        <v>80</v>
      </c>
      <c r="AS72" s="323">
        <v>181224</v>
      </c>
      <c r="AT72" s="323">
        <v>0</v>
      </c>
      <c r="AU72" s="323">
        <v>0</v>
      </c>
      <c r="AV72" s="323">
        <v>1</v>
      </c>
      <c r="AW72" s="323">
        <v>1</v>
      </c>
      <c r="AX72" s="323">
        <v>4</v>
      </c>
      <c r="AY72" s="323">
        <v>15</v>
      </c>
      <c r="AZ72" s="323">
        <v>57</v>
      </c>
      <c r="BA72" s="323">
        <v>22</v>
      </c>
      <c r="BB72" s="323">
        <v>1</v>
      </c>
      <c r="BC72" s="323"/>
      <c r="BD72" s="323"/>
      <c r="BE72" s="323"/>
      <c r="BF72" s="323"/>
      <c r="BG72" s="323">
        <v>21</v>
      </c>
      <c r="BH72" s="323">
        <v>79</v>
      </c>
      <c r="BI72" s="323">
        <v>89164</v>
      </c>
      <c r="BJ72" s="323">
        <v>0</v>
      </c>
      <c r="BK72" s="323">
        <v>0</v>
      </c>
      <c r="BL72" s="323">
        <v>1</v>
      </c>
      <c r="BM72" s="323">
        <v>1</v>
      </c>
      <c r="BN72" s="323">
        <v>2</v>
      </c>
      <c r="BO72" s="323">
        <v>11</v>
      </c>
      <c r="BP72" s="323">
        <v>56</v>
      </c>
      <c r="BQ72" s="323">
        <v>27</v>
      </c>
      <c r="BR72" s="323">
        <v>1</v>
      </c>
      <c r="BS72" s="323"/>
      <c r="BT72" s="323"/>
      <c r="BU72" s="323"/>
      <c r="BV72" s="323"/>
      <c r="BW72" s="323">
        <v>15</v>
      </c>
      <c r="BX72" s="323">
        <v>85</v>
      </c>
      <c r="BY72" s="323">
        <v>92060</v>
      </c>
      <c r="BZ72" s="323">
        <v>0</v>
      </c>
      <c r="CA72" s="323">
        <v>0</v>
      </c>
      <c r="CB72" s="323">
        <v>1</v>
      </c>
      <c r="CC72" s="323">
        <v>1</v>
      </c>
      <c r="CD72" s="323">
        <v>5</v>
      </c>
      <c r="CE72" s="323">
        <v>19</v>
      </c>
      <c r="CF72" s="323">
        <v>57</v>
      </c>
      <c r="CG72" s="323">
        <v>16</v>
      </c>
      <c r="CH72" s="323">
        <v>1</v>
      </c>
      <c r="CI72" s="323"/>
      <c r="CJ72" s="323"/>
      <c r="CK72" s="323"/>
      <c r="CL72" s="323"/>
      <c r="CM72" s="323">
        <v>27</v>
      </c>
      <c r="CN72" s="323">
        <v>73</v>
      </c>
      <c r="CO72" s="323">
        <v>181287</v>
      </c>
      <c r="CP72" s="323">
        <v>0</v>
      </c>
      <c r="CQ72" s="323">
        <v>0</v>
      </c>
      <c r="CR72" s="323">
        <v>4</v>
      </c>
      <c r="CS72" s="323">
        <v>2</v>
      </c>
      <c r="CT72" s="323">
        <v>1</v>
      </c>
      <c r="CU72" s="323">
        <v>13</v>
      </c>
      <c r="CV72" s="323">
        <v>52</v>
      </c>
      <c r="CW72" s="323">
        <v>24</v>
      </c>
      <c r="CX72" s="323">
        <v>4</v>
      </c>
      <c r="CY72" s="323"/>
      <c r="CZ72" s="323"/>
      <c r="DA72" s="323"/>
      <c r="DB72" s="323"/>
      <c r="DC72" s="323">
        <v>20</v>
      </c>
      <c r="DD72" s="323">
        <v>80</v>
      </c>
      <c r="DE72" s="323">
        <v>89175</v>
      </c>
      <c r="DF72" s="323">
        <v>0</v>
      </c>
      <c r="DG72" s="323">
        <v>0</v>
      </c>
      <c r="DH72" s="323">
        <v>3</v>
      </c>
      <c r="DI72" s="323">
        <v>2</v>
      </c>
      <c r="DJ72" s="323">
        <v>1</v>
      </c>
      <c r="DK72" s="323">
        <v>14</v>
      </c>
      <c r="DL72" s="323">
        <v>56</v>
      </c>
      <c r="DM72" s="323">
        <v>21</v>
      </c>
      <c r="DN72" s="323">
        <v>3</v>
      </c>
      <c r="DO72" s="323"/>
      <c r="DP72" s="323"/>
      <c r="DQ72" s="323"/>
      <c r="DR72" s="323"/>
      <c r="DS72" s="323">
        <v>20</v>
      </c>
      <c r="DT72" s="323">
        <v>80</v>
      </c>
      <c r="DU72" s="323">
        <v>92112</v>
      </c>
      <c r="DV72" s="323">
        <v>0</v>
      </c>
      <c r="DW72" s="323">
        <v>0</v>
      </c>
      <c r="DX72" s="323">
        <v>5</v>
      </c>
      <c r="DY72" s="323">
        <v>2</v>
      </c>
      <c r="DZ72" s="323">
        <v>1</v>
      </c>
      <c r="EA72" s="323">
        <v>12</v>
      </c>
      <c r="EB72" s="323">
        <v>48</v>
      </c>
      <c r="EC72" s="323">
        <v>27</v>
      </c>
      <c r="ED72" s="323">
        <v>4</v>
      </c>
      <c r="EE72" s="323"/>
      <c r="EF72" s="323"/>
      <c r="EG72" s="323"/>
      <c r="EH72" s="323"/>
      <c r="EI72" s="323">
        <v>20</v>
      </c>
      <c r="EJ72" s="323">
        <v>80</v>
      </c>
      <c r="EK72" s="323">
        <v>181316</v>
      </c>
      <c r="EL72" s="323">
        <v>0</v>
      </c>
      <c r="EM72" s="323">
        <v>0</v>
      </c>
      <c r="EN72" s="323">
        <v>4</v>
      </c>
      <c r="EO72" s="323">
        <v>3</v>
      </c>
      <c r="EP72" s="323">
        <v>21</v>
      </c>
      <c r="EQ72" s="323">
        <v>28</v>
      </c>
      <c r="ER72" s="323">
        <v>41</v>
      </c>
      <c r="ES72" s="323">
        <v>2</v>
      </c>
      <c r="ET72" s="323"/>
      <c r="EU72" s="323"/>
      <c r="EV72" s="323"/>
      <c r="EW72" s="323"/>
      <c r="EX72" s="323">
        <v>29</v>
      </c>
      <c r="EY72" s="323">
        <v>71</v>
      </c>
      <c r="EZ72" s="323">
        <v>89191</v>
      </c>
      <c r="FA72" s="323">
        <v>0</v>
      </c>
      <c r="FB72" s="323">
        <v>0</v>
      </c>
      <c r="FC72" s="323">
        <v>3</v>
      </c>
      <c r="FD72" s="323">
        <v>2</v>
      </c>
      <c r="FE72" s="323">
        <v>19</v>
      </c>
      <c r="FF72" s="323">
        <v>28</v>
      </c>
      <c r="FG72" s="323">
        <v>46</v>
      </c>
      <c r="FH72" s="323">
        <v>2</v>
      </c>
      <c r="FI72" s="323"/>
      <c r="FJ72" s="323"/>
      <c r="FK72" s="323"/>
      <c r="FL72" s="323"/>
      <c r="FM72" s="323">
        <v>24</v>
      </c>
      <c r="FN72" s="323">
        <v>76</v>
      </c>
      <c r="FO72" s="323">
        <v>92125</v>
      </c>
      <c r="FP72" s="323">
        <v>0</v>
      </c>
      <c r="FQ72" s="323">
        <v>0</v>
      </c>
      <c r="FR72" s="323">
        <v>6</v>
      </c>
      <c r="FS72" s="323">
        <v>4</v>
      </c>
      <c r="FT72" s="323">
        <v>24</v>
      </c>
      <c r="FU72" s="323">
        <v>28</v>
      </c>
      <c r="FV72" s="323">
        <v>36</v>
      </c>
      <c r="FW72" s="323">
        <v>1</v>
      </c>
      <c r="FX72" s="323"/>
      <c r="FY72" s="323"/>
      <c r="FZ72" s="323"/>
      <c r="GA72" s="323"/>
      <c r="GB72" s="323">
        <v>34</v>
      </c>
      <c r="GC72" s="323">
        <v>66</v>
      </c>
      <c r="GD72" s="323">
        <v>181136</v>
      </c>
      <c r="GE72" s="323">
        <v>30</v>
      </c>
      <c r="GF72" s="323">
        <v>70</v>
      </c>
      <c r="GG72" s="323">
        <v>89124</v>
      </c>
      <c r="GH72" s="323">
        <v>26</v>
      </c>
      <c r="GI72" s="323">
        <v>74</v>
      </c>
      <c r="GJ72" s="323">
        <v>92012</v>
      </c>
      <c r="GK72" s="323">
        <v>34</v>
      </c>
      <c r="GL72" s="323">
        <v>66</v>
      </c>
      <c r="GM72" s="323">
        <v>174802</v>
      </c>
      <c r="GN72" s="323">
        <v>12</v>
      </c>
      <c r="GO72" s="323">
        <v>88</v>
      </c>
      <c r="GP72" s="323">
        <v>86044</v>
      </c>
      <c r="GQ72" s="323">
        <v>11</v>
      </c>
      <c r="GR72" s="323">
        <v>89</v>
      </c>
      <c r="GS72" s="323">
        <v>88758</v>
      </c>
      <c r="GT72" s="323">
        <v>13</v>
      </c>
      <c r="GU72" s="323">
        <v>87</v>
      </c>
      <c r="GV72" s="323">
        <v>174845</v>
      </c>
      <c r="GW72" s="323">
        <v>8</v>
      </c>
      <c r="GX72" s="323">
        <v>92</v>
      </c>
      <c r="GY72" s="323">
        <v>86075</v>
      </c>
      <c r="GZ72" s="323">
        <v>6</v>
      </c>
      <c r="HA72" s="323">
        <v>94</v>
      </c>
      <c r="HB72" s="323">
        <v>88770</v>
      </c>
      <c r="HC72" s="323">
        <v>10</v>
      </c>
      <c r="HD72" s="323">
        <v>90</v>
      </c>
      <c r="HE72" s="323">
        <v>174784</v>
      </c>
      <c r="HF72" s="323">
        <v>14</v>
      </c>
      <c r="HG72" s="323">
        <v>86</v>
      </c>
      <c r="HH72" s="323">
        <v>86038</v>
      </c>
      <c r="HI72" s="323">
        <v>15</v>
      </c>
      <c r="HJ72" s="323">
        <v>85</v>
      </c>
      <c r="HK72" s="323">
        <v>88746</v>
      </c>
      <c r="HL72" s="323">
        <v>13</v>
      </c>
      <c r="HM72" s="323">
        <v>87</v>
      </c>
      <c r="HO72" s="312"/>
      <c r="HP72" s="312"/>
      <c r="HQ72" s="312"/>
      <c r="HR72" s="312"/>
      <c r="HS72" s="312"/>
      <c r="HT72" s="312"/>
      <c r="HU72" s="312"/>
      <c r="HV72" s="312"/>
      <c r="HW72" s="312"/>
      <c r="HX72" s="312"/>
      <c r="HY72" s="312"/>
      <c r="HZ72" s="312"/>
      <c r="IA72" s="312"/>
      <c r="IB72" s="312"/>
      <c r="IC72" s="312"/>
      <c r="ID72" s="312"/>
      <c r="IE72" s="312"/>
      <c r="IF72" s="312"/>
      <c r="IG72" s="312"/>
      <c r="IH72" s="312"/>
      <c r="II72" s="312"/>
      <c r="IJ72" s="312"/>
      <c r="IK72" s="312"/>
      <c r="IL72" s="312"/>
      <c r="IM72" s="312"/>
      <c r="IN72" s="312"/>
      <c r="IO72" s="312"/>
      <c r="IP72" s="312"/>
      <c r="IQ72" s="312"/>
      <c r="IR72" s="312"/>
      <c r="IS72" s="312"/>
      <c r="IT72" s="312"/>
      <c r="IU72" s="312"/>
      <c r="IV72" s="312"/>
    </row>
    <row r="73" spans="1:256" ht="15" x14ac:dyDescent="0.25">
      <c r="A73" s="315"/>
      <c r="B73" s="315" t="s">
        <v>27</v>
      </c>
      <c r="C73" s="323">
        <v>572786</v>
      </c>
      <c r="D73" s="323">
        <v>0</v>
      </c>
      <c r="E73" s="323">
        <v>0</v>
      </c>
      <c r="F73" s="323">
        <v>3</v>
      </c>
      <c r="G73" s="323">
        <v>2</v>
      </c>
      <c r="H73" s="323">
        <v>6</v>
      </c>
      <c r="I73" s="323">
        <v>41</v>
      </c>
      <c r="J73" s="323">
        <v>48</v>
      </c>
      <c r="K73" s="323">
        <v>0</v>
      </c>
      <c r="L73" s="323"/>
      <c r="M73" s="323"/>
      <c r="N73" s="323"/>
      <c r="O73" s="323">
        <v>11</v>
      </c>
      <c r="P73" s="323">
        <v>89</v>
      </c>
      <c r="Q73" s="323">
        <v>279963</v>
      </c>
      <c r="R73" s="323">
        <v>0</v>
      </c>
      <c r="S73" s="323">
        <v>0</v>
      </c>
      <c r="T73" s="323">
        <v>2</v>
      </c>
      <c r="U73" s="323">
        <v>2</v>
      </c>
      <c r="V73" s="323">
        <v>5</v>
      </c>
      <c r="W73" s="323">
        <v>38</v>
      </c>
      <c r="X73" s="323">
        <v>53</v>
      </c>
      <c r="Y73" s="323">
        <v>0</v>
      </c>
      <c r="Z73" s="323"/>
      <c r="AA73" s="323"/>
      <c r="AB73" s="323"/>
      <c r="AC73" s="323">
        <v>9</v>
      </c>
      <c r="AD73" s="323">
        <v>91</v>
      </c>
      <c r="AE73" s="323">
        <v>292823</v>
      </c>
      <c r="AF73" s="323">
        <v>0</v>
      </c>
      <c r="AG73" s="323">
        <v>0</v>
      </c>
      <c r="AH73" s="323">
        <v>4</v>
      </c>
      <c r="AI73" s="323">
        <v>2</v>
      </c>
      <c r="AJ73" s="323">
        <v>7</v>
      </c>
      <c r="AK73" s="323">
        <v>43</v>
      </c>
      <c r="AL73" s="323">
        <v>44</v>
      </c>
      <c r="AM73" s="323">
        <v>0</v>
      </c>
      <c r="AN73" s="323"/>
      <c r="AO73" s="323"/>
      <c r="AP73" s="323"/>
      <c r="AQ73" s="323">
        <v>13</v>
      </c>
      <c r="AR73" s="323">
        <v>87</v>
      </c>
      <c r="AS73" s="323">
        <v>572586</v>
      </c>
      <c r="AT73" s="323">
        <v>0</v>
      </c>
      <c r="AU73" s="323">
        <v>0</v>
      </c>
      <c r="AV73" s="323">
        <v>1</v>
      </c>
      <c r="AW73" s="323">
        <v>1</v>
      </c>
      <c r="AX73" s="323">
        <v>2</v>
      </c>
      <c r="AY73" s="323">
        <v>10</v>
      </c>
      <c r="AZ73" s="323">
        <v>51</v>
      </c>
      <c r="BA73" s="323">
        <v>34</v>
      </c>
      <c r="BB73" s="323">
        <v>2</v>
      </c>
      <c r="BC73" s="323"/>
      <c r="BD73" s="323"/>
      <c r="BE73" s="323"/>
      <c r="BF73" s="323"/>
      <c r="BG73" s="323">
        <v>13</v>
      </c>
      <c r="BH73" s="323">
        <v>87</v>
      </c>
      <c r="BI73" s="323">
        <v>279897</v>
      </c>
      <c r="BJ73" s="323">
        <v>0</v>
      </c>
      <c r="BK73" s="323">
        <v>0</v>
      </c>
      <c r="BL73" s="323">
        <v>0</v>
      </c>
      <c r="BM73" s="323">
        <v>0</v>
      </c>
      <c r="BN73" s="323">
        <v>1</v>
      </c>
      <c r="BO73" s="323">
        <v>7</v>
      </c>
      <c r="BP73" s="323">
        <v>47</v>
      </c>
      <c r="BQ73" s="323">
        <v>41</v>
      </c>
      <c r="BR73" s="323">
        <v>3</v>
      </c>
      <c r="BS73" s="323"/>
      <c r="BT73" s="323"/>
      <c r="BU73" s="323"/>
      <c r="BV73" s="323"/>
      <c r="BW73" s="323">
        <v>9</v>
      </c>
      <c r="BX73" s="323">
        <v>91</v>
      </c>
      <c r="BY73" s="323">
        <v>292689</v>
      </c>
      <c r="BZ73" s="323">
        <v>0</v>
      </c>
      <c r="CA73" s="323">
        <v>0</v>
      </c>
      <c r="CB73" s="323">
        <v>1</v>
      </c>
      <c r="CC73" s="323">
        <v>1</v>
      </c>
      <c r="CD73" s="323">
        <v>3</v>
      </c>
      <c r="CE73" s="323">
        <v>12</v>
      </c>
      <c r="CF73" s="323">
        <v>54</v>
      </c>
      <c r="CG73" s="323">
        <v>27</v>
      </c>
      <c r="CH73" s="323">
        <v>1</v>
      </c>
      <c r="CI73" s="323"/>
      <c r="CJ73" s="323"/>
      <c r="CK73" s="323"/>
      <c r="CL73" s="323"/>
      <c r="CM73" s="323">
        <v>17</v>
      </c>
      <c r="CN73" s="323">
        <v>83</v>
      </c>
      <c r="CO73" s="323">
        <v>572665</v>
      </c>
      <c r="CP73" s="323">
        <v>0</v>
      </c>
      <c r="CQ73" s="323">
        <v>0</v>
      </c>
      <c r="CR73" s="323">
        <v>3</v>
      </c>
      <c r="CS73" s="323">
        <v>1</v>
      </c>
      <c r="CT73" s="323">
        <v>0</v>
      </c>
      <c r="CU73" s="323">
        <v>9</v>
      </c>
      <c r="CV73" s="323">
        <v>45</v>
      </c>
      <c r="CW73" s="323">
        <v>33</v>
      </c>
      <c r="CX73" s="323">
        <v>9</v>
      </c>
      <c r="CY73" s="323"/>
      <c r="CZ73" s="323"/>
      <c r="DA73" s="323"/>
      <c r="DB73" s="323"/>
      <c r="DC73" s="323">
        <v>13</v>
      </c>
      <c r="DD73" s="323">
        <v>87</v>
      </c>
      <c r="DE73" s="323">
        <v>279900</v>
      </c>
      <c r="DF73" s="323">
        <v>0</v>
      </c>
      <c r="DG73" s="323">
        <v>0</v>
      </c>
      <c r="DH73" s="323">
        <v>2</v>
      </c>
      <c r="DI73" s="323">
        <v>1</v>
      </c>
      <c r="DJ73" s="323">
        <v>0</v>
      </c>
      <c r="DK73" s="323">
        <v>9</v>
      </c>
      <c r="DL73" s="323">
        <v>50</v>
      </c>
      <c r="DM73" s="323">
        <v>30</v>
      </c>
      <c r="DN73" s="323">
        <v>7</v>
      </c>
      <c r="DO73" s="323"/>
      <c r="DP73" s="323"/>
      <c r="DQ73" s="323"/>
      <c r="DR73" s="323"/>
      <c r="DS73" s="323">
        <v>13</v>
      </c>
      <c r="DT73" s="323">
        <v>87</v>
      </c>
      <c r="DU73" s="323">
        <v>292765</v>
      </c>
      <c r="DV73" s="323">
        <v>0</v>
      </c>
      <c r="DW73" s="323">
        <v>0</v>
      </c>
      <c r="DX73" s="323">
        <v>3</v>
      </c>
      <c r="DY73" s="323">
        <v>1</v>
      </c>
      <c r="DZ73" s="323">
        <v>0</v>
      </c>
      <c r="EA73" s="323">
        <v>8</v>
      </c>
      <c r="EB73" s="323">
        <v>41</v>
      </c>
      <c r="EC73" s="323">
        <v>35</v>
      </c>
      <c r="ED73" s="323">
        <v>10</v>
      </c>
      <c r="EE73" s="323"/>
      <c r="EF73" s="323"/>
      <c r="EG73" s="323"/>
      <c r="EH73" s="323"/>
      <c r="EI73" s="323">
        <v>13</v>
      </c>
      <c r="EJ73" s="323">
        <v>87</v>
      </c>
      <c r="EK73" s="323">
        <v>572744</v>
      </c>
      <c r="EL73" s="323">
        <v>0</v>
      </c>
      <c r="EM73" s="323">
        <v>0</v>
      </c>
      <c r="EN73" s="323">
        <v>3</v>
      </c>
      <c r="EO73" s="323">
        <v>2</v>
      </c>
      <c r="EP73" s="323">
        <v>15</v>
      </c>
      <c r="EQ73" s="323">
        <v>25</v>
      </c>
      <c r="ER73" s="323">
        <v>52</v>
      </c>
      <c r="ES73" s="323">
        <v>4</v>
      </c>
      <c r="ET73" s="323"/>
      <c r="EU73" s="323"/>
      <c r="EV73" s="323"/>
      <c r="EW73" s="323"/>
      <c r="EX73" s="323">
        <v>20</v>
      </c>
      <c r="EY73" s="323">
        <v>80</v>
      </c>
      <c r="EZ73" s="323">
        <v>279944</v>
      </c>
      <c r="FA73" s="323">
        <v>0</v>
      </c>
      <c r="FB73" s="323">
        <v>0</v>
      </c>
      <c r="FC73" s="323">
        <v>2</v>
      </c>
      <c r="FD73" s="323">
        <v>1</v>
      </c>
      <c r="FE73" s="323">
        <v>12</v>
      </c>
      <c r="FF73" s="323">
        <v>23</v>
      </c>
      <c r="FG73" s="323">
        <v>56</v>
      </c>
      <c r="FH73" s="323">
        <v>5</v>
      </c>
      <c r="FI73" s="323"/>
      <c r="FJ73" s="323"/>
      <c r="FK73" s="323"/>
      <c r="FL73" s="323"/>
      <c r="FM73" s="323">
        <v>16</v>
      </c>
      <c r="FN73" s="323">
        <v>84</v>
      </c>
      <c r="FO73" s="323">
        <v>292800</v>
      </c>
      <c r="FP73" s="323">
        <v>0</v>
      </c>
      <c r="FQ73" s="323">
        <v>0</v>
      </c>
      <c r="FR73" s="323">
        <v>4</v>
      </c>
      <c r="FS73" s="323">
        <v>2</v>
      </c>
      <c r="FT73" s="323">
        <v>18</v>
      </c>
      <c r="FU73" s="323">
        <v>26</v>
      </c>
      <c r="FV73" s="323">
        <v>47</v>
      </c>
      <c r="FW73" s="323">
        <v>3</v>
      </c>
      <c r="FX73" s="323"/>
      <c r="FY73" s="323"/>
      <c r="FZ73" s="323"/>
      <c r="GA73" s="323"/>
      <c r="GB73" s="323">
        <v>24</v>
      </c>
      <c r="GC73" s="323">
        <v>76</v>
      </c>
      <c r="GD73" s="323">
        <v>572367</v>
      </c>
      <c r="GE73" s="323">
        <v>20</v>
      </c>
      <c r="GF73" s="323">
        <v>80</v>
      </c>
      <c r="GG73" s="323">
        <v>279790</v>
      </c>
      <c r="GH73" s="323">
        <v>17</v>
      </c>
      <c r="GI73" s="323">
        <v>83</v>
      </c>
      <c r="GJ73" s="323">
        <v>292577</v>
      </c>
      <c r="GK73" s="323">
        <v>23</v>
      </c>
      <c r="GL73" s="323">
        <v>77</v>
      </c>
      <c r="GM73" s="323">
        <v>547885</v>
      </c>
      <c r="GN73" s="323">
        <v>9</v>
      </c>
      <c r="GO73" s="323">
        <v>91</v>
      </c>
      <c r="GP73" s="323">
        <v>267827</v>
      </c>
      <c r="GQ73" s="323">
        <v>8</v>
      </c>
      <c r="GR73" s="323">
        <v>92</v>
      </c>
      <c r="GS73" s="323">
        <v>280058</v>
      </c>
      <c r="GT73" s="323">
        <v>10</v>
      </c>
      <c r="GU73" s="323">
        <v>90</v>
      </c>
      <c r="GV73" s="323">
        <v>548290</v>
      </c>
      <c r="GW73" s="323">
        <v>6</v>
      </c>
      <c r="GX73" s="323">
        <v>94</v>
      </c>
      <c r="GY73" s="323">
        <v>268061</v>
      </c>
      <c r="GZ73" s="323">
        <v>4</v>
      </c>
      <c r="HA73" s="323">
        <v>96</v>
      </c>
      <c r="HB73" s="323">
        <v>280229</v>
      </c>
      <c r="HC73" s="323">
        <v>7</v>
      </c>
      <c r="HD73" s="323">
        <v>93</v>
      </c>
      <c r="HE73" s="323">
        <v>548681</v>
      </c>
      <c r="HF73" s="323">
        <v>10</v>
      </c>
      <c r="HG73" s="323">
        <v>90</v>
      </c>
      <c r="HH73" s="323">
        <v>268126</v>
      </c>
      <c r="HI73" s="323">
        <v>11</v>
      </c>
      <c r="HJ73" s="323">
        <v>89</v>
      </c>
      <c r="HK73" s="323">
        <v>280555</v>
      </c>
      <c r="HL73" s="323">
        <v>10</v>
      </c>
      <c r="HM73" s="323">
        <v>90</v>
      </c>
      <c r="HO73" s="312"/>
      <c r="HP73" s="312"/>
      <c r="HQ73" s="312"/>
      <c r="HR73" s="312"/>
      <c r="HS73" s="312"/>
      <c r="HT73" s="312"/>
      <c r="HU73" s="312"/>
      <c r="HV73" s="312"/>
      <c r="HW73" s="312"/>
      <c r="HX73" s="312"/>
      <c r="HY73" s="312"/>
      <c r="HZ73" s="312"/>
      <c r="IA73" s="312"/>
      <c r="IB73" s="312"/>
      <c r="IC73" s="312"/>
      <c r="ID73" s="312"/>
      <c r="IE73" s="312"/>
      <c r="IF73" s="312"/>
      <c r="IG73" s="312"/>
      <c r="IH73" s="312"/>
      <c r="II73" s="312"/>
      <c r="IJ73" s="312"/>
      <c r="IK73" s="312"/>
      <c r="IL73" s="312"/>
      <c r="IM73" s="312"/>
      <c r="IN73" s="312"/>
      <c r="IO73" s="312"/>
      <c r="IP73" s="312"/>
      <c r="IQ73" s="312"/>
      <c r="IR73" s="312"/>
      <c r="IS73" s="312"/>
      <c r="IT73" s="312"/>
      <c r="IU73" s="312"/>
      <c r="IV73" s="312"/>
    </row>
    <row r="74" spans="1:256" x14ac:dyDescent="0.2">
      <c r="C74" s="325"/>
      <c r="D74" s="325"/>
      <c r="E74" s="325"/>
      <c r="F74" s="325"/>
      <c r="G74" s="325"/>
      <c r="H74" s="325"/>
      <c r="I74" s="325"/>
      <c r="J74" s="325"/>
      <c r="K74" s="325"/>
      <c r="L74" s="325"/>
      <c r="M74" s="325"/>
      <c r="N74" s="325"/>
      <c r="O74" s="325"/>
      <c r="P74" s="325"/>
      <c r="Q74" s="325"/>
      <c r="R74" s="325"/>
      <c r="S74" s="325"/>
      <c r="T74" s="325"/>
      <c r="U74" s="325"/>
      <c r="V74" s="325"/>
      <c r="W74" s="325"/>
      <c r="X74" s="325"/>
      <c r="Y74" s="325"/>
      <c r="Z74" s="325"/>
      <c r="AA74" s="325"/>
      <c r="AB74" s="325"/>
      <c r="AC74" s="325"/>
      <c r="AD74" s="325"/>
      <c r="AE74" s="325"/>
      <c r="AF74" s="325"/>
      <c r="AG74" s="325"/>
      <c r="AH74" s="325"/>
      <c r="AI74" s="325"/>
      <c r="AJ74" s="325"/>
      <c r="AK74" s="325"/>
      <c r="AL74" s="325"/>
      <c r="AM74" s="325"/>
      <c r="AN74" s="325"/>
      <c r="AO74" s="325"/>
      <c r="AP74" s="325"/>
      <c r="AQ74" s="325"/>
      <c r="AR74" s="325"/>
      <c r="AS74" s="325"/>
      <c r="AT74" s="325"/>
      <c r="AU74" s="325"/>
      <c r="AV74" s="325"/>
      <c r="AW74" s="325"/>
      <c r="AX74" s="325"/>
      <c r="AY74" s="325"/>
      <c r="AZ74" s="325"/>
      <c r="BA74" s="325"/>
      <c r="BB74" s="325"/>
      <c r="BC74" s="325"/>
      <c r="BD74" s="325"/>
      <c r="BE74" s="325"/>
      <c r="BF74" s="325"/>
      <c r="BG74" s="325"/>
      <c r="BH74" s="325"/>
      <c r="BI74" s="325"/>
      <c r="BJ74" s="325"/>
      <c r="BK74" s="325"/>
      <c r="BL74" s="325"/>
      <c r="BM74" s="325"/>
      <c r="BN74" s="325"/>
      <c r="BO74" s="325"/>
      <c r="BP74" s="325"/>
      <c r="BQ74" s="325"/>
      <c r="BR74" s="325"/>
      <c r="BS74" s="325"/>
      <c r="BT74" s="325"/>
      <c r="BU74" s="325"/>
      <c r="BV74" s="325"/>
      <c r="BW74" s="325"/>
      <c r="BX74" s="325"/>
      <c r="BY74" s="325"/>
      <c r="BZ74" s="325"/>
      <c r="CA74" s="325"/>
      <c r="CB74" s="325"/>
      <c r="CC74" s="325"/>
      <c r="CD74" s="325"/>
      <c r="CE74" s="325"/>
      <c r="CF74" s="325"/>
      <c r="CG74" s="325"/>
      <c r="CH74" s="325"/>
      <c r="CI74" s="325"/>
      <c r="CJ74" s="325"/>
      <c r="CK74" s="325"/>
      <c r="CL74" s="325"/>
      <c r="CM74" s="325"/>
      <c r="CN74" s="325"/>
      <c r="CO74" s="325"/>
      <c r="CP74" s="325"/>
      <c r="CQ74" s="325"/>
      <c r="CR74" s="325"/>
      <c r="CS74" s="325"/>
      <c r="CT74" s="325"/>
      <c r="CU74" s="325"/>
      <c r="CV74" s="325"/>
      <c r="CW74" s="325"/>
      <c r="CX74" s="325"/>
      <c r="CY74" s="325"/>
      <c r="CZ74" s="325"/>
      <c r="DA74" s="325"/>
      <c r="DB74" s="325"/>
      <c r="DC74" s="325"/>
      <c r="DD74" s="325"/>
      <c r="DE74" s="325"/>
      <c r="DF74" s="325"/>
      <c r="DG74" s="325"/>
      <c r="DH74" s="325"/>
      <c r="DI74" s="325"/>
      <c r="DJ74" s="325"/>
      <c r="DK74" s="325"/>
      <c r="DL74" s="325"/>
      <c r="DM74" s="325"/>
      <c r="DN74" s="325"/>
      <c r="DO74" s="325"/>
      <c r="DP74" s="325"/>
      <c r="DQ74" s="325"/>
      <c r="DR74" s="325"/>
      <c r="DS74" s="325"/>
      <c r="DT74" s="325"/>
      <c r="DU74" s="325"/>
      <c r="DV74" s="325"/>
      <c r="DW74" s="325"/>
      <c r="DX74" s="325"/>
      <c r="DY74" s="325"/>
      <c r="DZ74" s="325"/>
      <c r="EA74" s="325"/>
      <c r="EB74" s="325"/>
      <c r="EC74" s="325"/>
      <c r="ED74" s="325"/>
      <c r="EE74" s="325"/>
      <c r="EF74" s="325"/>
      <c r="EG74" s="325"/>
      <c r="EH74" s="325"/>
      <c r="EI74" s="325"/>
      <c r="EJ74" s="325"/>
      <c r="EK74" s="325"/>
      <c r="EL74" s="325"/>
      <c r="EM74" s="325"/>
      <c r="EN74" s="325"/>
      <c r="EO74" s="325"/>
      <c r="EP74" s="325"/>
      <c r="EQ74" s="325"/>
      <c r="ER74" s="325"/>
      <c r="ES74" s="325"/>
      <c r="ET74" s="325"/>
      <c r="EU74" s="325"/>
      <c r="EV74" s="325"/>
      <c r="EW74" s="325"/>
      <c r="EX74" s="325"/>
      <c r="EY74" s="325"/>
      <c r="EZ74" s="325"/>
      <c r="FA74" s="325"/>
      <c r="FB74" s="325"/>
      <c r="FC74" s="325"/>
      <c r="FD74" s="325"/>
      <c r="FE74" s="325"/>
      <c r="FF74" s="325"/>
      <c r="FG74" s="325"/>
      <c r="FH74" s="325"/>
      <c r="FI74" s="325"/>
      <c r="FJ74" s="325"/>
      <c r="FK74" s="325"/>
      <c r="FL74" s="325"/>
      <c r="FM74" s="325"/>
      <c r="FN74" s="325"/>
      <c r="FO74" s="325"/>
      <c r="FP74" s="325"/>
      <c r="FQ74" s="325"/>
      <c r="FR74" s="325"/>
      <c r="FS74" s="325"/>
      <c r="FT74" s="325"/>
      <c r="FU74" s="325"/>
      <c r="FV74" s="325"/>
      <c r="FW74" s="325"/>
      <c r="FX74" s="325"/>
      <c r="FY74" s="325"/>
      <c r="FZ74" s="325"/>
      <c r="GA74" s="325"/>
      <c r="GB74" s="325"/>
      <c r="GC74" s="325"/>
      <c r="GD74" s="325"/>
      <c r="GE74" s="325"/>
      <c r="GF74" s="325"/>
      <c r="GG74" s="325"/>
      <c r="GH74" s="325"/>
      <c r="GI74" s="325"/>
      <c r="GJ74" s="325"/>
      <c r="GK74" s="325"/>
      <c r="GL74" s="325"/>
      <c r="GM74" s="325"/>
      <c r="GN74" s="325"/>
      <c r="GO74" s="325"/>
      <c r="GP74" s="325"/>
      <c r="GQ74" s="325"/>
      <c r="GR74" s="325"/>
      <c r="GS74" s="325"/>
      <c r="GT74" s="325"/>
      <c r="GU74" s="325"/>
      <c r="GV74" s="325"/>
      <c r="GW74" s="325"/>
      <c r="GX74" s="325"/>
      <c r="GY74" s="325"/>
      <c r="GZ74" s="325"/>
      <c r="HA74" s="325"/>
      <c r="HB74" s="325"/>
      <c r="HC74" s="325"/>
      <c r="HD74" s="325"/>
      <c r="HE74" s="325"/>
      <c r="HF74" s="325"/>
      <c r="HG74" s="325"/>
      <c r="HH74" s="325"/>
      <c r="HI74" s="325"/>
      <c r="HJ74" s="325"/>
      <c r="HK74" s="325"/>
      <c r="HL74" s="325"/>
      <c r="HM74" s="325"/>
    </row>
    <row r="75" spans="1:256" x14ac:dyDescent="0.2">
      <c r="B75" s="249"/>
      <c r="C75" s="325"/>
      <c r="D75" s="325"/>
      <c r="E75" s="325"/>
      <c r="F75" s="325"/>
      <c r="G75" s="325"/>
      <c r="H75" s="325"/>
      <c r="I75" s="325"/>
      <c r="J75" s="325"/>
      <c r="K75" s="325"/>
      <c r="L75" s="325"/>
      <c r="M75" s="325"/>
      <c r="N75" s="325"/>
      <c r="O75" s="325"/>
      <c r="P75" s="325"/>
      <c r="Q75" s="325"/>
      <c r="R75" s="325"/>
      <c r="S75" s="325"/>
      <c r="T75" s="325"/>
      <c r="U75" s="325"/>
      <c r="V75" s="325"/>
      <c r="W75" s="325"/>
      <c r="X75" s="325"/>
      <c r="Y75" s="325"/>
      <c r="Z75" s="325"/>
      <c r="AA75" s="325"/>
      <c r="AB75" s="325"/>
      <c r="AC75" s="325"/>
      <c r="AD75" s="325"/>
      <c r="AE75" s="325"/>
      <c r="AF75" s="325"/>
      <c r="AG75" s="325"/>
      <c r="AH75" s="325"/>
      <c r="AI75" s="325"/>
      <c r="AJ75" s="325"/>
      <c r="AK75" s="325"/>
      <c r="AL75" s="325"/>
      <c r="AM75" s="325"/>
      <c r="AN75" s="325"/>
      <c r="AO75" s="325"/>
      <c r="AP75" s="325"/>
      <c r="AQ75" s="325"/>
      <c r="AR75" s="325"/>
      <c r="AS75" s="325"/>
      <c r="AT75" s="325"/>
      <c r="AU75" s="325"/>
      <c r="AV75" s="325"/>
      <c r="AW75" s="325"/>
      <c r="AX75" s="325"/>
      <c r="AY75" s="325"/>
      <c r="AZ75" s="325"/>
      <c r="BA75" s="325"/>
      <c r="BB75" s="325"/>
      <c r="BC75" s="325"/>
      <c r="BD75" s="325"/>
      <c r="BE75" s="325"/>
      <c r="BF75" s="325"/>
      <c r="BG75" s="325"/>
      <c r="BH75" s="325"/>
      <c r="BI75" s="325"/>
      <c r="BJ75" s="325"/>
      <c r="BK75" s="325"/>
      <c r="BL75" s="325"/>
      <c r="BM75" s="325"/>
      <c r="BN75" s="325"/>
      <c r="BO75" s="325"/>
      <c r="BP75" s="325"/>
      <c r="BQ75" s="325"/>
      <c r="BR75" s="325"/>
      <c r="BS75" s="325"/>
      <c r="BT75" s="325"/>
      <c r="BU75" s="325"/>
      <c r="BV75" s="325"/>
      <c r="BW75" s="325"/>
      <c r="BX75" s="325"/>
      <c r="BY75" s="325"/>
      <c r="BZ75" s="325"/>
      <c r="CA75" s="325"/>
      <c r="CB75" s="325"/>
      <c r="CC75" s="325"/>
      <c r="CD75" s="325"/>
      <c r="CE75" s="325"/>
      <c r="CF75" s="325"/>
      <c r="CG75" s="325"/>
      <c r="CH75" s="325"/>
      <c r="CI75" s="325"/>
      <c r="CJ75" s="325"/>
      <c r="CK75" s="325"/>
      <c r="CL75" s="325"/>
      <c r="CM75" s="325"/>
      <c r="CN75" s="325"/>
      <c r="CO75" s="325"/>
      <c r="CP75" s="325"/>
      <c r="CQ75" s="325"/>
      <c r="CR75" s="325"/>
      <c r="CS75" s="325"/>
      <c r="CT75" s="325"/>
      <c r="CU75" s="325"/>
      <c r="CV75" s="325"/>
      <c r="CW75" s="325"/>
      <c r="CX75" s="325"/>
      <c r="CY75" s="325"/>
      <c r="CZ75" s="325"/>
      <c r="DA75" s="325"/>
      <c r="DB75" s="325"/>
      <c r="DC75" s="325"/>
      <c r="DD75" s="325"/>
      <c r="DE75" s="325"/>
      <c r="DF75" s="325"/>
      <c r="DG75" s="325"/>
      <c r="DH75" s="325"/>
      <c r="DI75" s="325"/>
      <c r="DJ75" s="325"/>
      <c r="DK75" s="325"/>
      <c r="DL75" s="325"/>
      <c r="DM75" s="325"/>
      <c r="DN75" s="325"/>
      <c r="DO75" s="325"/>
      <c r="DP75" s="325"/>
      <c r="DQ75" s="325"/>
      <c r="DR75" s="325"/>
      <c r="DS75" s="325"/>
      <c r="DT75" s="325"/>
      <c r="DU75" s="325"/>
      <c r="DV75" s="325"/>
      <c r="DW75" s="325"/>
      <c r="DX75" s="325"/>
      <c r="DY75" s="325"/>
      <c r="DZ75" s="325"/>
      <c r="EA75" s="325"/>
      <c r="EB75" s="325"/>
      <c r="EC75" s="325"/>
      <c r="ED75" s="325"/>
      <c r="EE75" s="325"/>
      <c r="EF75" s="325"/>
      <c r="EG75" s="325"/>
      <c r="EH75" s="325"/>
      <c r="EI75" s="325"/>
      <c r="EJ75" s="325"/>
      <c r="EK75" s="325"/>
      <c r="EL75" s="325"/>
      <c r="EM75" s="325"/>
      <c r="EN75" s="325"/>
      <c r="EO75" s="325"/>
      <c r="EP75" s="325"/>
      <c r="EQ75" s="325"/>
      <c r="ER75" s="325"/>
      <c r="ES75" s="325"/>
      <c r="ET75" s="325"/>
      <c r="EU75" s="325"/>
      <c r="EV75" s="325"/>
      <c r="EW75" s="325"/>
      <c r="EX75" s="325"/>
      <c r="EY75" s="325"/>
      <c r="EZ75" s="325"/>
      <c r="FA75" s="325"/>
      <c r="FB75" s="325"/>
      <c r="FC75" s="325"/>
      <c r="FD75" s="325"/>
      <c r="FE75" s="325"/>
      <c r="FF75" s="325"/>
      <c r="FG75" s="325"/>
      <c r="FH75" s="325"/>
      <c r="FI75" s="325"/>
      <c r="FJ75" s="325"/>
      <c r="FK75" s="325"/>
      <c r="FL75" s="325"/>
      <c r="FM75" s="325"/>
      <c r="FN75" s="325"/>
      <c r="FO75" s="325"/>
      <c r="FP75" s="325"/>
      <c r="FQ75" s="325"/>
      <c r="FR75" s="325"/>
      <c r="FS75" s="325"/>
      <c r="FT75" s="325"/>
      <c r="FU75" s="325"/>
      <c r="FV75" s="325"/>
      <c r="FW75" s="325"/>
      <c r="FX75" s="325"/>
      <c r="FY75" s="325"/>
      <c r="FZ75" s="325"/>
      <c r="GA75" s="325"/>
      <c r="GB75" s="325"/>
      <c r="GC75" s="325"/>
      <c r="GD75" s="325"/>
      <c r="GE75" s="325"/>
      <c r="GF75" s="325"/>
      <c r="GG75" s="325"/>
      <c r="GH75" s="325"/>
      <c r="GI75" s="325"/>
      <c r="GJ75" s="325"/>
      <c r="GK75" s="325"/>
      <c r="GL75" s="325"/>
      <c r="GM75" s="325"/>
      <c r="GN75" s="325"/>
      <c r="GO75" s="325"/>
      <c r="GP75" s="325"/>
      <c r="GQ75" s="325"/>
      <c r="GR75" s="325"/>
      <c r="GS75" s="325"/>
      <c r="GT75" s="325"/>
      <c r="GU75" s="325"/>
      <c r="GV75" s="325"/>
      <c r="GW75" s="325"/>
      <c r="GX75" s="325"/>
      <c r="GY75" s="325"/>
      <c r="GZ75" s="325"/>
      <c r="HA75" s="325"/>
      <c r="HB75" s="325"/>
      <c r="HC75" s="325"/>
      <c r="HD75" s="325"/>
      <c r="HE75" s="325"/>
      <c r="HF75" s="325"/>
      <c r="HG75" s="325"/>
      <c r="HH75" s="325"/>
      <c r="HI75" s="325"/>
      <c r="HJ75" s="325"/>
      <c r="HK75" s="325"/>
      <c r="HL75" s="325"/>
      <c r="HM75" s="325"/>
      <c r="HO75" s="312"/>
      <c r="HP75" s="312"/>
      <c r="HQ75" s="312"/>
      <c r="HR75" s="312"/>
      <c r="HS75" s="312"/>
      <c r="HT75" s="312"/>
      <c r="HU75" s="312"/>
      <c r="HV75" s="312"/>
      <c r="HW75" s="312"/>
      <c r="HX75" s="312"/>
      <c r="HY75" s="312"/>
      <c r="HZ75" s="312"/>
      <c r="IA75" s="312"/>
      <c r="IB75" s="312"/>
      <c r="IC75" s="312"/>
      <c r="ID75" s="312"/>
      <c r="IE75" s="312"/>
      <c r="IF75" s="312"/>
      <c r="IG75" s="312"/>
      <c r="IH75" s="312"/>
      <c r="II75" s="312"/>
      <c r="IJ75" s="312"/>
      <c r="IK75" s="312"/>
      <c r="IL75" s="312"/>
      <c r="IM75" s="312"/>
      <c r="IN75" s="312"/>
      <c r="IO75" s="312"/>
      <c r="IP75" s="312"/>
      <c r="IQ75" s="312"/>
      <c r="IR75" s="312"/>
      <c r="IS75" s="312"/>
      <c r="IT75" s="312"/>
      <c r="IU75" s="312"/>
      <c r="IV75" s="312"/>
    </row>
    <row r="76" spans="1:256" x14ac:dyDescent="0.2">
      <c r="B76" s="249"/>
      <c r="C76" s="325"/>
      <c r="D76" s="325"/>
      <c r="E76" s="325"/>
      <c r="F76" s="325"/>
      <c r="G76" s="325"/>
      <c r="H76" s="325"/>
      <c r="I76" s="325"/>
      <c r="J76" s="325"/>
      <c r="K76" s="325"/>
      <c r="L76" s="325"/>
      <c r="M76" s="325"/>
      <c r="N76" s="325"/>
      <c r="O76" s="325"/>
      <c r="P76" s="325"/>
      <c r="Q76" s="325"/>
      <c r="R76" s="325"/>
      <c r="S76" s="325"/>
      <c r="T76" s="325"/>
      <c r="U76" s="325"/>
      <c r="V76" s="325"/>
      <c r="W76" s="325"/>
      <c r="X76" s="325"/>
      <c r="Y76" s="325"/>
      <c r="Z76" s="325"/>
      <c r="AA76" s="325"/>
      <c r="AB76" s="325"/>
      <c r="AC76" s="325"/>
      <c r="AD76" s="325"/>
      <c r="AE76" s="325"/>
      <c r="AF76" s="325"/>
      <c r="AG76" s="325"/>
      <c r="AH76" s="325"/>
      <c r="AI76" s="325"/>
      <c r="AJ76" s="325"/>
      <c r="AK76" s="325"/>
      <c r="AL76" s="325"/>
      <c r="AM76" s="325"/>
      <c r="AN76" s="325"/>
      <c r="AO76" s="325"/>
      <c r="AP76" s="325"/>
      <c r="AQ76" s="325"/>
      <c r="AR76" s="325"/>
      <c r="AS76" s="325"/>
      <c r="AT76" s="325"/>
      <c r="AU76" s="325"/>
      <c r="AV76" s="325"/>
      <c r="AW76" s="325"/>
      <c r="AX76" s="325"/>
      <c r="AY76" s="325"/>
      <c r="AZ76" s="325"/>
      <c r="BA76" s="325"/>
      <c r="BB76" s="325"/>
      <c r="BC76" s="325"/>
      <c r="BD76" s="325"/>
      <c r="BE76" s="325"/>
      <c r="BF76" s="325"/>
      <c r="BG76" s="325"/>
      <c r="BH76" s="325"/>
      <c r="BI76" s="325"/>
      <c r="BJ76" s="325"/>
      <c r="BK76" s="325"/>
      <c r="BL76" s="325"/>
      <c r="BM76" s="325"/>
      <c r="BN76" s="325"/>
      <c r="BO76" s="325"/>
      <c r="BP76" s="325"/>
      <c r="BQ76" s="325"/>
      <c r="BR76" s="325"/>
      <c r="BS76" s="325"/>
      <c r="BT76" s="325"/>
      <c r="BU76" s="325"/>
      <c r="BV76" s="325"/>
      <c r="BW76" s="325"/>
      <c r="BX76" s="325"/>
      <c r="BY76" s="325"/>
      <c r="BZ76" s="325"/>
      <c r="CA76" s="325"/>
      <c r="CB76" s="325"/>
      <c r="CC76" s="325"/>
      <c r="CD76" s="325"/>
      <c r="CE76" s="325"/>
      <c r="CF76" s="325"/>
      <c r="CG76" s="325"/>
      <c r="CH76" s="325"/>
      <c r="CI76" s="325"/>
      <c r="CJ76" s="325"/>
      <c r="CK76" s="325"/>
      <c r="CL76" s="325"/>
      <c r="CM76" s="325"/>
      <c r="CN76" s="325"/>
      <c r="CO76" s="325"/>
      <c r="CP76" s="325"/>
      <c r="CQ76" s="325"/>
      <c r="CR76" s="325"/>
      <c r="CS76" s="325"/>
      <c r="CT76" s="325"/>
      <c r="CU76" s="325"/>
      <c r="CV76" s="325"/>
      <c r="CW76" s="325"/>
      <c r="CX76" s="325"/>
      <c r="CY76" s="325"/>
      <c r="CZ76" s="325"/>
      <c r="DA76" s="325"/>
      <c r="DB76" s="325"/>
      <c r="DC76" s="325"/>
      <c r="DD76" s="325"/>
      <c r="DE76" s="325"/>
      <c r="DF76" s="325"/>
      <c r="DG76" s="325"/>
      <c r="DH76" s="325"/>
      <c r="DI76" s="325"/>
      <c r="DJ76" s="325"/>
      <c r="DK76" s="325"/>
      <c r="DL76" s="325"/>
      <c r="DM76" s="325"/>
      <c r="DN76" s="325"/>
      <c r="DO76" s="325"/>
      <c r="DP76" s="325"/>
      <c r="DQ76" s="325"/>
      <c r="DR76" s="325"/>
      <c r="DS76" s="325"/>
      <c r="DT76" s="325"/>
      <c r="DU76" s="325"/>
      <c r="DV76" s="325"/>
      <c r="DW76" s="325"/>
      <c r="DX76" s="325"/>
      <c r="DY76" s="325"/>
      <c r="DZ76" s="325"/>
      <c r="EA76" s="325"/>
      <c r="EB76" s="325"/>
      <c r="EC76" s="325"/>
      <c r="ED76" s="325"/>
      <c r="EE76" s="325"/>
      <c r="EF76" s="325"/>
      <c r="EG76" s="325"/>
      <c r="EH76" s="325"/>
      <c r="EI76" s="325"/>
      <c r="EJ76" s="325"/>
      <c r="EK76" s="325"/>
      <c r="EL76" s="325"/>
      <c r="EM76" s="325"/>
      <c r="EN76" s="325"/>
      <c r="EO76" s="325"/>
      <c r="EP76" s="325"/>
      <c r="EQ76" s="325"/>
      <c r="ER76" s="325"/>
      <c r="ES76" s="325"/>
      <c r="ET76" s="325"/>
      <c r="EU76" s="325"/>
      <c r="EV76" s="325"/>
      <c r="EW76" s="325"/>
      <c r="EX76" s="325"/>
      <c r="EY76" s="325"/>
      <c r="EZ76" s="325"/>
      <c r="FA76" s="325"/>
      <c r="FB76" s="325"/>
      <c r="FC76" s="325"/>
      <c r="FD76" s="325"/>
      <c r="FE76" s="325"/>
      <c r="FF76" s="325"/>
      <c r="FG76" s="325"/>
      <c r="FH76" s="325"/>
      <c r="FI76" s="325"/>
      <c r="FJ76" s="325"/>
      <c r="FK76" s="325"/>
      <c r="FL76" s="325"/>
      <c r="FM76" s="325"/>
      <c r="FN76" s="325"/>
      <c r="FO76" s="325"/>
      <c r="FP76" s="325"/>
      <c r="FQ76" s="325"/>
      <c r="FR76" s="325"/>
      <c r="FS76" s="325"/>
      <c r="FT76" s="325"/>
      <c r="FU76" s="325"/>
      <c r="FV76" s="325"/>
      <c r="FW76" s="325"/>
      <c r="FX76" s="325"/>
      <c r="FY76" s="325"/>
      <c r="FZ76" s="325"/>
      <c r="GA76" s="325"/>
      <c r="GB76" s="325"/>
      <c r="GC76" s="325"/>
      <c r="GD76" s="325"/>
      <c r="GE76" s="325"/>
      <c r="GF76" s="325"/>
      <c r="GG76" s="325"/>
      <c r="GH76" s="325"/>
      <c r="GI76" s="325"/>
      <c r="GJ76" s="325"/>
      <c r="GK76" s="325"/>
      <c r="GL76" s="325"/>
      <c r="GM76" s="325"/>
      <c r="GN76" s="325"/>
      <c r="GO76" s="325"/>
      <c r="GP76" s="325"/>
      <c r="GQ76" s="325"/>
      <c r="GR76" s="325"/>
      <c r="GS76" s="325"/>
      <c r="GT76" s="325"/>
      <c r="GU76" s="325"/>
      <c r="GV76" s="325"/>
      <c r="GW76" s="325"/>
      <c r="GX76" s="325"/>
      <c r="GY76" s="325"/>
      <c r="GZ76" s="325"/>
      <c r="HA76" s="325"/>
      <c r="HB76" s="325"/>
      <c r="HC76" s="325"/>
      <c r="HD76" s="325"/>
      <c r="HE76" s="325"/>
      <c r="HF76" s="325"/>
      <c r="HG76" s="325"/>
      <c r="HH76" s="325"/>
      <c r="HI76" s="325"/>
      <c r="HJ76" s="325"/>
      <c r="HK76" s="325"/>
      <c r="HL76" s="325"/>
      <c r="HM76" s="325"/>
      <c r="HO76" s="312"/>
      <c r="HP76" s="312"/>
      <c r="HQ76" s="312"/>
      <c r="HR76" s="312"/>
      <c r="HS76" s="312"/>
      <c r="HT76" s="312"/>
      <c r="HU76" s="312"/>
      <c r="HV76" s="312"/>
      <c r="HW76" s="312"/>
      <c r="HX76" s="312"/>
      <c r="HY76" s="312"/>
      <c r="HZ76" s="312"/>
      <c r="IA76" s="312"/>
      <c r="IB76" s="312"/>
      <c r="IC76" s="312"/>
      <c r="ID76" s="312"/>
      <c r="IE76" s="312"/>
      <c r="IF76" s="312"/>
      <c r="IG76" s="312"/>
      <c r="IH76" s="312"/>
      <c r="II76" s="312"/>
      <c r="IJ76" s="312"/>
      <c r="IK76" s="312"/>
      <c r="IL76" s="312"/>
      <c r="IM76" s="312"/>
      <c r="IN76" s="312"/>
      <c r="IO76" s="312"/>
      <c r="IP76" s="312"/>
      <c r="IQ76" s="312"/>
      <c r="IR76" s="312"/>
      <c r="IS76" s="312"/>
      <c r="IT76" s="312"/>
      <c r="IU76" s="312"/>
      <c r="IV76" s="312"/>
    </row>
    <row r="77" spans="1:256" x14ac:dyDescent="0.2">
      <c r="C77" s="325"/>
      <c r="D77" s="325"/>
      <c r="E77" s="325"/>
      <c r="F77" s="325"/>
      <c r="G77" s="325"/>
      <c r="H77" s="325"/>
      <c r="I77" s="325"/>
      <c r="J77" s="325"/>
      <c r="K77" s="325"/>
      <c r="L77" s="325"/>
      <c r="M77" s="325"/>
      <c r="N77" s="325"/>
      <c r="O77" s="325"/>
      <c r="P77" s="325"/>
      <c r="Q77" s="325"/>
      <c r="R77" s="325"/>
      <c r="S77" s="325"/>
      <c r="T77" s="325"/>
      <c r="U77" s="325"/>
      <c r="V77" s="325"/>
      <c r="W77" s="325"/>
      <c r="X77" s="325"/>
      <c r="Y77" s="325"/>
      <c r="Z77" s="325"/>
      <c r="AA77" s="325"/>
      <c r="AB77" s="325"/>
      <c r="AC77" s="325"/>
      <c r="AD77" s="325"/>
      <c r="AE77" s="325"/>
      <c r="AF77" s="325"/>
      <c r="AG77" s="325"/>
      <c r="AH77" s="325"/>
      <c r="AI77" s="325"/>
      <c r="AJ77" s="325"/>
      <c r="AK77" s="325"/>
      <c r="AL77" s="325"/>
      <c r="AM77" s="325"/>
      <c r="AN77" s="325"/>
      <c r="AO77" s="325"/>
      <c r="AP77" s="325"/>
      <c r="AQ77" s="325"/>
      <c r="AR77" s="325"/>
      <c r="AS77" s="325"/>
      <c r="AT77" s="325"/>
      <c r="AU77" s="325"/>
      <c r="AV77" s="325"/>
      <c r="AW77" s="325"/>
      <c r="AX77" s="325"/>
      <c r="AY77" s="325"/>
      <c r="AZ77" s="325"/>
      <c r="BA77" s="325"/>
      <c r="BB77" s="325"/>
      <c r="BC77" s="325"/>
      <c r="BD77" s="325"/>
      <c r="BE77" s="325"/>
      <c r="BF77" s="325"/>
      <c r="BG77" s="325"/>
      <c r="BH77" s="325"/>
      <c r="BI77" s="325"/>
      <c r="BJ77" s="325"/>
      <c r="BK77" s="325"/>
      <c r="BL77" s="325"/>
      <c r="BM77" s="325"/>
      <c r="BN77" s="325"/>
      <c r="BO77" s="325"/>
      <c r="BP77" s="325"/>
      <c r="BQ77" s="325"/>
      <c r="BR77" s="325"/>
      <c r="BS77" s="325"/>
      <c r="BT77" s="325"/>
      <c r="BU77" s="325"/>
      <c r="BV77" s="325"/>
      <c r="BW77" s="325"/>
      <c r="BX77" s="325"/>
      <c r="BY77" s="325"/>
      <c r="BZ77" s="325"/>
      <c r="CA77" s="325"/>
      <c r="CB77" s="325"/>
      <c r="CC77" s="325"/>
      <c r="CD77" s="325"/>
      <c r="CE77" s="325"/>
      <c r="CF77" s="325"/>
      <c r="CG77" s="325"/>
      <c r="CH77" s="325"/>
      <c r="CI77" s="325"/>
      <c r="CJ77" s="325"/>
      <c r="CK77" s="325"/>
      <c r="CL77" s="325"/>
      <c r="CM77" s="325"/>
      <c r="CN77" s="325"/>
      <c r="CO77" s="325"/>
      <c r="CP77" s="325"/>
      <c r="CQ77" s="325"/>
      <c r="CR77" s="325"/>
      <c r="CS77" s="325"/>
      <c r="CT77" s="325"/>
      <c r="CU77" s="325"/>
      <c r="CV77" s="325"/>
      <c r="CW77" s="325"/>
      <c r="CX77" s="325"/>
      <c r="CY77" s="325"/>
      <c r="CZ77" s="325"/>
      <c r="DA77" s="325"/>
      <c r="DB77" s="325"/>
      <c r="DC77" s="325"/>
      <c r="DD77" s="325"/>
      <c r="DE77" s="325"/>
      <c r="DF77" s="325"/>
      <c r="DG77" s="325"/>
      <c r="DH77" s="325"/>
      <c r="DI77" s="325"/>
      <c r="DJ77" s="325"/>
      <c r="DK77" s="325"/>
      <c r="DL77" s="325"/>
      <c r="DM77" s="325"/>
      <c r="DN77" s="325"/>
      <c r="DO77" s="325"/>
      <c r="DP77" s="325"/>
      <c r="DQ77" s="325"/>
      <c r="DR77" s="325"/>
      <c r="DS77" s="325"/>
      <c r="DT77" s="325"/>
      <c r="DU77" s="325"/>
      <c r="DV77" s="325"/>
      <c r="DW77" s="325"/>
      <c r="DX77" s="325"/>
      <c r="DY77" s="325"/>
      <c r="DZ77" s="325"/>
      <c r="EA77" s="325"/>
      <c r="EB77" s="325"/>
      <c r="EC77" s="325"/>
      <c r="ED77" s="325"/>
      <c r="EE77" s="325"/>
      <c r="EF77" s="325"/>
      <c r="EG77" s="325"/>
      <c r="EH77" s="325"/>
      <c r="EI77" s="325"/>
      <c r="EJ77" s="325"/>
      <c r="EK77" s="325"/>
      <c r="EL77" s="325"/>
      <c r="EM77" s="325"/>
      <c r="EN77" s="325"/>
      <c r="EO77" s="325"/>
      <c r="EP77" s="325"/>
      <c r="EQ77" s="325"/>
      <c r="ER77" s="325"/>
      <c r="ES77" s="325"/>
      <c r="ET77" s="325"/>
      <c r="EU77" s="325"/>
      <c r="EV77" s="325"/>
      <c r="EW77" s="325"/>
      <c r="EX77" s="325"/>
      <c r="EY77" s="325"/>
      <c r="EZ77" s="325"/>
      <c r="FA77" s="325"/>
      <c r="FB77" s="325"/>
      <c r="FC77" s="325"/>
      <c r="FD77" s="325"/>
      <c r="FE77" s="325"/>
      <c r="FF77" s="325"/>
      <c r="FG77" s="325"/>
      <c r="FH77" s="325"/>
      <c r="FI77" s="325"/>
      <c r="FJ77" s="325"/>
      <c r="FK77" s="325"/>
      <c r="FL77" s="325"/>
      <c r="FM77" s="325"/>
      <c r="FN77" s="325"/>
      <c r="FO77" s="325"/>
      <c r="FP77" s="325"/>
      <c r="FQ77" s="325"/>
      <c r="FR77" s="325"/>
      <c r="FS77" s="325"/>
      <c r="FT77" s="325"/>
      <c r="FU77" s="325"/>
      <c r="FV77" s="325"/>
      <c r="FW77" s="325"/>
      <c r="FX77" s="325"/>
      <c r="FY77" s="325"/>
      <c r="FZ77" s="325"/>
      <c r="GA77" s="325"/>
      <c r="GB77" s="325"/>
      <c r="GC77" s="325"/>
      <c r="GD77" s="325"/>
      <c r="GE77" s="325"/>
      <c r="GF77" s="325"/>
      <c r="GG77" s="325"/>
      <c r="GH77" s="325"/>
      <c r="GI77" s="325"/>
      <c r="GJ77" s="325"/>
      <c r="GK77" s="325"/>
      <c r="GL77" s="325"/>
      <c r="GM77" s="325"/>
      <c r="GN77" s="325"/>
      <c r="GO77" s="325"/>
      <c r="GP77" s="325"/>
      <c r="GQ77" s="325"/>
      <c r="GR77" s="325"/>
      <c r="GS77" s="325"/>
      <c r="GT77" s="325"/>
      <c r="GU77" s="325"/>
      <c r="GV77" s="325"/>
      <c r="GW77" s="325"/>
      <c r="GX77" s="325"/>
      <c r="GY77" s="325"/>
      <c r="GZ77" s="325"/>
      <c r="HA77" s="325"/>
      <c r="HB77" s="325"/>
      <c r="HC77" s="325"/>
      <c r="HD77" s="325"/>
      <c r="HE77" s="325"/>
      <c r="HF77" s="325"/>
      <c r="HG77" s="325"/>
      <c r="HH77" s="325"/>
      <c r="HI77" s="325"/>
      <c r="HJ77" s="325"/>
      <c r="HK77" s="325"/>
      <c r="HL77" s="325"/>
      <c r="HM77" s="325"/>
    </row>
    <row r="78" spans="1:256" x14ac:dyDescent="0.2">
      <c r="C78" s="325"/>
      <c r="D78" s="325"/>
      <c r="E78" s="325"/>
      <c r="F78" s="325"/>
      <c r="G78" s="325"/>
      <c r="H78" s="325"/>
      <c r="I78" s="325"/>
      <c r="J78" s="325"/>
      <c r="K78" s="325"/>
      <c r="L78" s="325"/>
      <c r="M78" s="325"/>
      <c r="N78" s="325"/>
      <c r="O78" s="325"/>
      <c r="P78" s="325"/>
      <c r="Q78" s="325"/>
      <c r="R78" s="325"/>
      <c r="S78" s="325"/>
      <c r="T78" s="325"/>
      <c r="U78" s="325"/>
      <c r="V78" s="325"/>
      <c r="W78" s="325"/>
      <c r="X78" s="325"/>
      <c r="Y78" s="325"/>
      <c r="Z78" s="325"/>
      <c r="AA78" s="325"/>
      <c r="AB78" s="325"/>
      <c r="AC78" s="325"/>
      <c r="AD78" s="325"/>
      <c r="AE78" s="325"/>
      <c r="AF78" s="325"/>
      <c r="AG78" s="325"/>
      <c r="AH78" s="325"/>
      <c r="AI78" s="325"/>
      <c r="AJ78" s="325"/>
      <c r="AK78" s="325"/>
      <c r="AL78" s="325"/>
      <c r="AM78" s="325"/>
      <c r="AN78" s="325"/>
      <c r="AO78" s="325"/>
      <c r="AP78" s="325"/>
      <c r="AQ78" s="325"/>
      <c r="AR78" s="325"/>
      <c r="AS78" s="325"/>
      <c r="AT78" s="325"/>
      <c r="AU78" s="325"/>
      <c r="AV78" s="325"/>
      <c r="AW78" s="325"/>
      <c r="AX78" s="325"/>
      <c r="AY78" s="325"/>
      <c r="AZ78" s="325"/>
      <c r="BA78" s="325"/>
      <c r="BB78" s="325"/>
      <c r="BC78" s="325"/>
      <c r="BD78" s="325"/>
      <c r="BE78" s="325"/>
      <c r="BF78" s="325"/>
      <c r="BG78" s="325"/>
      <c r="BH78" s="325"/>
      <c r="BI78" s="325"/>
      <c r="BJ78" s="325"/>
      <c r="BK78" s="325"/>
      <c r="BL78" s="325"/>
      <c r="BM78" s="325"/>
      <c r="BN78" s="325"/>
      <c r="BO78" s="325"/>
      <c r="BP78" s="325"/>
      <c r="BQ78" s="325"/>
      <c r="BR78" s="325"/>
      <c r="BS78" s="325"/>
      <c r="BT78" s="325"/>
      <c r="BU78" s="325"/>
      <c r="BV78" s="325"/>
      <c r="BW78" s="325"/>
      <c r="BX78" s="325"/>
      <c r="BY78" s="325"/>
      <c r="BZ78" s="325"/>
      <c r="CA78" s="325"/>
      <c r="CB78" s="325"/>
      <c r="CC78" s="325"/>
      <c r="CD78" s="325"/>
      <c r="CE78" s="325"/>
      <c r="CF78" s="325"/>
      <c r="CG78" s="325"/>
      <c r="CH78" s="325"/>
      <c r="CI78" s="325"/>
      <c r="CJ78" s="325"/>
      <c r="CK78" s="325"/>
      <c r="CL78" s="325"/>
      <c r="CM78" s="325"/>
      <c r="CN78" s="325"/>
      <c r="CO78" s="325"/>
      <c r="CP78" s="325"/>
      <c r="CQ78" s="325"/>
      <c r="CR78" s="325"/>
      <c r="CS78" s="325"/>
      <c r="CT78" s="325"/>
      <c r="CU78" s="325"/>
      <c r="CV78" s="325"/>
      <c r="CW78" s="325"/>
      <c r="CX78" s="325"/>
      <c r="CY78" s="325"/>
      <c r="CZ78" s="325"/>
      <c r="DA78" s="325"/>
      <c r="DB78" s="325"/>
      <c r="DC78" s="325"/>
      <c r="DD78" s="325"/>
      <c r="DE78" s="325"/>
      <c r="DF78" s="325"/>
      <c r="DG78" s="325"/>
      <c r="DH78" s="325"/>
      <c r="DI78" s="325"/>
      <c r="DJ78" s="325"/>
      <c r="DK78" s="325"/>
      <c r="DL78" s="325"/>
      <c r="DM78" s="325"/>
      <c r="DN78" s="325"/>
      <c r="DO78" s="325"/>
      <c r="DP78" s="325"/>
      <c r="DQ78" s="325"/>
      <c r="DR78" s="325"/>
      <c r="DS78" s="325"/>
      <c r="DT78" s="325"/>
      <c r="DU78" s="325"/>
      <c r="DV78" s="325"/>
      <c r="DW78" s="325"/>
      <c r="DX78" s="325"/>
      <c r="DY78" s="325"/>
      <c r="DZ78" s="325"/>
      <c r="EA78" s="325"/>
      <c r="EB78" s="325"/>
      <c r="EC78" s="325"/>
      <c r="ED78" s="325"/>
      <c r="EE78" s="325"/>
      <c r="EF78" s="325"/>
      <c r="EG78" s="325"/>
      <c r="EH78" s="325"/>
      <c r="EI78" s="325"/>
      <c r="EJ78" s="325"/>
      <c r="EK78" s="325"/>
      <c r="EL78" s="325"/>
      <c r="EM78" s="325"/>
      <c r="EN78" s="325"/>
      <c r="EO78" s="325"/>
      <c r="EP78" s="325"/>
      <c r="EQ78" s="325"/>
      <c r="ER78" s="325"/>
      <c r="ES78" s="325"/>
      <c r="ET78" s="325"/>
      <c r="EU78" s="325"/>
      <c r="EV78" s="325"/>
      <c r="EW78" s="325"/>
      <c r="EX78" s="325"/>
      <c r="EY78" s="325"/>
      <c r="EZ78" s="325"/>
      <c r="FA78" s="325"/>
      <c r="FB78" s="325"/>
      <c r="FC78" s="325"/>
      <c r="FD78" s="325"/>
      <c r="FE78" s="325"/>
      <c r="FF78" s="325"/>
      <c r="FG78" s="325"/>
      <c r="FH78" s="325"/>
      <c r="FI78" s="325"/>
      <c r="FJ78" s="325"/>
      <c r="FK78" s="325"/>
      <c r="FL78" s="325"/>
      <c r="FM78" s="325"/>
      <c r="FN78" s="325"/>
      <c r="FO78" s="325"/>
      <c r="FP78" s="325"/>
      <c r="FQ78" s="325"/>
      <c r="FR78" s="325"/>
      <c r="FS78" s="325"/>
      <c r="FT78" s="325"/>
      <c r="FU78" s="325"/>
      <c r="FV78" s="325"/>
      <c r="FW78" s="325"/>
      <c r="FX78" s="325"/>
      <c r="FY78" s="325"/>
      <c r="FZ78" s="325"/>
      <c r="GA78" s="325"/>
      <c r="GB78" s="325"/>
      <c r="GC78" s="325"/>
      <c r="GD78" s="325"/>
      <c r="GE78" s="325"/>
      <c r="GF78" s="325"/>
      <c r="GG78" s="325"/>
      <c r="GH78" s="325"/>
      <c r="GI78" s="325"/>
      <c r="GJ78" s="325"/>
      <c r="GK78" s="325"/>
      <c r="GL78" s="325"/>
      <c r="GM78" s="325"/>
      <c r="GN78" s="325"/>
      <c r="GO78" s="325"/>
      <c r="GP78" s="325"/>
      <c r="GQ78" s="325"/>
      <c r="GR78" s="325"/>
      <c r="GS78" s="325"/>
      <c r="GT78" s="325"/>
      <c r="GU78" s="325"/>
      <c r="GV78" s="325"/>
      <c r="GW78" s="325"/>
      <c r="GX78" s="325"/>
      <c r="GY78" s="325"/>
      <c r="GZ78" s="325"/>
      <c r="HA78" s="325"/>
      <c r="HB78" s="325"/>
      <c r="HC78" s="325"/>
      <c r="HD78" s="325"/>
      <c r="HE78" s="325"/>
      <c r="HF78" s="325"/>
      <c r="HG78" s="325"/>
      <c r="HH78" s="325"/>
      <c r="HI78" s="325"/>
      <c r="HJ78" s="325"/>
      <c r="HK78" s="325"/>
      <c r="HL78" s="325"/>
      <c r="HM78" s="325"/>
    </row>
    <row r="79" spans="1:256" x14ac:dyDescent="0.2">
      <c r="C79" s="325"/>
      <c r="D79" s="325"/>
      <c r="E79" s="325"/>
      <c r="F79" s="325"/>
      <c r="G79" s="325"/>
      <c r="H79" s="325"/>
      <c r="I79" s="325"/>
      <c r="J79" s="325"/>
      <c r="K79" s="325"/>
      <c r="L79" s="325"/>
      <c r="M79" s="325"/>
      <c r="N79" s="325"/>
      <c r="O79" s="325"/>
      <c r="P79" s="325"/>
      <c r="Q79" s="325"/>
      <c r="R79" s="325"/>
      <c r="S79" s="325"/>
      <c r="T79" s="325"/>
      <c r="U79" s="325"/>
      <c r="V79" s="325"/>
      <c r="W79" s="325"/>
      <c r="X79" s="325"/>
      <c r="Y79" s="325"/>
      <c r="Z79" s="325"/>
      <c r="AA79" s="325"/>
      <c r="AB79" s="325"/>
      <c r="AC79" s="325"/>
      <c r="AD79" s="325"/>
      <c r="AE79" s="325"/>
      <c r="AF79" s="325"/>
      <c r="AG79" s="325"/>
      <c r="AH79" s="325"/>
      <c r="AI79" s="325"/>
      <c r="AJ79" s="325"/>
      <c r="AK79" s="325"/>
      <c r="AL79" s="325"/>
      <c r="AM79" s="325"/>
      <c r="AN79" s="325"/>
      <c r="AO79" s="325"/>
      <c r="AP79" s="325"/>
      <c r="AQ79" s="325"/>
      <c r="AR79" s="325"/>
      <c r="AS79" s="325"/>
      <c r="AT79" s="325"/>
      <c r="AU79" s="325"/>
      <c r="AV79" s="325"/>
      <c r="AW79" s="325"/>
      <c r="AX79" s="325"/>
      <c r="AY79" s="325"/>
      <c r="AZ79" s="325"/>
      <c r="BA79" s="325"/>
      <c r="BB79" s="325"/>
      <c r="BC79" s="325"/>
      <c r="BD79" s="325"/>
      <c r="BE79" s="325"/>
      <c r="BF79" s="325"/>
      <c r="BG79" s="325"/>
      <c r="BH79" s="325"/>
      <c r="BI79" s="325"/>
      <c r="BJ79" s="325"/>
      <c r="BK79" s="325"/>
      <c r="BL79" s="325"/>
      <c r="BM79" s="325"/>
      <c r="BN79" s="325"/>
      <c r="BO79" s="325"/>
      <c r="BP79" s="325"/>
      <c r="BQ79" s="325"/>
      <c r="BR79" s="325"/>
      <c r="BS79" s="325"/>
      <c r="BT79" s="325"/>
      <c r="BU79" s="325"/>
      <c r="BV79" s="325"/>
      <c r="BW79" s="325"/>
      <c r="BX79" s="325"/>
      <c r="BY79" s="325"/>
      <c r="BZ79" s="325"/>
      <c r="CA79" s="325"/>
      <c r="CB79" s="325"/>
      <c r="CC79" s="325"/>
      <c r="CD79" s="325"/>
      <c r="CE79" s="325"/>
      <c r="CF79" s="325"/>
      <c r="CG79" s="325"/>
      <c r="CH79" s="325"/>
      <c r="CI79" s="325"/>
      <c r="CJ79" s="325"/>
      <c r="CK79" s="325"/>
      <c r="CL79" s="325"/>
      <c r="CM79" s="325"/>
      <c r="CN79" s="325"/>
      <c r="CO79" s="325"/>
      <c r="CP79" s="325"/>
      <c r="CQ79" s="325"/>
      <c r="CR79" s="325"/>
      <c r="CS79" s="325"/>
      <c r="CT79" s="325"/>
      <c r="CU79" s="325"/>
      <c r="CV79" s="325"/>
      <c r="CW79" s="325"/>
      <c r="CX79" s="325"/>
      <c r="CY79" s="325"/>
      <c r="CZ79" s="325"/>
      <c r="DA79" s="325"/>
      <c r="DB79" s="325"/>
      <c r="DC79" s="325"/>
      <c r="DD79" s="325"/>
      <c r="DE79" s="325"/>
      <c r="DF79" s="325"/>
      <c r="DG79" s="325"/>
      <c r="DH79" s="325"/>
      <c r="DI79" s="325"/>
      <c r="DJ79" s="325"/>
      <c r="DK79" s="325"/>
      <c r="DL79" s="325"/>
      <c r="DM79" s="325"/>
      <c r="DN79" s="325"/>
      <c r="DO79" s="325"/>
      <c r="DP79" s="325"/>
      <c r="DQ79" s="325"/>
      <c r="DR79" s="325"/>
      <c r="DS79" s="325"/>
      <c r="DT79" s="325"/>
      <c r="DU79" s="325"/>
      <c r="DV79" s="325"/>
      <c r="DW79" s="325"/>
      <c r="DX79" s="325"/>
      <c r="DY79" s="325"/>
      <c r="DZ79" s="325"/>
      <c r="EA79" s="325"/>
      <c r="EB79" s="325"/>
      <c r="EC79" s="325"/>
      <c r="ED79" s="325"/>
      <c r="EE79" s="325"/>
      <c r="EF79" s="325"/>
      <c r="EG79" s="325"/>
      <c r="EH79" s="325"/>
      <c r="EI79" s="325"/>
      <c r="EJ79" s="325"/>
      <c r="EK79" s="325"/>
      <c r="EL79" s="325"/>
      <c r="EM79" s="325"/>
      <c r="EN79" s="325"/>
      <c r="EO79" s="325"/>
      <c r="EP79" s="325"/>
      <c r="EQ79" s="325"/>
      <c r="ER79" s="325"/>
      <c r="ES79" s="325"/>
      <c r="ET79" s="325"/>
      <c r="EU79" s="325"/>
      <c r="EV79" s="325"/>
      <c r="EW79" s="325"/>
      <c r="EX79" s="325"/>
      <c r="EY79" s="325"/>
      <c r="EZ79" s="325"/>
      <c r="FA79" s="325"/>
      <c r="FB79" s="325"/>
      <c r="FC79" s="325"/>
      <c r="FD79" s="325"/>
      <c r="FE79" s="325"/>
      <c r="FF79" s="325"/>
      <c r="FG79" s="325"/>
      <c r="FH79" s="325"/>
      <c r="FI79" s="325"/>
      <c r="FJ79" s="325"/>
      <c r="FK79" s="325"/>
      <c r="FL79" s="325"/>
      <c r="FM79" s="325"/>
      <c r="FN79" s="325"/>
      <c r="FO79" s="325"/>
      <c r="FP79" s="325"/>
      <c r="FQ79" s="325"/>
      <c r="FR79" s="325"/>
      <c r="FS79" s="325"/>
      <c r="FT79" s="325"/>
      <c r="FU79" s="325"/>
      <c r="FV79" s="325"/>
      <c r="FW79" s="325"/>
      <c r="FX79" s="325"/>
      <c r="FY79" s="325"/>
      <c r="FZ79" s="325"/>
      <c r="GA79" s="325"/>
      <c r="GB79" s="325"/>
      <c r="GC79" s="325"/>
      <c r="GD79" s="325"/>
      <c r="GE79" s="325"/>
      <c r="GF79" s="325"/>
      <c r="GG79" s="325"/>
      <c r="GH79" s="325"/>
      <c r="GI79" s="325"/>
      <c r="GJ79" s="325"/>
      <c r="GK79" s="325"/>
      <c r="GL79" s="325"/>
      <c r="GM79" s="325"/>
      <c r="GN79" s="325"/>
      <c r="GO79" s="325"/>
      <c r="GP79" s="325"/>
      <c r="GQ79" s="325"/>
      <c r="GR79" s="325"/>
      <c r="GS79" s="325"/>
      <c r="GT79" s="325"/>
      <c r="GU79" s="325"/>
      <c r="GV79" s="325"/>
      <c r="GW79" s="325"/>
      <c r="GX79" s="325"/>
      <c r="GY79" s="325"/>
      <c r="GZ79" s="325"/>
      <c r="HA79" s="325"/>
      <c r="HB79" s="325"/>
      <c r="HC79" s="325"/>
      <c r="HD79" s="325"/>
      <c r="HE79" s="325"/>
      <c r="HF79" s="325"/>
      <c r="HG79" s="325"/>
      <c r="HH79" s="325"/>
      <c r="HI79" s="325"/>
      <c r="HJ79" s="325"/>
      <c r="HK79" s="325"/>
      <c r="HL79" s="325"/>
      <c r="HM79" s="325"/>
    </row>
    <row r="80" spans="1:256" x14ac:dyDescent="0.2">
      <c r="C80" s="325"/>
      <c r="D80" s="325"/>
      <c r="E80" s="325"/>
      <c r="F80" s="325"/>
      <c r="G80" s="325"/>
      <c r="H80" s="325"/>
      <c r="I80" s="325"/>
      <c r="J80" s="325"/>
      <c r="K80" s="325"/>
      <c r="L80" s="325"/>
      <c r="M80" s="325"/>
      <c r="N80" s="325"/>
      <c r="O80" s="325"/>
      <c r="P80" s="325"/>
      <c r="Q80" s="325"/>
      <c r="R80" s="325"/>
      <c r="S80" s="325"/>
      <c r="T80" s="325"/>
      <c r="U80" s="325"/>
      <c r="V80" s="325"/>
      <c r="W80" s="325"/>
      <c r="X80" s="325"/>
      <c r="Y80" s="325"/>
      <c r="Z80" s="325"/>
      <c r="AA80" s="325"/>
      <c r="AB80" s="325"/>
      <c r="AC80" s="325"/>
      <c r="AD80" s="325"/>
      <c r="AE80" s="325"/>
      <c r="AF80" s="325"/>
      <c r="AG80" s="325"/>
      <c r="AH80" s="325"/>
      <c r="AI80" s="325"/>
      <c r="AJ80" s="325"/>
      <c r="AK80" s="325"/>
      <c r="AL80" s="325"/>
      <c r="AM80" s="325"/>
      <c r="AN80" s="325"/>
      <c r="AO80" s="325"/>
      <c r="AP80" s="325"/>
      <c r="AQ80" s="325"/>
      <c r="AR80" s="325"/>
      <c r="AS80" s="325"/>
      <c r="AT80" s="325"/>
      <c r="AU80" s="325"/>
      <c r="AV80" s="325"/>
      <c r="AW80" s="325"/>
      <c r="AX80" s="325"/>
      <c r="AY80" s="325"/>
      <c r="AZ80" s="325"/>
      <c r="BA80" s="325"/>
      <c r="BB80" s="325"/>
      <c r="BC80" s="325"/>
      <c r="BD80" s="325"/>
      <c r="BE80" s="325"/>
      <c r="BF80" s="325"/>
      <c r="BG80" s="325"/>
      <c r="BH80" s="325"/>
      <c r="BI80" s="325"/>
      <c r="BJ80" s="325"/>
      <c r="BK80" s="325"/>
      <c r="BL80" s="325"/>
      <c r="BM80" s="325"/>
      <c r="BN80" s="325"/>
      <c r="BO80" s="325"/>
      <c r="BP80" s="325"/>
      <c r="BQ80" s="325"/>
      <c r="BR80" s="325"/>
      <c r="BS80" s="325"/>
      <c r="BT80" s="325"/>
      <c r="BU80" s="325"/>
      <c r="BV80" s="325"/>
      <c r="BW80" s="325"/>
      <c r="BX80" s="325"/>
      <c r="BY80" s="325"/>
      <c r="BZ80" s="325"/>
      <c r="CA80" s="325"/>
      <c r="CB80" s="325"/>
      <c r="CC80" s="325"/>
      <c r="CD80" s="325"/>
      <c r="CE80" s="325"/>
      <c r="CF80" s="325"/>
      <c r="CG80" s="325"/>
      <c r="CH80" s="325"/>
      <c r="CI80" s="325"/>
      <c r="CJ80" s="325"/>
      <c r="CK80" s="325"/>
      <c r="CL80" s="325"/>
      <c r="CM80" s="325"/>
      <c r="CN80" s="325"/>
      <c r="CO80" s="325"/>
      <c r="CP80" s="325"/>
      <c r="CQ80" s="325"/>
      <c r="CR80" s="325"/>
      <c r="CS80" s="325"/>
      <c r="CT80" s="325"/>
      <c r="CU80" s="325"/>
      <c r="CV80" s="325"/>
      <c r="CW80" s="325"/>
      <c r="CX80" s="325"/>
      <c r="CY80" s="325"/>
      <c r="CZ80" s="325"/>
      <c r="DA80" s="325"/>
      <c r="DB80" s="325"/>
      <c r="DC80" s="325"/>
      <c r="DD80" s="325"/>
      <c r="DE80" s="325"/>
      <c r="DF80" s="325"/>
      <c r="DG80" s="325"/>
      <c r="DH80" s="325"/>
      <c r="DI80" s="325"/>
      <c r="DJ80" s="325"/>
      <c r="DK80" s="325"/>
      <c r="DL80" s="325"/>
      <c r="DM80" s="325"/>
      <c r="DN80" s="325"/>
      <c r="DO80" s="325"/>
      <c r="DP80" s="325"/>
      <c r="DQ80" s="325"/>
      <c r="DR80" s="325"/>
      <c r="DS80" s="325"/>
      <c r="DT80" s="325"/>
      <c r="DU80" s="325"/>
      <c r="DV80" s="325"/>
      <c r="DW80" s="325"/>
      <c r="DX80" s="325"/>
      <c r="DY80" s="325"/>
      <c r="DZ80" s="325"/>
      <c r="EA80" s="325"/>
      <c r="EB80" s="325"/>
      <c r="EC80" s="325"/>
      <c r="ED80" s="325"/>
      <c r="EE80" s="325"/>
      <c r="EF80" s="325"/>
      <c r="EG80" s="325"/>
      <c r="EH80" s="325"/>
      <c r="EI80" s="325"/>
      <c r="EJ80" s="325"/>
      <c r="EK80" s="325"/>
      <c r="EL80" s="325"/>
      <c r="EM80" s="325"/>
      <c r="EN80" s="325"/>
      <c r="EO80" s="325"/>
      <c r="EP80" s="325"/>
      <c r="EQ80" s="325"/>
      <c r="ER80" s="325"/>
      <c r="ES80" s="325"/>
      <c r="ET80" s="325"/>
      <c r="EU80" s="325"/>
      <c r="EV80" s="325"/>
      <c r="EW80" s="325"/>
      <c r="EX80" s="325"/>
      <c r="EY80" s="325"/>
      <c r="EZ80" s="325"/>
      <c r="FA80" s="325"/>
      <c r="FB80" s="325"/>
      <c r="FC80" s="325"/>
      <c r="FD80" s="325"/>
      <c r="FE80" s="325"/>
      <c r="FF80" s="325"/>
      <c r="FG80" s="325"/>
      <c r="FH80" s="325"/>
      <c r="FI80" s="325"/>
      <c r="FJ80" s="325"/>
      <c r="FK80" s="325"/>
      <c r="FL80" s="325"/>
      <c r="FM80" s="325"/>
      <c r="FN80" s="325"/>
      <c r="FO80" s="325"/>
      <c r="FP80" s="325"/>
      <c r="FQ80" s="325"/>
      <c r="FR80" s="325"/>
      <c r="FS80" s="325"/>
      <c r="FT80" s="325"/>
      <c r="FU80" s="325"/>
      <c r="FV80" s="325"/>
      <c r="FW80" s="325"/>
      <c r="FX80" s="325"/>
      <c r="FY80" s="325"/>
      <c r="FZ80" s="325"/>
      <c r="GA80" s="325"/>
      <c r="GB80" s="325"/>
      <c r="GC80" s="325"/>
      <c r="GD80" s="325"/>
      <c r="GE80" s="325"/>
      <c r="GF80" s="325"/>
      <c r="GG80" s="325"/>
      <c r="GH80" s="325"/>
      <c r="GI80" s="325"/>
      <c r="GJ80" s="325"/>
      <c r="GK80" s="325"/>
      <c r="GL80" s="325"/>
      <c r="GM80" s="325"/>
      <c r="GN80" s="325"/>
      <c r="GO80" s="325"/>
      <c r="GP80" s="325"/>
      <c r="GQ80" s="325"/>
      <c r="GR80" s="325"/>
      <c r="GS80" s="325"/>
      <c r="GT80" s="325"/>
      <c r="GU80" s="325"/>
      <c r="GV80" s="325"/>
      <c r="GW80" s="325"/>
      <c r="GX80" s="325"/>
      <c r="GY80" s="325"/>
      <c r="GZ80" s="325"/>
      <c r="HA80" s="325"/>
      <c r="HB80" s="325"/>
      <c r="HC80" s="325"/>
      <c r="HD80" s="325"/>
      <c r="HE80" s="325"/>
      <c r="HF80" s="325"/>
      <c r="HG80" s="325"/>
      <c r="HH80" s="325"/>
      <c r="HI80" s="325"/>
      <c r="HJ80" s="325"/>
      <c r="HK80" s="325"/>
      <c r="HL80" s="325"/>
      <c r="HM80" s="325"/>
    </row>
    <row r="81" spans="3:221" x14ac:dyDescent="0.2">
      <c r="C81" s="325"/>
      <c r="D81" s="325"/>
      <c r="E81" s="325"/>
      <c r="F81" s="325"/>
      <c r="G81" s="325"/>
      <c r="H81" s="325"/>
      <c r="I81" s="325"/>
      <c r="J81" s="325"/>
      <c r="K81" s="325"/>
      <c r="L81" s="325"/>
      <c r="M81" s="325"/>
      <c r="N81" s="325"/>
      <c r="O81" s="325"/>
      <c r="P81" s="325"/>
      <c r="Q81" s="325"/>
      <c r="R81" s="325"/>
      <c r="S81" s="325"/>
      <c r="T81" s="325"/>
      <c r="U81" s="325"/>
      <c r="V81" s="325"/>
      <c r="W81" s="325"/>
      <c r="X81" s="325"/>
      <c r="Y81" s="325"/>
      <c r="Z81" s="325"/>
      <c r="AA81" s="325"/>
      <c r="AB81" s="325"/>
      <c r="AC81" s="325"/>
      <c r="AD81" s="325"/>
      <c r="AE81" s="325"/>
      <c r="AF81" s="325"/>
      <c r="AG81" s="325"/>
      <c r="AH81" s="325"/>
      <c r="AI81" s="325"/>
      <c r="AJ81" s="325"/>
      <c r="AK81" s="325"/>
      <c r="AL81" s="325"/>
      <c r="AM81" s="325"/>
      <c r="AN81" s="325"/>
      <c r="AO81" s="325"/>
      <c r="AP81" s="325"/>
      <c r="AQ81" s="325"/>
      <c r="AR81" s="325"/>
      <c r="AS81" s="325"/>
      <c r="AT81" s="325"/>
      <c r="AU81" s="325"/>
      <c r="AV81" s="325"/>
      <c r="AW81" s="325"/>
      <c r="AX81" s="325"/>
      <c r="AY81" s="325"/>
      <c r="AZ81" s="325"/>
      <c r="BA81" s="325"/>
      <c r="BB81" s="325"/>
      <c r="BC81" s="325"/>
      <c r="BD81" s="325"/>
      <c r="BE81" s="325"/>
      <c r="BF81" s="325"/>
      <c r="BG81" s="325"/>
      <c r="BH81" s="325"/>
      <c r="BI81" s="325"/>
      <c r="BJ81" s="325"/>
      <c r="BK81" s="325"/>
      <c r="BL81" s="325"/>
      <c r="BM81" s="325"/>
      <c r="BN81" s="325"/>
      <c r="BO81" s="325"/>
      <c r="BP81" s="325"/>
      <c r="BQ81" s="325"/>
      <c r="BR81" s="325"/>
      <c r="BS81" s="325"/>
      <c r="BT81" s="325"/>
      <c r="BU81" s="325"/>
      <c r="BV81" s="325"/>
      <c r="BW81" s="325"/>
      <c r="BX81" s="325"/>
      <c r="BY81" s="325"/>
      <c r="BZ81" s="325"/>
      <c r="CA81" s="325"/>
      <c r="CB81" s="325"/>
      <c r="CC81" s="325"/>
      <c r="CD81" s="325"/>
      <c r="CE81" s="325"/>
      <c r="CF81" s="325"/>
      <c r="CG81" s="325"/>
      <c r="CH81" s="325"/>
      <c r="CI81" s="325"/>
      <c r="CJ81" s="325"/>
      <c r="CK81" s="325"/>
      <c r="CL81" s="325"/>
      <c r="CM81" s="325"/>
      <c r="CN81" s="325"/>
      <c r="CO81" s="325"/>
      <c r="CP81" s="325"/>
      <c r="CQ81" s="325"/>
      <c r="CR81" s="325"/>
      <c r="CS81" s="325"/>
      <c r="CT81" s="325"/>
      <c r="CU81" s="325"/>
      <c r="CV81" s="325"/>
      <c r="CW81" s="325"/>
      <c r="CX81" s="325"/>
      <c r="CY81" s="325"/>
      <c r="CZ81" s="325"/>
      <c r="DA81" s="325"/>
      <c r="DB81" s="325"/>
      <c r="DC81" s="325"/>
      <c r="DD81" s="325"/>
      <c r="DE81" s="325"/>
      <c r="DF81" s="325"/>
      <c r="DG81" s="325"/>
      <c r="DH81" s="325"/>
      <c r="DI81" s="325"/>
      <c r="DJ81" s="325"/>
      <c r="DK81" s="325"/>
      <c r="DL81" s="325"/>
      <c r="DM81" s="325"/>
      <c r="DN81" s="325"/>
      <c r="DO81" s="325"/>
      <c r="DP81" s="325"/>
      <c r="DQ81" s="325"/>
      <c r="DR81" s="325"/>
      <c r="DS81" s="325"/>
      <c r="DT81" s="325"/>
      <c r="DU81" s="325"/>
      <c r="DV81" s="325"/>
      <c r="DW81" s="325"/>
      <c r="DX81" s="325"/>
      <c r="DY81" s="325"/>
      <c r="DZ81" s="325"/>
      <c r="EA81" s="325"/>
      <c r="EB81" s="325"/>
      <c r="EC81" s="325"/>
      <c r="ED81" s="325"/>
      <c r="EE81" s="325"/>
      <c r="EF81" s="325"/>
      <c r="EG81" s="325"/>
      <c r="EH81" s="325"/>
      <c r="EI81" s="325"/>
      <c r="EJ81" s="325"/>
      <c r="EK81" s="325"/>
      <c r="EL81" s="325"/>
      <c r="EM81" s="325"/>
      <c r="EN81" s="325"/>
      <c r="EO81" s="325"/>
      <c r="EP81" s="325"/>
      <c r="EQ81" s="325"/>
      <c r="ER81" s="325"/>
      <c r="ES81" s="325"/>
      <c r="ET81" s="325"/>
      <c r="EU81" s="325"/>
      <c r="EV81" s="325"/>
      <c r="EW81" s="325"/>
      <c r="EX81" s="325"/>
      <c r="EY81" s="325"/>
      <c r="EZ81" s="325"/>
      <c r="FA81" s="325"/>
      <c r="FB81" s="325"/>
      <c r="FC81" s="325"/>
      <c r="FD81" s="325"/>
      <c r="FE81" s="325"/>
      <c r="FF81" s="325"/>
      <c r="FG81" s="325"/>
      <c r="FH81" s="325"/>
      <c r="FI81" s="325"/>
      <c r="FJ81" s="325"/>
      <c r="FK81" s="325"/>
      <c r="FL81" s="325"/>
      <c r="FM81" s="325"/>
      <c r="FN81" s="325"/>
      <c r="FO81" s="325"/>
      <c r="FP81" s="325"/>
      <c r="FQ81" s="325"/>
      <c r="FR81" s="325"/>
      <c r="FS81" s="325"/>
      <c r="FT81" s="325"/>
      <c r="FU81" s="325"/>
      <c r="FV81" s="325"/>
      <c r="FW81" s="325"/>
      <c r="FX81" s="325"/>
      <c r="FY81" s="325"/>
      <c r="FZ81" s="325"/>
      <c r="GA81" s="325"/>
      <c r="GB81" s="325"/>
      <c r="GC81" s="325"/>
      <c r="GD81" s="325"/>
      <c r="GE81" s="325"/>
      <c r="GF81" s="325"/>
      <c r="GG81" s="325"/>
      <c r="GH81" s="325"/>
      <c r="GI81" s="325"/>
      <c r="GJ81" s="325"/>
      <c r="GK81" s="325"/>
      <c r="GL81" s="325"/>
      <c r="GM81" s="325"/>
      <c r="GN81" s="325"/>
      <c r="GO81" s="325"/>
      <c r="GP81" s="325"/>
      <c r="GQ81" s="325"/>
      <c r="GR81" s="325"/>
      <c r="GS81" s="325"/>
      <c r="GT81" s="325"/>
      <c r="GU81" s="325"/>
      <c r="GV81" s="325"/>
      <c r="GW81" s="325"/>
      <c r="GX81" s="325"/>
      <c r="GY81" s="325"/>
      <c r="GZ81" s="325"/>
      <c r="HA81" s="325"/>
      <c r="HB81" s="325"/>
      <c r="HC81" s="325"/>
      <c r="HD81" s="325"/>
      <c r="HE81" s="325"/>
      <c r="HF81" s="325"/>
      <c r="HG81" s="325"/>
      <c r="HH81" s="325"/>
      <c r="HI81" s="325"/>
      <c r="HJ81" s="325"/>
      <c r="HK81" s="325"/>
      <c r="HL81" s="325"/>
      <c r="HM81" s="325"/>
    </row>
    <row r="82" spans="3:221" x14ac:dyDescent="0.2">
      <c r="C82" s="325"/>
      <c r="D82" s="325"/>
      <c r="E82" s="325"/>
      <c r="F82" s="325"/>
      <c r="G82" s="325"/>
      <c r="H82" s="325"/>
      <c r="I82" s="325"/>
      <c r="J82" s="325"/>
      <c r="K82" s="325"/>
      <c r="L82" s="325"/>
      <c r="M82" s="325"/>
      <c r="N82" s="325"/>
      <c r="O82" s="325"/>
      <c r="P82" s="325"/>
      <c r="Q82" s="325"/>
      <c r="R82" s="325"/>
      <c r="S82" s="325"/>
      <c r="T82" s="325"/>
      <c r="U82" s="325"/>
      <c r="V82" s="325"/>
      <c r="W82" s="325"/>
      <c r="X82" s="325"/>
      <c r="Y82" s="325"/>
      <c r="Z82" s="325"/>
      <c r="AA82" s="325"/>
      <c r="AB82" s="325"/>
      <c r="AC82" s="325"/>
      <c r="AD82" s="325"/>
      <c r="AE82" s="325"/>
      <c r="AF82" s="325"/>
      <c r="AG82" s="325"/>
      <c r="AH82" s="325"/>
      <c r="AI82" s="325"/>
      <c r="AJ82" s="325"/>
      <c r="AK82" s="325"/>
      <c r="AL82" s="325"/>
      <c r="AM82" s="325"/>
      <c r="AN82" s="325"/>
      <c r="AO82" s="325"/>
      <c r="AP82" s="325"/>
      <c r="AQ82" s="325"/>
      <c r="AR82" s="325"/>
      <c r="AS82" s="325"/>
      <c r="AT82" s="325"/>
      <c r="AU82" s="325"/>
      <c r="AV82" s="325"/>
      <c r="AW82" s="325"/>
      <c r="AX82" s="325"/>
      <c r="AY82" s="325"/>
      <c r="AZ82" s="325"/>
      <c r="BA82" s="325"/>
      <c r="BB82" s="325"/>
      <c r="BC82" s="325"/>
      <c r="BD82" s="325"/>
      <c r="BE82" s="325"/>
      <c r="BF82" s="325"/>
      <c r="BG82" s="325"/>
      <c r="BH82" s="325"/>
      <c r="BI82" s="325"/>
      <c r="BJ82" s="325"/>
      <c r="BK82" s="325"/>
      <c r="BL82" s="325"/>
      <c r="BM82" s="325"/>
      <c r="BN82" s="325"/>
      <c r="BO82" s="325"/>
      <c r="BP82" s="325"/>
      <c r="BQ82" s="325"/>
      <c r="BR82" s="325"/>
      <c r="BS82" s="325"/>
      <c r="BT82" s="325"/>
      <c r="BU82" s="325"/>
      <c r="BV82" s="325"/>
      <c r="BW82" s="325"/>
      <c r="BX82" s="325"/>
      <c r="BY82" s="325"/>
      <c r="BZ82" s="325"/>
      <c r="CA82" s="325"/>
      <c r="CB82" s="325"/>
      <c r="CC82" s="325"/>
      <c r="CD82" s="325"/>
      <c r="CE82" s="325"/>
      <c r="CF82" s="325"/>
      <c r="CG82" s="325"/>
      <c r="CH82" s="325"/>
      <c r="CI82" s="325"/>
      <c r="CJ82" s="325"/>
      <c r="CK82" s="325"/>
      <c r="CL82" s="325"/>
      <c r="CM82" s="325"/>
      <c r="CN82" s="325"/>
      <c r="CO82" s="325"/>
      <c r="CP82" s="325"/>
      <c r="CQ82" s="325"/>
      <c r="CR82" s="325"/>
      <c r="CS82" s="325"/>
      <c r="CT82" s="325"/>
      <c r="CU82" s="325"/>
      <c r="CV82" s="325"/>
      <c r="CW82" s="325"/>
      <c r="CX82" s="325"/>
      <c r="CY82" s="325"/>
      <c r="CZ82" s="325"/>
      <c r="DA82" s="325"/>
      <c r="DB82" s="325"/>
      <c r="DC82" s="325"/>
      <c r="DD82" s="325"/>
      <c r="DE82" s="325"/>
      <c r="DF82" s="325"/>
      <c r="DG82" s="325"/>
      <c r="DH82" s="325"/>
      <c r="DI82" s="325"/>
      <c r="DJ82" s="325"/>
      <c r="DK82" s="325"/>
      <c r="DL82" s="325"/>
      <c r="DM82" s="325"/>
      <c r="DN82" s="325"/>
      <c r="DO82" s="325"/>
      <c r="DP82" s="325"/>
      <c r="DQ82" s="325"/>
      <c r="DR82" s="325"/>
      <c r="DS82" s="325"/>
      <c r="DT82" s="325"/>
      <c r="DU82" s="325"/>
      <c r="DV82" s="325"/>
      <c r="DW82" s="325"/>
      <c r="DX82" s="325"/>
      <c r="DY82" s="325"/>
      <c r="DZ82" s="325"/>
      <c r="EA82" s="325"/>
      <c r="EB82" s="325"/>
      <c r="EC82" s="325"/>
      <c r="ED82" s="325"/>
      <c r="EE82" s="325"/>
      <c r="EF82" s="325"/>
      <c r="EG82" s="325"/>
      <c r="EH82" s="325"/>
      <c r="EI82" s="325"/>
      <c r="EJ82" s="325"/>
      <c r="EK82" s="325"/>
      <c r="EL82" s="325"/>
      <c r="EM82" s="325"/>
      <c r="EN82" s="325"/>
      <c r="EO82" s="325"/>
      <c r="EP82" s="325"/>
      <c r="EQ82" s="325"/>
      <c r="ER82" s="325"/>
      <c r="ES82" s="325"/>
      <c r="ET82" s="325"/>
      <c r="EU82" s="325"/>
      <c r="EV82" s="325"/>
      <c r="EW82" s="325"/>
      <c r="EX82" s="325"/>
      <c r="EY82" s="325"/>
      <c r="EZ82" s="325"/>
      <c r="FA82" s="325"/>
      <c r="FB82" s="325"/>
      <c r="FC82" s="325"/>
      <c r="FD82" s="325"/>
      <c r="FE82" s="325"/>
      <c r="FF82" s="325"/>
      <c r="FG82" s="325"/>
      <c r="FH82" s="325"/>
      <c r="FI82" s="325"/>
      <c r="FJ82" s="325"/>
      <c r="FK82" s="325"/>
      <c r="FL82" s="325"/>
      <c r="FM82" s="325"/>
      <c r="FN82" s="325"/>
      <c r="FO82" s="325"/>
      <c r="FP82" s="325"/>
      <c r="FQ82" s="325"/>
      <c r="FR82" s="325"/>
      <c r="FS82" s="325"/>
      <c r="FT82" s="325"/>
      <c r="FU82" s="325"/>
      <c r="FV82" s="325"/>
      <c r="FW82" s="325"/>
      <c r="FX82" s="325"/>
      <c r="FY82" s="325"/>
      <c r="FZ82" s="325"/>
      <c r="GA82" s="325"/>
      <c r="GB82" s="325"/>
      <c r="GC82" s="325"/>
      <c r="GD82" s="325"/>
      <c r="GE82" s="325"/>
      <c r="GF82" s="325"/>
      <c r="GG82" s="325"/>
      <c r="GH82" s="325"/>
      <c r="GI82" s="325"/>
      <c r="GJ82" s="325"/>
      <c r="GK82" s="325"/>
      <c r="GL82" s="325"/>
      <c r="GM82" s="325"/>
      <c r="GN82" s="325"/>
      <c r="GO82" s="325"/>
      <c r="GP82" s="325"/>
      <c r="GQ82" s="325"/>
      <c r="GR82" s="325"/>
      <c r="GS82" s="325"/>
      <c r="GT82" s="325"/>
      <c r="GU82" s="325"/>
      <c r="GV82" s="325"/>
      <c r="GW82" s="325"/>
      <c r="GX82" s="325"/>
      <c r="GY82" s="325"/>
      <c r="GZ82" s="325"/>
      <c r="HA82" s="325"/>
      <c r="HB82" s="325"/>
      <c r="HC82" s="325"/>
      <c r="HD82" s="325"/>
      <c r="HE82" s="325"/>
      <c r="HF82" s="325"/>
      <c r="HG82" s="325"/>
      <c r="HH82" s="325"/>
      <c r="HI82" s="325"/>
      <c r="HJ82" s="325"/>
      <c r="HK82" s="325"/>
      <c r="HL82" s="325"/>
      <c r="HM82" s="325"/>
    </row>
    <row r="83" spans="3:221" x14ac:dyDescent="0.2">
      <c r="C83" s="325"/>
      <c r="D83" s="325"/>
      <c r="E83" s="325"/>
      <c r="F83" s="325"/>
      <c r="G83" s="325"/>
      <c r="H83" s="325"/>
      <c r="I83" s="325"/>
      <c r="J83" s="325"/>
      <c r="K83" s="325"/>
      <c r="L83" s="325"/>
      <c r="M83" s="325"/>
      <c r="N83" s="325"/>
      <c r="O83" s="325"/>
      <c r="P83" s="325"/>
      <c r="Q83" s="325"/>
      <c r="R83" s="325"/>
      <c r="S83" s="325"/>
      <c r="T83" s="325"/>
      <c r="U83" s="325"/>
      <c r="V83" s="325"/>
      <c r="W83" s="325"/>
      <c r="X83" s="325"/>
      <c r="Y83" s="325"/>
      <c r="Z83" s="325"/>
      <c r="AA83" s="325"/>
      <c r="AB83" s="325"/>
      <c r="AC83" s="325"/>
      <c r="AD83" s="325"/>
      <c r="AE83" s="325"/>
      <c r="AF83" s="325"/>
      <c r="AG83" s="325"/>
      <c r="AH83" s="325"/>
      <c r="AI83" s="325"/>
      <c r="AJ83" s="325"/>
      <c r="AK83" s="325"/>
      <c r="AL83" s="325"/>
      <c r="AM83" s="325"/>
      <c r="AN83" s="325"/>
      <c r="AO83" s="325"/>
      <c r="AP83" s="325"/>
      <c r="AQ83" s="325"/>
      <c r="AR83" s="325"/>
      <c r="AS83" s="325"/>
      <c r="AT83" s="325"/>
      <c r="AU83" s="325"/>
      <c r="AV83" s="325"/>
      <c r="AW83" s="325"/>
      <c r="AX83" s="325"/>
      <c r="AY83" s="325"/>
      <c r="AZ83" s="325"/>
      <c r="BA83" s="325"/>
      <c r="BB83" s="325"/>
      <c r="BC83" s="325"/>
      <c r="BD83" s="325"/>
      <c r="BE83" s="325"/>
      <c r="BF83" s="325"/>
      <c r="BG83" s="325"/>
      <c r="BH83" s="325"/>
      <c r="BI83" s="325"/>
      <c r="BJ83" s="325"/>
      <c r="BK83" s="325"/>
      <c r="BL83" s="325"/>
      <c r="BM83" s="325"/>
      <c r="BN83" s="325"/>
      <c r="BO83" s="325"/>
      <c r="BP83" s="325"/>
      <c r="BQ83" s="325"/>
      <c r="BR83" s="325"/>
      <c r="BS83" s="325"/>
      <c r="BT83" s="325"/>
      <c r="BU83" s="325"/>
      <c r="BV83" s="325"/>
      <c r="BW83" s="325"/>
      <c r="BX83" s="325"/>
      <c r="BY83" s="325"/>
      <c r="BZ83" s="325"/>
      <c r="CA83" s="325"/>
      <c r="CB83" s="325"/>
      <c r="CC83" s="325"/>
      <c r="CD83" s="325"/>
      <c r="CE83" s="325"/>
      <c r="CF83" s="325"/>
      <c r="CG83" s="325"/>
      <c r="CH83" s="325"/>
      <c r="CI83" s="325"/>
      <c r="CJ83" s="325"/>
      <c r="CK83" s="325"/>
      <c r="CL83" s="325"/>
      <c r="CM83" s="325"/>
      <c r="CN83" s="325"/>
      <c r="CO83" s="325"/>
      <c r="CP83" s="325"/>
      <c r="CQ83" s="325"/>
      <c r="CR83" s="325"/>
      <c r="CS83" s="325"/>
      <c r="CT83" s="325"/>
      <c r="CU83" s="325"/>
      <c r="CV83" s="325"/>
      <c r="CW83" s="325"/>
      <c r="CX83" s="325"/>
      <c r="CY83" s="325"/>
      <c r="CZ83" s="325"/>
      <c r="DA83" s="325"/>
      <c r="DB83" s="325"/>
      <c r="DC83" s="325"/>
      <c r="DD83" s="325"/>
      <c r="DE83" s="325"/>
      <c r="DF83" s="325"/>
      <c r="DG83" s="325"/>
      <c r="DH83" s="325"/>
      <c r="DI83" s="325"/>
      <c r="DJ83" s="325"/>
      <c r="DK83" s="325"/>
      <c r="DL83" s="325"/>
      <c r="DM83" s="325"/>
      <c r="DN83" s="325"/>
      <c r="DO83" s="325"/>
      <c r="DP83" s="325"/>
      <c r="DQ83" s="325"/>
      <c r="DR83" s="325"/>
      <c r="DS83" s="325"/>
      <c r="DT83" s="325"/>
      <c r="DU83" s="325"/>
      <c r="DV83" s="325"/>
      <c r="DW83" s="325"/>
      <c r="DX83" s="325"/>
      <c r="DY83" s="325"/>
      <c r="DZ83" s="325"/>
      <c r="EA83" s="325"/>
      <c r="EB83" s="325"/>
      <c r="EC83" s="325"/>
      <c r="ED83" s="325"/>
      <c r="EE83" s="325"/>
      <c r="EF83" s="325"/>
      <c r="EG83" s="325"/>
      <c r="EH83" s="325"/>
      <c r="EI83" s="325"/>
      <c r="EJ83" s="325"/>
      <c r="EK83" s="325"/>
      <c r="EL83" s="325"/>
      <c r="EM83" s="325"/>
      <c r="EN83" s="325"/>
      <c r="EO83" s="325"/>
      <c r="EP83" s="325"/>
      <c r="EQ83" s="325"/>
      <c r="ER83" s="325"/>
      <c r="ES83" s="325"/>
      <c r="ET83" s="325"/>
      <c r="EU83" s="325"/>
      <c r="EV83" s="325"/>
      <c r="EW83" s="325"/>
      <c r="EX83" s="325"/>
      <c r="EY83" s="325"/>
      <c r="EZ83" s="325"/>
      <c r="FA83" s="325"/>
      <c r="FB83" s="325"/>
      <c r="FC83" s="325"/>
      <c r="FD83" s="325"/>
      <c r="FE83" s="325"/>
      <c r="FF83" s="325"/>
      <c r="FG83" s="325"/>
      <c r="FH83" s="325"/>
      <c r="FI83" s="325"/>
      <c r="FJ83" s="325"/>
      <c r="FK83" s="325"/>
      <c r="FL83" s="325"/>
      <c r="FM83" s="325"/>
      <c r="FN83" s="325"/>
      <c r="FO83" s="325"/>
      <c r="FP83" s="325"/>
      <c r="FQ83" s="325"/>
      <c r="FR83" s="325"/>
      <c r="FS83" s="325"/>
      <c r="FT83" s="325"/>
      <c r="FU83" s="325"/>
      <c r="FV83" s="325"/>
      <c r="FW83" s="325"/>
      <c r="FX83" s="325"/>
      <c r="FY83" s="325"/>
      <c r="FZ83" s="325"/>
      <c r="GA83" s="325"/>
      <c r="GB83" s="325"/>
      <c r="GC83" s="325"/>
      <c r="GD83" s="325"/>
      <c r="GE83" s="325"/>
      <c r="GF83" s="325"/>
      <c r="GG83" s="325"/>
      <c r="GH83" s="325"/>
      <c r="GI83" s="325"/>
      <c r="GJ83" s="325"/>
      <c r="GK83" s="325"/>
      <c r="GL83" s="325"/>
      <c r="GM83" s="325"/>
      <c r="GN83" s="325"/>
      <c r="GO83" s="325"/>
      <c r="GP83" s="325"/>
      <c r="GQ83" s="325"/>
      <c r="GR83" s="325"/>
      <c r="GS83" s="325"/>
      <c r="GT83" s="325"/>
      <c r="GU83" s="325"/>
      <c r="GV83" s="325"/>
      <c r="GW83" s="325"/>
      <c r="GX83" s="325"/>
      <c r="GY83" s="325"/>
      <c r="GZ83" s="325"/>
      <c r="HA83" s="325"/>
      <c r="HB83" s="325"/>
      <c r="HC83" s="325"/>
      <c r="HD83" s="325"/>
      <c r="HE83" s="325"/>
      <c r="HF83" s="325"/>
      <c r="HG83" s="325"/>
      <c r="HH83" s="325"/>
      <c r="HI83" s="325"/>
      <c r="HJ83" s="325"/>
      <c r="HK83" s="325"/>
      <c r="HL83" s="325"/>
      <c r="HM83" s="325"/>
    </row>
    <row r="84" spans="3:221" x14ac:dyDescent="0.2">
      <c r="C84" s="325"/>
      <c r="D84" s="325"/>
      <c r="E84" s="325"/>
      <c r="F84" s="325"/>
      <c r="G84" s="325"/>
      <c r="H84" s="325"/>
      <c r="I84" s="325"/>
      <c r="J84" s="325"/>
      <c r="K84" s="325"/>
      <c r="L84" s="325"/>
      <c r="M84" s="325"/>
      <c r="N84" s="325"/>
      <c r="O84" s="325"/>
      <c r="P84" s="325"/>
      <c r="Q84" s="325"/>
      <c r="R84" s="325"/>
      <c r="S84" s="325"/>
      <c r="T84" s="325"/>
      <c r="U84" s="325"/>
      <c r="V84" s="325"/>
      <c r="W84" s="325"/>
      <c r="X84" s="325"/>
      <c r="Y84" s="325"/>
      <c r="Z84" s="325"/>
      <c r="AA84" s="325"/>
      <c r="AB84" s="325"/>
      <c r="AC84" s="325"/>
      <c r="AD84" s="325"/>
      <c r="AE84" s="325"/>
      <c r="AF84" s="325"/>
      <c r="AG84" s="325"/>
      <c r="AH84" s="325"/>
      <c r="AI84" s="325"/>
      <c r="AJ84" s="325"/>
      <c r="AK84" s="325"/>
      <c r="AL84" s="325"/>
      <c r="AM84" s="325"/>
      <c r="AN84" s="325"/>
      <c r="AO84" s="325"/>
      <c r="AP84" s="325"/>
      <c r="AQ84" s="325"/>
      <c r="AR84" s="325"/>
      <c r="AS84" s="325"/>
      <c r="AT84" s="325"/>
      <c r="AU84" s="325"/>
      <c r="AV84" s="325"/>
      <c r="AW84" s="325"/>
      <c r="AX84" s="325"/>
      <c r="AY84" s="325"/>
      <c r="AZ84" s="325"/>
      <c r="BA84" s="325"/>
      <c r="BB84" s="325"/>
      <c r="BC84" s="325"/>
      <c r="BD84" s="325"/>
      <c r="BE84" s="325"/>
      <c r="BF84" s="325"/>
      <c r="BG84" s="325"/>
      <c r="BH84" s="325"/>
      <c r="BI84" s="325"/>
      <c r="BJ84" s="325"/>
      <c r="BK84" s="325"/>
      <c r="BL84" s="325"/>
      <c r="BM84" s="325"/>
      <c r="BN84" s="325"/>
      <c r="BO84" s="325"/>
      <c r="BP84" s="325"/>
      <c r="BQ84" s="325"/>
      <c r="BR84" s="325"/>
      <c r="BS84" s="325"/>
      <c r="BT84" s="325"/>
      <c r="BU84" s="325"/>
      <c r="BV84" s="325"/>
      <c r="BW84" s="325"/>
      <c r="BX84" s="325"/>
      <c r="BY84" s="325"/>
      <c r="BZ84" s="325"/>
      <c r="CA84" s="325"/>
      <c r="CB84" s="325"/>
      <c r="CC84" s="325"/>
      <c r="CD84" s="325"/>
      <c r="CE84" s="325"/>
      <c r="CF84" s="325"/>
      <c r="CG84" s="325"/>
      <c r="CH84" s="325"/>
      <c r="CI84" s="325"/>
      <c r="CJ84" s="325"/>
      <c r="CK84" s="325"/>
      <c r="CL84" s="325"/>
      <c r="CM84" s="325"/>
      <c r="CN84" s="325"/>
      <c r="CO84" s="325"/>
      <c r="CP84" s="325"/>
      <c r="CQ84" s="325"/>
      <c r="CR84" s="325"/>
      <c r="CS84" s="325"/>
      <c r="CT84" s="325"/>
      <c r="CU84" s="325"/>
      <c r="CV84" s="325"/>
      <c r="CW84" s="325"/>
      <c r="CX84" s="325"/>
      <c r="CY84" s="325"/>
      <c r="CZ84" s="325"/>
      <c r="DA84" s="325"/>
      <c r="DB84" s="325"/>
      <c r="DC84" s="325"/>
      <c r="DD84" s="325"/>
      <c r="DE84" s="325"/>
      <c r="DF84" s="325"/>
      <c r="DG84" s="325"/>
      <c r="DH84" s="325"/>
      <c r="DI84" s="325"/>
      <c r="DJ84" s="325"/>
      <c r="DK84" s="325"/>
      <c r="DL84" s="325"/>
      <c r="DM84" s="325"/>
      <c r="DN84" s="325"/>
      <c r="DO84" s="325"/>
      <c r="DP84" s="325"/>
      <c r="DQ84" s="325"/>
      <c r="DR84" s="325"/>
      <c r="DS84" s="325"/>
      <c r="DT84" s="325"/>
      <c r="DU84" s="325"/>
      <c r="DV84" s="325"/>
      <c r="DW84" s="325"/>
      <c r="DX84" s="325"/>
      <c r="DY84" s="325"/>
      <c r="DZ84" s="325"/>
      <c r="EA84" s="325"/>
      <c r="EB84" s="325"/>
      <c r="EC84" s="325"/>
      <c r="ED84" s="325"/>
      <c r="EE84" s="325"/>
      <c r="EF84" s="325"/>
      <c r="EG84" s="325"/>
      <c r="EH84" s="325"/>
      <c r="EI84" s="325"/>
      <c r="EJ84" s="325"/>
      <c r="EK84" s="325"/>
      <c r="EL84" s="325"/>
      <c r="EM84" s="325"/>
      <c r="EN84" s="325"/>
      <c r="EO84" s="325"/>
      <c r="EP84" s="325"/>
      <c r="EQ84" s="325"/>
      <c r="ER84" s="325"/>
      <c r="ES84" s="325"/>
      <c r="ET84" s="325"/>
      <c r="EU84" s="325"/>
      <c r="EV84" s="325"/>
      <c r="EW84" s="325"/>
      <c r="EX84" s="325"/>
      <c r="EY84" s="325"/>
      <c r="EZ84" s="325"/>
      <c r="FA84" s="325"/>
      <c r="FB84" s="325"/>
      <c r="FC84" s="325"/>
      <c r="FD84" s="325"/>
      <c r="FE84" s="325"/>
      <c r="FF84" s="325"/>
      <c r="FG84" s="325"/>
      <c r="FH84" s="325"/>
      <c r="FI84" s="325"/>
      <c r="FJ84" s="325"/>
      <c r="FK84" s="325"/>
      <c r="FL84" s="325"/>
      <c r="FM84" s="325"/>
      <c r="FN84" s="325"/>
      <c r="FO84" s="325"/>
      <c r="FP84" s="325"/>
      <c r="FQ84" s="325"/>
      <c r="FR84" s="325"/>
      <c r="FS84" s="325"/>
      <c r="FT84" s="325"/>
      <c r="FU84" s="325"/>
      <c r="FV84" s="325"/>
      <c r="FW84" s="325"/>
      <c r="FX84" s="325"/>
      <c r="FY84" s="325"/>
      <c r="FZ84" s="325"/>
      <c r="GA84" s="325"/>
      <c r="GB84" s="325"/>
      <c r="GC84" s="325"/>
      <c r="GD84" s="325"/>
      <c r="GE84" s="325"/>
      <c r="GF84" s="325"/>
      <c r="GG84" s="325"/>
      <c r="GH84" s="325"/>
      <c r="GI84" s="325"/>
      <c r="GJ84" s="325"/>
      <c r="GK84" s="325"/>
      <c r="GL84" s="325"/>
      <c r="GM84" s="325"/>
      <c r="GN84" s="325"/>
      <c r="GO84" s="325"/>
      <c r="GP84" s="325"/>
      <c r="GQ84" s="325"/>
      <c r="GR84" s="325"/>
      <c r="GS84" s="325"/>
      <c r="GT84" s="325"/>
      <c r="GU84" s="325"/>
      <c r="GV84" s="325"/>
      <c r="GW84" s="325"/>
      <c r="GX84" s="325"/>
      <c r="GY84" s="325"/>
      <c r="GZ84" s="325"/>
      <c r="HA84" s="325"/>
      <c r="HB84" s="325"/>
      <c r="HC84" s="325"/>
      <c r="HD84" s="325"/>
      <c r="HE84" s="325"/>
      <c r="HF84" s="325"/>
      <c r="HG84" s="325"/>
      <c r="HH84" s="325"/>
      <c r="HI84" s="325"/>
      <c r="HJ84" s="325"/>
      <c r="HK84" s="325"/>
      <c r="HL84" s="325"/>
      <c r="HM84" s="325"/>
    </row>
    <row r="85" spans="3:221" x14ac:dyDescent="0.2">
      <c r="C85" s="325"/>
      <c r="D85" s="325"/>
      <c r="E85" s="325"/>
      <c r="F85" s="325"/>
      <c r="G85" s="325"/>
      <c r="H85" s="325"/>
      <c r="I85" s="325"/>
      <c r="J85" s="325"/>
      <c r="K85" s="325"/>
      <c r="L85" s="325"/>
      <c r="M85" s="325"/>
      <c r="N85" s="325"/>
      <c r="O85" s="325"/>
      <c r="P85" s="325"/>
      <c r="Q85" s="325"/>
      <c r="R85" s="325"/>
      <c r="S85" s="325"/>
      <c r="T85" s="325"/>
      <c r="U85" s="325"/>
      <c r="V85" s="325"/>
      <c r="W85" s="325"/>
      <c r="X85" s="325"/>
      <c r="Y85" s="325"/>
      <c r="Z85" s="325"/>
      <c r="AA85" s="325"/>
      <c r="AB85" s="325"/>
      <c r="AC85" s="325"/>
      <c r="AD85" s="325"/>
      <c r="AE85" s="325"/>
      <c r="AF85" s="325"/>
      <c r="AG85" s="325"/>
      <c r="AH85" s="325"/>
      <c r="AI85" s="325"/>
      <c r="AJ85" s="325"/>
      <c r="AK85" s="325"/>
      <c r="AL85" s="325"/>
      <c r="AM85" s="325"/>
      <c r="AN85" s="325"/>
      <c r="AO85" s="325"/>
      <c r="AP85" s="325"/>
      <c r="AQ85" s="325"/>
      <c r="AR85" s="325"/>
      <c r="AS85" s="325"/>
      <c r="AT85" s="325"/>
      <c r="AU85" s="325"/>
      <c r="AV85" s="325"/>
      <c r="AW85" s="325"/>
      <c r="AX85" s="325"/>
      <c r="AY85" s="325"/>
      <c r="AZ85" s="325"/>
      <c r="BA85" s="325"/>
      <c r="BB85" s="325"/>
      <c r="BC85" s="325"/>
      <c r="BD85" s="325"/>
      <c r="BE85" s="325"/>
      <c r="BF85" s="325"/>
      <c r="BG85" s="325"/>
      <c r="BH85" s="325"/>
      <c r="BI85" s="325"/>
      <c r="BJ85" s="325"/>
      <c r="BK85" s="325"/>
      <c r="BL85" s="325"/>
      <c r="BM85" s="325"/>
      <c r="BN85" s="325"/>
      <c r="BO85" s="325"/>
      <c r="BP85" s="325"/>
      <c r="BQ85" s="325"/>
      <c r="BR85" s="325"/>
      <c r="BS85" s="325"/>
      <c r="BT85" s="325"/>
      <c r="BU85" s="325"/>
      <c r="BV85" s="325"/>
      <c r="BW85" s="325"/>
      <c r="BX85" s="325"/>
      <c r="BY85" s="325"/>
      <c r="BZ85" s="325"/>
      <c r="CA85" s="325"/>
      <c r="CB85" s="325"/>
      <c r="CC85" s="325"/>
      <c r="CD85" s="325"/>
      <c r="CE85" s="325"/>
      <c r="CF85" s="325"/>
      <c r="CG85" s="325"/>
      <c r="CH85" s="325"/>
      <c r="CI85" s="325"/>
      <c r="CJ85" s="325"/>
      <c r="CK85" s="325"/>
      <c r="CL85" s="325"/>
      <c r="CM85" s="325"/>
      <c r="CN85" s="325"/>
      <c r="CO85" s="325"/>
      <c r="CP85" s="325"/>
      <c r="CQ85" s="325"/>
      <c r="CR85" s="325"/>
      <c r="CS85" s="325"/>
      <c r="CT85" s="325"/>
      <c r="CU85" s="325"/>
      <c r="CV85" s="325"/>
      <c r="CW85" s="325"/>
      <c r="CX85" s="325"/>
      <c r="CY85" s="325"/>
      <c r="CZ85" s="325"/>
      <c r="DA85" s="325"/>
      <c r="DB85" s="325"/>
      <c r="DC85" s="325"/>
      <c r="DD85" s="325"/>
      <c r="DE85" s="325"/>
      <c r="DF85" s="325"/>
      <c r="DG85" s="325"/>
      <c r="DH85" s="325"/>
      <c r="DI85" s="325"/>
      <c r="DJ85" s="325"/>
      <c r="DK85" s="325"/>
      <c r="DL85" s="325"/>
      <c r="DM85" s="325"/>
      <c r="DN85" s="325"/>
      <c r="DO85" s="325"/>
      <c r="DP85" s="325"/>
      <c r="DQ85" s="325"/>
      <c r="DR85" s="325"/>
      <c r="DS85" s="325"/>
      <c r="DT85" s="325"/>
      <c r="DU85" s="325"/>
      <c r="DV85" s="325"/>
      <c r="DW85" s="325"/>
      <c r="DX85" s="325"/>
      <c r="DY85" s="325"/>
      <c r="DZ85" s="325"/>
      <c r="EA85" s="325"/>
      <c r="EB85" s="325"/>
      <c r="EC85" s="325"/>
      <c r="ED85" s="325"/>
      <c r="EE85" s="325"/>
      <c r="EF85" s="325"/>
      <c r="EG85" s="325"/>
      <c r="EH85" s="325"/>
      <c r="EI85" s="325"/>
      <c r="EJ85" s="325"/>
      <c r="EK85" s="325"/>
      <c r="EL85" s="325"/>
      <c r="EM85" s="325"/>
      <c r="EN85" s="325"/>
      <c r="EO85" s="325"/>
      <c r="EP85" s="325"/>
      <c r="EQ85" s="325"/>
      <c r="ER85" s="325"/>
      <c r="ES85" s="325"/>
      <c r="ET85" s="325"/>
      <c r="EU85" s="325"/>
      <c r="EV85" s="325"/>
      <c r="EW85" s="325"/>
      <c r="EX85" s="325"/>
      <c r="EY85" s="325"/>
      <c r="EZ85" s="325"/>
      <c r="FA85" s="325"/>
      <c r="FB85" s="325"/>
      <c r="FC85" s="325"/>
      <c r="FD85" s="325"/>
      <c r="FE85" s="325"/>
      <c r="FF85" s="325"/>
      <c r="FG85" s="325"/>
      <c r="FH85" s="325"/>
      <c r="FI85" s="325"/>
      <c r="FJ85" s="325"/>
      <c r="FK85" s="325"/>
      <c r="FL85" s="325"/>
      <c r="FM85" s="325"/>
      <c r="FN85" s="325"/>
      <c r="FO85" s="325"/>
      <c r="FP85" s="325"/>
      <c r="FQ85" s="325"/>
      <c r="FR85" s="325"/>
      <c r="FS85" s="325"/>
      <c r="FT85" s="325"/>
      <c r="FU85" s="325"/>
      <c r="FV85" s="325"/>
      <c r="FW85" s="325"/>
      <c r="FX85" s="325"/>
      <c r="FY85" s="325"/>
      <c r="FZ85" s="325"/>
      <c r="GA85" s="325"/>
      <c r="GB85" s="325"/>
      <c r="GC85" s="325"/>
      <c r="GD85" s="325"/>
      <c r="GE85" s="325"/>
      <c r="GF85" s="325"/>
      <c r="GG85" s="325"/>
      <c r="GH85" s="325"/>
      <c r="GI85" s="325"/>
      <c r="GJ85" s="325"/>
      <c r="GK85" s="325"/>
      <c r="GL85" s="325"/>
      <c r="GM85" s="325"/>
      <c r="GN85" s="325"/>
      <c r="GO85" s="325"/>
      <c r="GP85" s="325"/>
      <c r="GQ85" s="325"/>
      <c r="GR85" s="325"/>
      <c r="GS85" s="325"/>
      <c r="GT85" s="325"/>
      <c r="GU85" s="325"/>
      <c r="GV85" s="325"/>
      <c r="GW85" s="325"/>
      <c r="GX85" s="325"/>
      <c r="GY85" s="325"/>
      <c r="GZ85" s="325"/>
      <c r="HA85" s="325"/>
      <c r="HB85" s="325"/>
      <c r="HC85" s="325"/>
      <c r="HD85" s="325"/>
      <c r="HE85" s="325"/>
      <c r="HF85" s="325"/>
      <c r="HG85" s="325"/>
      <c r="HH85" s="325"/>
      <c r="HI85" s="325"/>
      <c r="HJ85" s="325"/>
      <c r="HK85" s="325"/>
      <c r="HL85" s="325"/>
      <c r="HM85" s="325"/>
    </row>
    <row r="86" spans="3:221" x14ac:dyDescent="0.2">
      <c r="C86" s="325"/>
      <c r="D86" s="325"/>
      <c r="E86" s="325"/>
      <c r="F86" s="325"/>
      <c r="G86" s="325"/>
      <c r="H86" s="325"/>
      <c r="I86" s="325"/>
      <c r="J86" s="325"/>
      <c r="K86" s="325"/>
      <c r="L86" s="325"/>
      <c r="M86" s="325"/>
      <c r="N86" s="325"/>
      <c r="O86" s="325"/>
      <c r="P86" s="325"/>
      <c r="Q86" s="325"/>
      <c r="R86" s="325"/>
      <c r="S86" s="325"/>
      <c r="T86" s="325"/>
      <c r="U86" s="325"/>
      <c r="V86" s="325"/>
      <c r="W86" s="325"/>
      <c r="X86" s="325"/>
      <c r="Y86" s="325"/>
      <c r="Z86" s="325"/>
      <c r="AA86" s="325"/>
      <c r="AB86" s="325"/>
      <c r="AC86" s="325"/>
      <c r="AD86" s="325"/>
      <c r="AE86" s="325"/>
      <c r="AF86" s="325"/>
      <c r="AG86" s="325"/>
      <c r="AH86" s="325"/>
      <c r="AI86" s="325"/>
      <c r="AJ86" s="325"/>
      <c r="AK86" s="325"/>
      <c r="AL86" s="325"/>
      <c r="AM86" s="325"/>
      <c r="AN86" s="325"/>
      <c r="AO86" s="325"/>
      <c r="AP86" s="325"/>
      <c r="AQ86" s="325"/>
      <c r="AR86" s="325"/>
      <c r="AS86" s="325"/>
      <c r="AT86" s="325"/>
      <c r="AU86" s="325"/>
      <c r="AV86" s="325"/>
      <c r="AW86" s="325"/>
      <c r="AX86" s="325"/>
      <c r="AY86" s="325"/>
      <c r="AZ86" s="325"/>
      <c r="BA86" s="325"/>
      <c r="BB86" s="325"/>
      <c r="BC86" s="325"/>
      <c r="BD86" s="325"/>
      <c r="BE86" s="325"/>
      <c r="BF86" s="325"/>
      <c r="BG86" s="325"/>
      <c r="BH86" s="325"/>
      <c r="BI86" s="325"/>
      <c r="BJ86" s="325"/>
      <c r="BK86" s="325"/>
      <c r="BL86" s="325"/>
      <c r="BM86" s="325"/>
      <c r="BN86" s="325"/>
      <c r="BO86" s="325"/>
      <c r="BP86" s="325"/>
      <c r="BQ86" s="325"/>
      <c r="BR86" s="325"/>
      <c r="BS86" s="325"/>
      <c r="BT86" s="325"/>
      <c r="BU86" s="325"/>
      <c r="BV86" s="325"/>
      <c r="BW86" s="325"/>
      <c r="BX86" s="325"/>
      <c r="BY86" s="325"/>
      <c r="BZ86" s="325"/>
      <c r="CA86" s="325"/>
      <c r="CB86" s="325"/>
      <c r="CC86" s="325"/>
      <c r="CD86" s="325"/>
      <c r="CE86" s="325"/>
      <c r="CF86" s="325"/>
      <c r="CG86" s="325"/>
      <c r="CH86" s="325"/>
      <c r="CI86" s="325"/>
      <c r="CJ86" s="325"/>
      <c r="CK86" s="325"/>
      <c r="CL86" s="325"/>
      <c r="CM86" s="325"/>
      <c r="CN86" s="325"/>
      <c r="CO86" s="325"/>
      <c r="CP86" s="325"/>
      <c r="CQ86" s="325"/>
      <c r="CR86" s="325"/>
      <c r="CS86" s="325"/>
      <c r="CT86" s="325"/>
      <c r="CU86" s="325"/>
      <c r="CV86" s="325"/>
      <c r="CW86" s="325"/>
      <c r="CX86" s="325"/>
      <c r="CY86" s="325"/>
      <c r="CZ86" s="325"/>
      <c r="DA86" s="325"/>
      <c r="DB86" s="325"/>
      <c r="DC86" s="325"/>
      <c r="DD86" s="325"/>
      <c r="DE86" s="325"/>
      <c r="DF86" s="325"/>
      <c r="DG86" s="325"/>
      <c r="DH86" s="325"/>
      <c r="DI86" s="325"/>
      <c r="DJ86" s="325"/>
      <c r="DK86" s="325"/>
      <c r="DL86" s="325"/>
      <c r="DM86" s="325"/>
      <c r="DN86" s="325"/>
      <c r="DO86" s="325"/>
      <c r="DP86" s="325"/>
      <c r="DQ86" s="325"/>
      <c r="DR86" s="325"/>
      <c r="DS86" s="325"/>
      <c r="DT86" s="325"/>
      <c r="DU86" s="325"/>
      <c r="DV86" s="325"/>
      <c r="DW86" s="325"/>
      <c r="DX86" s="325"/>
      <c r="DY86" s="325"/>
      <c r="DZ86" s="325"/>
      <c r="EA86" s="325"/>
      <c r="EB86" s="325"/>
      <c r="EC86" s="325"/>
      <c r="ED86" s="325"/>
      <c r="EE86" s="325"/>
      <c r="EF86" s="325"/>
      <c r="EG86" s="325"/>
      <c r="EH86" s="325"/>
      <c r="EI86" s="325"/>
      <c r="EJ86" s="325"/>
      <c r="EK86" s="325"/>
      <c r="EL86" s="325"/>
      <c r="EM86" s="325"/>
      <c r="EN86" s="325"/>
      <c r="EO86" s="325"/>
      <c r="EP86" s="325"/>
      <c r="EQ86" s="325"/>
      <c r="ER86" s="325"/>
      <c r="ES86" s="325"/>
      <c r="ET86" s="325"/>
      <c r="EU86" s="325"/>
      <c r="EV86" s="325"/>
      <c r="EW86" s="325"/>
      <c r="EX86" s="325"/>
      <c r="EY86" s="325"/>
      <c r="EZ86" s="325"/>
      <c r="FA86" s="325"/>
      <c r="FB86" s="325"/>
      <c r="FC86" s="325"/>
      <c r="FD86" s="325"/>
      <c r="FE86" s="325"/>
      <c r="FF86" s="325"/>
      <c r="FG86" s="325"/>
      <c r="FH86" s="325"/>
      <c r="FI86" s="325"/>
      <c r="FJ86" s="325"/>
      <c r="FK86" s="325"/>
      <c r="FL86" s="325"/>
      <c r="FM86" s="325"/>
      <c r="FN86" s="325"/>
      <c r="FO86" s="325"/>
      <c r="FP86" s="325"/>
      <c r="FQ86" s="325"/>
      <c r="FR86" s="325"/>
      <c r="FS86" s="325"/>
      <c r="FT86" s="325"/>
      <c r="FU86" s="325"/>
      <c r="FV86" s="325"/>
      <c r="FW86" s="325"/>
      <c r="FX86" s="325"/>
      <c r="FY86" s="325"/>
      <c r="FZ86" s="325"/>
      <c r="GA86" s="325"/>
      <c r="GB86" s="325"/>
      <c r="GC86" s="325"/>
      <c r="GD86" s="325"/>
      <c r="GE86" s="325"/>
      <c r="GF86" s="325"/>
      <c r="GG86" s="325"/>
      <c r="GH86" s="325"/>
      <c r="GI86" s="325"/>
      <c r="GJ86" s="325"/>
      <c r="GK86" s="325"/>
      <c r="GL86" s="325"/>
      <c r="GM86" s="325"/>
      <c r="GN86" s="325"/>
      <c r="GO86" s="325"/>
      <c r="GP86" s="325"/>
      <c r="GQ86" s="325"/>
      <c r="GR86" s="325"/>
      <c r="GS86" s="325"/>
      <c r="GT86" s="325"/>
      <c r="GU86" s="325"/>
      <c r="GV86" s="325"/>
      <c r="GW86" s="325"/>
      <c r="GX86" s="325"/>
      <c r="GY86" s="325"/>
      <c r="GZ86" s="325"/>
      <c r="HA86" s="325"/>
      <c r="HB86" s="325"/>
      <c r="HC86" s="325"/>
      <c r="HD86" s="325"/>
      <c r="HE86" s="325"/>
      <c r="HF86" s="325"/>
      <c r="HG86" s="325"/>
      <c r="HH86" s="325"/>
      <c r="HI86" s="325"/>
      <c r="HJ86" s="325"/>
      <c r="HK86" s="325"/>
      <c r="HL86" s="325"/>
      <c r="HM86" s="325"/>
    </row>
    <row r="87" spans="3:221" x14ac:dyDescent="0.2">
      <c r="C87" s="325"/>
      <c r="D87" s="325"/>
      <c r="E87" s="325"/>
      <c r="F87" s="325"/>
      <c r="G87" s="325"/>
      <c r="H87" s="325"/>
      <c r="I87" s="325"/>
      <c r="J87" s="325"/>
      <c r="K87" s="325"/>
      <c r="L87" s="325"/>
      <c r="M87" s="325"/>
      <c r="N87" s="325"/>
      <c r="O87" s="325"/>
      <c r="P87" s="325"/>
      <c r="Q87" s="325"/>
      <c r="R87" s="325"/>
      <c r="S87" s="325"/>
      <c r="T87" s="325"/>
      <c r="U87" s="325"/>
      <c r="V87" s="325"/>
      <c r="W87" s="325"/>
      <c r="X87" s="325"/>
      <c r="Y87" s="325"/>
      <c r="Z87" s="325"/>
      <c r="AA87" s="325"/>
      <c r="AB87" s="325"/>
      <c r="AC87" s="325"/>
      <c r="AD87" s="325"/>
      <c r="AE87" s="325"/>
      <c r="AF87" s="325"/>
      <c r="AG87" s="325"/>
      <c r="AH87" s="325"/>
      <c r="AI87" s="325"/>
      <c r="AJ87" s="325"/>
      <c r="AK87" s="325"/>
      <c r="AL87" s="325"/>
      <c r="AM87" s="325"/>
      <c r="AN87" s="325"/>
      <c r="AO87" s="325"/>
      <c r="AP87" s="325"/>
      <c r="AQ87" s="325"/>
      <c r="AR87" s="325"/>
      <c r="AS87" s="325"/>
      <c r="AT87" s="325"/>
      <c r="AU87" s="325"/>
      <c r="AV87" s="325"/>
      <c r="AW87" s="325"/>
      <c r="AX87" s="325"/>
      <c r="AY87" s="325"/>
      <c r="AZ87" s="325"/>
      <c r="BA87" s="325"/>
      <c r="BB87" s="325"/>
      <c r="BC87" s="325"/>
      <c r="BD87" s="325"/>
      <c r="BE87" s="325"/>
      <c r="BF87" s="325"/>
      <c r="BG87" s="325"/>
      <c r="BH87" s="325"/>
      <c r="BI87" s="325"/>
      <c r="BJ87" s="325"/>
      <c r="BK87" s="325"/>
      <c r="BL87" s="325"/>
      <c r="BM87" s="325"/>
      <c r="BN87" s="325"/>
      <c r="BO87" s="325"/>
      <c r="BP87" s="325"/>
      <c r="BQ87" s="325"/>
      <c r="BR87" s="325"/>
      <c r="BS87" s="325"/>
      <c r="BT87" s="325"/>
      <c r="BU87" s="325"/>
      <c r="BV87" s="325"/>
      <c r="BW87" s="325"/>
      <c r="BX87" s="325"/>
      <c r="BY87" s="325"/>
      <c r="BZ87" s="325"/>
      <c r="CA87" s="325"/>
      <c r="CB87" s="325"/>
      <c r="CC87" s="325"/>
      <c r="CD87" s="325"/>
      <c r="CE87" s="325"/>
      <c r="CF87" s="325"/>
      <c r="CG87" s="325"/>
      <c r="CH87" s="325"/>
      <c r="CI87" s="325"/>
      <c r="CJ87" s="325"/>
      <c r="CK87" s="325"/>
      <c r="CL87" s="325"/>
      <c r="CM87" s="325"/>
      <c r="CN87" s="325"/>
      <c r="CO87" s="325"/>
      <c r="CP87" s="325"/>
      <c r="CQ87" s="325"/>
      <c r="CR87" s="325"/>
      <c r="CS87" s="325"/>
      <c r="CT87" s="325"/>
      <c r="CU87" s="325"/>
      <c r="CV87" s="325"/>
      <c r="CW87" s="325"/>
      <c r="CX87" s="325"/>
      <c r="CY87" s="325"/>
      <c r="CZ87" s="325"/>
      <c r="DA87" s="325"/>
      <c r="DB87" s="325"/>
      <c r="DC87" s="325"/>
      <c r="DD87" s="325"/>
      <c r="DE87" s="325"/>
      <c r="DF87" s="325"/>
      <c r="DG87" s="325"/>
      <c r="DH87" s="325"/>
      <c r="DI87" s="325"/>
      <c r="DJ87" s="325"/>
      <c r="DK87" s="325"/>
      <c r="DL87" s="325"/>
      <c r="DM87" s="325"/>
      <c r="DN87" s="325"/>
      <c r="DO87" s="325"/>
      <c r="DP87" s="325"/>
      <c r="DQ87" s="325"/>
      <c r="DR87" s="325"/>
      <c r="DS87" s="325"/>
      <c r="DT87" s="325"/>
      <c r="DU87" s="325"/>
      <c r="DV87" s="325"/>
      <c r="DW87" s="325"/>
      <c r="DX87" s="325"/>
      <c r="DY87" s="325"/>
      <c r="DZ87" s="325"/>
      <c r="EA87" s="325"/>
      <c r="EB87" s="325"/>
      <c r="EC87" s="325"/>
      <c r="ED87" s="325"/>
      <c r="EE87" s="325"/>
      <c r="EF87" s="325"/>
      <c r="EG87" s="325"/>
      <c r="EH87" s="325"/>
      <c r="EI87" s="325"/>
      <c r="EJ87" s="325"/>
      <c r="EK87" s="325"/>
      <c r="EL87" s="325"/>
      <c r="EM87" s="325"/>
      <c r="EN87" s="325"/>
      <c r="EO87" s="325"/>
      <c r="EP87" s="325"/>
      <c r="EQ87" s="325"/>
      <c r="ER87" s="325"/>
      <c r="ES87" s="325"/>
      <c r="ET87" s="325"/>
      <c r="EU87" s="325"/>
      <c r="EV87" s="325"/>
      <c r="EW87" s="325"/>
      <c r="EX87" s="325"/>
      <c r="EY87" s="325"/>
      <c r="EZ87" s="325"/>
      <c r="FA87" s="325"/>
      <c r="FB87" s="325"/>
      <c r="FC87" s="325"/>
      <c r="FD87" s="325"/>
      <c r="FE87" s="325"/>
      <c r="FF87" s="325"/>
      <c r="FG87" s="325"/>
      <c r="FH87" s="325"/>
      <c r="FI87" s="325"/>
      <c r="FJ87" s="325"/>
      <c r="FK87" s="325"/>
      <c r="FL87" s="325"/>
      <c r="FM87" s="325"/>
      <c r="FN87" s="325"/>
      <c r="FO87" s="325"/>
      <c r="FP87" s="325"/>
      <c r="FQ87" s="325"/>
      <c r="FR87" s="325"/>
      <c r="FS87" s="325"/>
      <c r="FT87" s="325"/>
      <c r="FU87" s="325"/>
      <c r="FV87" s="325"/>
      <c r="FW87" s="325"/>
      <c r="FX87" s="325"/>
      <c r="FY87" s="325"/>
      <c r="FZ87" s="325"/>
      <c r="GA87" s="325"/>
      <c r="GB87" s="325"/>
      <c r="GC87" s="325"/>
      <c r="GD87" s="325"/>
      <c r="GE87" s="325"/>
      <c r="GF87" s="325"/>
      <c r="GG87" s="325"/>
      <c r="GH87" s="325"/>
      <c r="GI87" s="325"/>
      <c r="GJ87" s="325"/>
      <c r="GK87" s="325"/>
      <c r="GL87" s="325"/>
      <c r="GM87" s="325"/>
      <c r="GN87" s="325"/>
      <c r="GO87" s="325"/>
      <c r="GP87" s="325"/>
      <c r="GQ87" s="325"/>
      <c r="GR87" s="325"/>
      <c r="GS87" s="325"/>
      <c r="GT87" s="325"/>
      <c r="GU87" s="325"/>
      <c r="GV87" s="325"/>
      <c r="GW87" s="325"/>
      <c r="GX87" s="325"/>
      <c r="GY87" s="325"/>
      <c r="GZ87" s="325"/>
      <c r="HA87" s="325"/>
      <c r="HB87" s="325"/>
      <c r="HC87" s="325"/>
      <c r="HD87" s="325"/>
      <c r="HE87" s="325"/>
      <c r="HF87" s="325"/>
      <c r="HG87" s="325"/>
      <c r="HH87" s="325"/>
      <c r="HI87" s="325"/>
      <c r="HJ87" s="325"/>
      <c r="HK87" s="325"/>
      <c r="HL87" s="325"/>
      <c r="HM87" s="325"/>
    </row>
    <row r="88" spans="3:221" x14ac:dyDescent="0.2">
      <c r="C88" s="325"/>
      <c r="D88" s="325"/>
      <c r="E88" s="325"/>
      <c r="F88" s="325"/>
      <c r="G88" s="325"/>
      <c r="H88" s="325"/>
      <c r="I88" s="325"/>
      <c r="J88" s="325"/>
      <c r="K88" s="325"/>
      <c r="L88" s="325"/>
      <c r="M88" s="325"/>
      <c r="N88" s="325"/>
      <c r="O88" s="325"/>
      <c r="P88" s="325"/>
      <c r="Q88" s="325"/>
      <c r="R88" s="325"/>
      <c r="S88" s="325"/>
      <c r="T88" s="325"/>
      <c r="U88" s="325"/>
      <c r="V88" s="325"/>
      <c r="W88" s="325"/>
      <c r="X88" s="325"/>
      <c r="Y88" s="325"/>
      <c r="Z88" s="325"/>
      <c r="AA88" s="325"/>
      <c r="AB88" s="325"/>
      <c r="AC88" s="325"/>
      <c r="AD88" s="325"/>
      <c r="AE88" s="325"/>
      <c r="AF88" s="325"/>
      <c r="AG88" s="325"/>
      <c r="AH88" s="325"/>
      <c r="AI88" s="325"/>
      <c r="AJ88" s="325"/>
      <c r="AK88" s="325"/>
      <c r="AL88" s="325"/>
      <c r="AM88" s="325"/>
      <c r="AN88" s="325"/>
      <c r="AO88" s="325"/>
      <c r="AP88" s="325"/>
      <c r="AQ88" s="325"/>
      <c r="AR88" s="325"/>
      <c r="AS88" s="325"/>
      <c r="AT88" s="325"/>
      <c r="AU88" s="325"/>
      <c r="AV88" s="325"/>
      <c r="AW88" s="325"/>
      <c r="AX88" s="325"/>
      <c r="AY88" s="325"/>
      <c r="AZ88" s="325"/>
      <c r="BA88" s="325"/>
      <c r="BB88" s="325"/>
      <c r="BC88" s="325"/>
      <c r="BD88" s="325"/>
      <c r="BE88" s="325"/>
      <c r="BF88" s="325"/>
      <c r="BG88" s="325"/>
      <c r="BH88" s="325"/>
      <c r="BI88" s="325"/>
      <c r="BJ88" s="325"/>
      <c r="BK88" s="325"/>
      <c r="BL88" s="325"/>
      <c r="BM88" s="325"/>
      <c r="BN88" s="325"/>
      <c r="BO88" s="325"/>
      <c r="BP88" s="325"/>
      <c r="BQ88" s="325"/>
      <c r="BR88" s="325"/>
      <c r="BS88" s="325"/>
      <c r="BT88" s="325"/>
      <c r="BU88" s="325"/>
      <c r="BV88" s="325"/>
      <c r="BW88" s="325"/>
      <c r="BX88" s="325"/>
      <c r="BY88" s="325"/>
      <c r="BZ88" s="325"/>
      <c r="CA88" s="325"/>
      <c r="CB88" s="325"/>
      <c r="CC88" s="325"/>
      <c r="CD88" s="325"/>
      <c r="CE88" s="325"/>
      <c r="CF88" s="325"/>
      <c r="CG88" s="325"/>
      <c r="CH88" s="325"/>
      <c r="CI88" s="325"/>
      <c r="CJ88" s="325"/>
      <c r="CK88" s="325"/>
      <c r="CL88" s="325"/>
      <c r="CM88" s="325"/>
      <c r="CN88" s="325"/>
      <c r="CO88" s="325"/>
      <c r="CP88" s="325"/>
      <c r="CQ88" s="325"/>
      <c r="CR88" s="325"/>
      <c r="CS88" s="325"/>
      <c r="CT88" s="325"/>
      <c r="CU88" s="325"/>
      <c r="CV88" s="325"/>
      <c r="CW88" s="325"/>
      <c r="CX88" s="325"/>
      <c r="CY88" s="325"/>
      <c r="CZ88" s="325"/>
      <c r="DA88" s="325"/>
      <c r="DB88" s="325"/>
      <c r="DC88" s="325"/>
      <c r="DD88" s="325"/>
      <c r="DE88" s="325"/>
      <c r="DF88" s="325"/>
      <c r="DG88" s="325"/>
      <c r="DH88" s="325"/>
      <c r="DI88" s="325"/>
      <c r="DJ88" s="325"/>
      <c r="DK88" s="325"/>
      <c r="DL88" s="325"/>
      <c r="DM88" s="325"/>
      <c r="DN88" s="325"/>
      <c r="DO88" s="325"/>
      <c r="DP88" s="325"/>
      <c r="DQ88" s="325"/>
      <c r="DR88" s="325"/>
      <c r="DS88" s="325"/>
      <c r="DT88" s="325"/>
      <c r="DU88" s="325"/>
      <c r="DV88" s="325"/>
      <c r="DW88" s="325"/>
      <c r="DX88" s="325"/>
      <c r="DY88" s="325"/>
      <c r="DZ88" s="325"/>
      <c r="EA88" s="325"/>
      <c r="EB88" s="325"/>
      <c r="EC88" s="325"/>
      <c r="ED88" s="325"/>
      <c r="EE88" s="325"/>
      <c r="EF88" s="325"/>
      <c r="EG88" s="325"/>
      <c r="EH88" s="325"/>
      <c r="EI88" s="325"/>
      <c r="EJ88" s="325"/>
      <c r="EK88" s="325"/>
      <c r="EL88" s="325"/>
      <c r="EM88" s="325"/>
      <c r="EN88" s="325"/>
      <c r="EO88" s="325"/>
      <c r="EP88" s="325"/>
      <c r="EQ88" s="325"/>
      <c r="ER88" s="325"/>
      <c r="ES88" s="325"/>
      <c r="ET88" s="325"/>
      <c r="EU88" s="325"/>
      <c r="EV88" s="325"/>
      <c r="EW88" s="325"/>
      <c r="EX88" s="325"/>
      <c r="EY88" s="325"/>
      <c r="EZ88" s="325"/>
      <c r="FA88" s="325"/>
      <c r="FB88" s="325"/>
      <c r="FC88" s="325"/>
      <c r="FD88" s="325"/>
      <c r="FE88" s="325"/>
      <c r="FF88" s="325"/>
      <c r="FG88" s="325"/>
      <c r="FH88" s="325"/>
      <c r="FI88" s="325"/>
      <c r="FJ88" s="325"/>
      <c r="FK88" s="325"/>
      <c r="FL88" s="325"/>
      <c r="FM88" s="325"/>
      <c r="FN88" s="325"/>
      <c r="FO88" s="325"/>
      <c r="FP88" s="325"/>
      <c r="FQ88" s="325"/>
      <c r="FR88" s="325"/>
      <c r="FS88" s="325"/>
      <c r="FT88" s="325"/>
      <c r="FU88" s="325"/>
      <c r="FV88" s="325"/>
      <c r="FW88" s="325"/>
      <c r="FX88" s="325"/>
      <c r="FY88" s="325"/>
      <c r="FZ88" s="325"/>
      <c r="GA88" s="325"/>
      <c r="GB88" s="325"/>
      <c r="GC88" s="325"/>
      <c r="GD88" s="325"/>
      <c r="GE88" s="325"/>
      <c r="GF88" s="325"/>
      <c r="GG88" s="325"/>
      <c r="GH88" s="325"/>
      <c r="GI88" s="325"/>
      <c r="GJ88" s="325"/>
      <c r="GK88" s="325"/>
      <c r="GL88" s="325"/>
      <c r="GM88" s="325"/>
      <c r="GN88" s="325"/>
      <c r="GO88" s="325"/>
      <c r="GP88" s="325"/>
      <c r="GQ88" s="325"/>
      <c r="GR88" s="325"/>
      <c r="GS88" s="325"/>
      <c r="GT88" s="325"/>
      <c r="GU88" s="325"/>
      <c r="GV88" s="325"/>
      <c r="GW88" s="325"/>
      <c r="GX88" s="325"/>
      <c r="GY88" s="325"/>
      <c r="GZ88" s="325"/>
      <c r="HA88" s="325"/>
      <c r="HB88" s="325"/>
      <c r="HC88" s="325"/>
      <c r="HD88" s="325"/>
      <c r="HE88" s="325"/>
      <c r="HF88" s="325"/>
      <c r="HG88" s="325"/>
      <c r="HH88" s="325"/>
      <c r="HI88" s="325"/>
      <c r="HJ88" s="325"/>
      <c r="HK88" s="325"/>
      <c r="HL88" s="325"/>
      <c r="HM88" s="325"/>
    </row>
    <row r="89" spans="3:221" x14ac:dyDescent="0.2">
      <c r="C89" s="325"/>
      <c r="D89" s="325"/>
      <c r="E89" s="325"/>
      <c r="F89" s="325"/>
      <c r="G89" s="325"/>
      <c r="H89" s="325"/>
      <c r="I89" s="325"/>
      <c r="J89" s="325"/>
      <c r="K89" s="325"/>
      <c r="L89" s="325"/>
      <c r="M89" s="325"/>
      <c r="N89" s="325"/>
      <c r="O89" s="325"/>
      <c r="P89" s="325"/>
      <c r="Q89" s="325"/>
      <c r="R89" s="325"/>
      <c r="S89" s="325"/>
      <c r="T89" s="325"/>
      <c r="U89" s="325"/>
      <c r="V89" s="325"/>
      <c r="W89" s="325"/>
      <c r="X89" s="325"/>
      <c r="Y89" s="325"/>
      <c r="Z89" s="325"/>
      <c r="AA89" s="325"/>
      <c r="AB89" s="325"/>
      <c r="AC89" s="325"/>
      <c r="AD89" s="325"/>
      <c r="AE89" s="325"/>
      <c r="AF89" s="325"/>
      <c r="AG89" s="325"/>
      <c r="AH89" s="325"/>
      <c r="AI89" s="325"/>
      <c r="AJ89" s="325"/>
      <c r="AK89" s="325"/>
      <c r="AL89" s="325"/>
      <c r="AM89" s="325"/>
      <c r="AN89" s="325"/>
      <c r="AO89" s="325"/>
      <c r="AP89" s="325"/>
      <c r="AQ89" s="325"/>
      <c r="AR89" s="325"/>
      <c r="AS89" s="325"/>
      <c r="AT89" s="325"/>
      <c r="AU89" s="325"/>
      <c r="AV89" s="325"/>
      <c r="AW89" s="325"/>
      <c r="AX89" s="325"/>
      <c r="AY89" s="325"/>
      <c r="AZ89" s="325"/>
      <c r="BA89" s="325"/>
      <c r="BB89" s="325"/>
      <c r="BC89" s="325"/>
      <c r="BD89" s="325"/>
      <c r="BE89" s="325"/>
      <c r="BF89" s="325"/>
      <c r="BG89" s="325"/>
      <c r="BH89" s="325"/>
      <c r="BI89" s="325"/>
      <c r="BJ89" s="325"/>
      <c r="BK89" s="325"/>
      <c r="BL89" s="325"/>
      <c r="BM89" s="325"/>
      <c r="BN89" s="325"/>
      <c r="BO89" s="325"/>
      <c r="BP89" s="325"/>
      <c r="BQ89" s="325"/>
      <c r="BR89" s="325"/>
      <c r="BS89" s="325"/>
      <c r="BT89" s="325"/>
      <c r="BU89" s="325"/>
      <c r="BV89" s="325"/>
      <c r="BW89" s="325"/>
      <c r="BX89" s="325"/>
      <c r="BY89" s="325"/>
      <c r="BZ89" s="325"/>
      <c r="CA89" s="325"/>
      <c r="CB89" s="325"/>
      <c r="CC89" s="325"/>
      <c r="CD89" s="325"/>
      <c r="CE89" s="325"/>
      <c r="CF89" s="325"/>
      <c r="CG89" s="325"/>
      <c r="CH89" s="325"/>
      <c r="CI89" s="325"/>
      <c r="CJ89" s="325"/>
      <c r="CK89" s="325"/>
      <c r="CL89" s="325"/>
      <c r="CM89" s="325"/>
      <c r="CN89" s="325"/>
      <c r="CO89" s="325"/>
      <c r="CP89" s="325"/>
      <c r="CQ89" s="325"/>
      <c r="CR89" s="325"/>
      <c r="CS89" s="325"/>
      <c r="CT89" s="325"/>
      <c r="CU89" s="325"/>
      <c r="CV89" s="325"/>
      <c r="CW89" s="325"/>
      <c r="CX89" s="325"/>
      <c r="CY89" s="325"/>
      <c r="CZ89" s="325"/>
      <c r="DA89" s="325"/>
      <c r="DB89" s="325"/>
      <c r="DC89" s="325"/>
      <c r="DD89" s="325"/>
      <c r="DE89" s="325"/>
      <c r="DF89" s="325"/>
      <c r="DG89" s="325"/>
      <c r="DH89" s="325"/>
      <c r="DI89" s="325"/>
      <c r="DJ89" s="325"/>
      <c r="DK89" s="325"/>
      <c r="DL89" s="325"/>
      <c r="DM89" s="325"/>
      <c r="DN89" s="325"/>
      <c r="DO89" s="325"/>
      <c r="DP89" s="325"/>
      <c r="DQ89" s="325"/>
      <c r="DR89" s="325"/>
      <c r="DS89" s="325"/>
      <c r="DT89" s="325"/>
      <c r="DU89" s="325"/>
      <c r="DV89" s="325"/>
      <c r="DW89" s="325"/>
      <c r="DX89" s="325"/>
      <c r="DY89" s="325"/>
      <c r="DZ89" s="325"/>
      <c r="EA89" s="325"/>
      <c r="EB89" s="325"/>
      <c r="EC89" s="325"/>
      <c r="ED89" s="325"/>
      <c r="EE89" s="325"/>
      <c r="EF89" s="325"/>
      <c r="EG89" s="325"/>
      <c r="EH89" s="325"/>
      <c r="EI89" s="325"/>
      <c r="EJ89" s="325"/>
      <c r="EK89" s="325"/>
      <c r="EL89" s="325"/>
      <c r="EM89" s="325"/>
      <c r="EN89" s="325"/>
      <c r="EO89" s="325"/>
      <c r="EP89" s="325"/>
      <c r="EQ89" s="325"/>
      <c r="ER89" s="325"/>
      <c r="ES89" s="325"/>
      <c r="ET89" s="325"/>
      <c r="EU89" s="325"/>
      <c r="EV89" s="325"/>
      <c r="EW89" s="325"/>
      <c r="EX89" s="325"/>
      <c r="EY89" s="325"/>
      <c r="EZ89" s="325"/>
      <c r="FA89" s="325"/>
      <c r="FB89" s="325"/>
      <c r="FC89" s="325"/>
      <c r="FD89" s="325"/>
      <c r="FE89" s="325"/>
      <c r="FF89" s="325"/>
      <c r="FG89" s="325"/>
      <c r="FH89" s="325"/>
      <c r="FI89" s="325"/>
      <c r="FJ89" s="325"/>
      <c r="FK89" s="325"/>
      <c r="FL89" s="325"/>
      <c r="FM89" s="325"/>
      <c r="FN89" s="325"/>
      <c r="FO89" s="325"/>
      <c r="FP89" s="325"/>
      <c r="FQ89" s="325"/>
      <c r="FR89" s="325"/>
      <c r="FS89" s="325"/>
      <c r="FT89" s="325"/>
      <c r="FU89" s="325"/>
      <c r="FV89" s="325"/>
      <c r="FW89" s="325"/>
      <c r="FX89" s="325"/>
      <c r="FY89" s="325"/>
      <c r="FZ89" s="325"/>
      <c r="GA89" s="325"/>
      <c r="GB89" s="325"/>
      <c r="GC89" s="325"/>
      <c r="GD89" s="325"/>
      <c r="GE89" s="325"/>
      <c r="GF89" s="325"/>
      <c r="GG89" s="325"/>
      <c r="GH89" s="325"/>
      <c r="GI89" s="325"/>
      <c r="GJ89" s="325"/>
      <c r="GK89" s="325"/>
      <c r="GL89" s="325"/>
      <c r="GM89" s="325"/>
      <c r="GN89" s="325"/>
      <c r="GO89" s="325"/>
      <c r="GP89" s="325"/>
      <c r="GQ89" s="325"/>
      <c r="GR89" s="325"/>
      <c r="GS89" s="325"/>
      <c r="GT89" s="325"/>
      <c r="GU89" s="325"/>
      <c r="GV89" s="325"/>
      <c r="GW89" s="325"/>
      <c r="GX89" s="325"/>
      <c r="GY89" s="325"/>
      <c r="GZ89" s="325"/>
      <c r="HA89" s="325"/>
      <c r="HB89" s="325"/>
      <c r="HC89" s="325"/>
      <c r="HD89" s="325"/>
      <c r="HE89" s="325"/>
      <c r="HF89" s="325"/>
      <c r="HG89" s="325"/>
      <c r="HH89" s="325"/>
      <c r="HI89" s="325"/>
      <c r="HJ89" s="325"/>
      <c r="HK89" s="325"/>
      <c r="HL89" s="325"/>
      <c r="HM89" s="325"/>
    </row>
    <row r="90" spans="3:221" x14ac:dyDescent="0.2">
      <c r="C90" s="325"/>
      <c r="D90" s="325"/>
      <c r="E90" s="325"/>
      <c r="F90" s="325"/>
      <c r="G90" s="325"/>
      <c r="H90" s="325"/>
      <c r="I90" s="325"/>
      <c r="J90" s="325"/>
      <c r="K90" s="325"/>
      <c r="L90" s="325"/>
      <c r="M90" s="325"/>
      <c r="N90" s="325"/>
      <c r="O90" s="325"/>
      <c r="P90" s="325"/>
      <c r="Q90" s="325"/>
      <c r="R90" s="325"/>
      <c r="S90" s="325"/>
      <c r="T90" s="325"/>
      <c r="U90" s="325"/>
      <c r="V90" s="325"/>
      <c r="W90" s="325"/>
      <c r="X90" s="325"/>
      <c r="Y90" s="325"/>
      <c r="Z90" s="325"/>
      <c r="AA90" s="325"/>
      <c r="AB90" s="325"/>
      <c r="AC90" s="325"/>
      <c r="AD90" s="325"/>
      <c r="AE90" s="325"/>
      <c r="AF90" s="325"/>
      <c r="AG90" s="325"/>
      <c r="AH90" s="325"/>
      <c r="AI90" s="325"/>
      <c r="AJ90" s="325"/>
      <c r="AK90" s="325"/>
      <c r="AL90" s="325"/>
      <c r="AM90" s="325"/>
      <c r="AN90" s="325"/>
      <c r="AO90" s="325"/>
      <c r="AP90" s="325"/>
      <c r="AQ90" s="325"/>
      <c r="AR90" s="325"/>
      <c r="AS90" s="325"/>
      <c r="AT90" s="325"/>
      <c r="AU90" s="325"/>
      <c r="AV90" s="325"/>
      <c r="AW90" s="325"/>
      <c r="AX90" s="325"/>
      <c r="AY90" s="325"/>
      <c r="AZ90" s="325"/>
      <c r="BA90" s="325"/>
      <c r="BB90" s="325"/>
      <c r="BC90" s="325"/>
      <c r="BD90" s="325"/>
      <c r="BE90" s="325"/>
      <c r="BF90" s="325"/>
      <c r="BG90" s="325"/>
      <c r="BH90" s="325"/>
      <c r="BI90" s="325"/>
      <c r="BJ90" s="325"/>
      <c r="BK90" s="325"/>
      <c r="BL90" s="325"/>
      <c r="BM90" s="325"/>
      <c r="BN90" s="325"/>
      <c r="BO90" s="325"/>
      <c r="BP90" s="325"/>
      <c r="BQ90" s="325"/>
      <c r="BR90" s="325"/>
      <c r="BS90" s="325"/>
      <c r="BT90" s="325"/>
      <c r="BU90" s="325"/>
      <c r="BV90" s="325"/>
      <c r="BW90" s="325"/>
      <c r="BX90" s="325"/>
      <c r="BY90" s="325"/>
      <c r="BZ90" s="325"/>
      <c r="CA90" s="325"/>
      <c r="CB90" s="325"/>
      <c r="CC90" s="325"/>
      <c r="CD90" s="325"/>
      <c r="CE90" s="325"/>
      <c r="CF90" s="325"/>
      <c r="CG90" s="325"/>
      <c r="CH90" s="325"/>
      <c r="CI90" s="325"/>
      <c r="CJ90" s="325"/>
      <c r="CK90" s="325"/>
      <c r="CL90" s="325"/>
      <c r="CM90" s="325"/>
      <c r="CN90" s="325"/>
      <c r="CO90" s="325"/>
      <c r="CP90" s="325"/>
      <c r="CQ90" s="325"/>
      <c r="CR90" s="325"/>
      <c r="CS90" s="325"/>
      <c r="CT90" s="325"/>
      <c r="CU90" s="325"/>
      <c r="CV90" s="325"/>
      <c r="CW90" s="325"/>
      <c r="CX90" s="325"/>
      <c r="CY90" s="325"/>
      <c r="CZ90" s="325"/>
      <c r="DA90" s="325"/>
      <c r="DB90" s="325"/>
      <c r="DC90" s="325"/>
      <c r="DD90" s="325"/>
      <c r="DE90" s="325"/>
      <c r="DF90" s="325"/>
      <c r="DG90" s="325"/>
      <c r="DH90" s="325"/>
      <c r="DI90" s="325"/>
      <c r="DJ90" s="325"/>
      <c r="DK90" s="325"/>
      <c r="DL90" s="325"/>
      <c r="DM90" s="325"/>
      <c r="DN90" s="325"/>
      <c r="DO90" s="325"/>
      <c r="DP90" s="325"/>
      <c r="DQ90" s="325"/>
      <c r="DR90" s="325"/>
      <c r="DS90" s="325"/>
      <c r="DT90" s="325"/>
      <c r="DU90" s="325"/>
      <c r="DV90" s="325"/>
      <c r="DW90" s="325"/>
      <c r="DX90" s="325"/>
      <c r="DY90" s="325"/>
      <c r="DZ90" s="325"/>
      <c r="EA90" s="325"/>
      <c r="EB90" s="325"/>
      <c r="EC90" s="325"/>
      <c r="ED90" s="325"/>
      <c r="EE90" s="325"/>
      <c r="EF90" s="325"/>
      <c r="EG90" s="325"/>
      <c r="EH90" s="325"/>
      <c r="EI90" s="325"/>
      <c r="EJ90" s="325"/>
      <c r="EK90" s="325"/>
      <c r="EL90" s="325"/>
      <c r="EM90" s="325"/>
      <c r="EN90" s="325"/>
      <c r="EO90" s="325"/>
      <c r="EP90" s="325"/>
      <c r="EQ90" s="325"/>
      <c r="ER90" s="325"/>
      <c r="ES90" s="325"/>
      <c r="ET90" s="325"/>
      <c r="EU90" s="325"/>
      <c r="EV90" s="325"/>
      <c r="EW90" s="325"/>
      <c r="EX90" s="325"/>
      <c r="EY90" s="325"/>
      <c r="EZ90" s="325"/>
      <c r="FA90" s="325"/>
      <c r="FB90" s="325"/>
      <c r="FC90" s="325"/>
      <c r="FD90" s="325"/>
      <c r="FE90" s="325"/>
      <c r="FF90" s="325"/>
      <c r="FG90" s="325"/>
      <c r="FH90" s="325"/>
      <c r="FI90" s="325"/>
      <c r="FJ90" s="325"/>
      <c r="FK90" s="325"/>
      <c r="FL90" s="325"/>
      <c r="FM90" s="325"/>
      <c r="FN90" s="325"/>
      <c r="FO90" s="325"/>
      <c r="FP90" s="325"/>
      <c r="FQ90" s="325"/>
      <c r="FR90" s="325"/>
      <c r="FS90" s="325"/>
      <c r="FT90" s="325"/>
      <c r="FU90" s="325"/>
      <c r="FV90" s="325"/>
      <c r="FW90" s="325"/>
      <c r="FX90" s="325"/>
      <c r="FY90" s="325"/>
      <c r="FZ90" s="325"/>
      <c r="GA90" s="325"/>
      <c r="GB90" s="325"/>
      <c r="GC90" s="325"/>
      <c r="GD90" s="325"/>
      <c r="GE90" s="325"/>
      <c r="GF90" s="325"/>
      <c r="GG90" s="325"/>
      <c r="GH90" s="325"/>
      <c r="GI90" s="325"/>
      <c r="GJ90" s="325"/>
      <c r="GK90" s="325"/>
      <c r="GL90" s="325"/>
      <c r="GM90" s="325"/>
      <c r="GN90" s="325"/>
      <c r="GO90" s="325"/>
      <c r="GP90" s="325"/>
      <c r="GQ90" s="325"/>
      <c r="GR90" s="325"/>
      <c r="GS90" s="325"/>
      <c r="GT90" s="325"/>
      <c r="GU90" s="325"/>
      <c r="GV90" s="325"/>
      <c r="GW90" s="325"/>
      <c r="GX90" s="325"/>
      <c r="GY90" s="325"/>
      <c r="GZ90" s="325"/>
      <c r="HA90" s="325"/>
      <c r="HB90" s="325"/>
      <c r="HC90" s="325"/>
      <c r="HD90" s="325"/>
      <c r="HE90" s="325"/>
      <c r="HF90" s="325"/>
      <c r="HG90" s="325"/>
      <c r="HH90" s="325"/>
      <c r="HI90" s="325"/>
      <c r="HJ90" s="325"/>
      <c r="HK90" s="325"/>
      <c r="HL90" s="325"/>
      <c r="HM90" s="325"/>
    </row>
    <row r="91" spans="3:221" x14ac:dyDescent="0.2">
      <c r="C91" s="325"/>
      <c r="D91" s="325"/>
      <c r="E91" s="325"/>
      <c r="F91" s="325"/>
      <c r="G91" s="325"/>
      <c r="H91" s="325"/>
      <c r="I91" s="325"/>
      <c r="J91" s="325"/>
      <c r="K91" s="325"/>
      <c r="L91" s="325"/>
      <c r="M91" s="325"/>
      <c r="N91" s="325"/>
      <c r="O91" s="325"/>
      <c r="P91" s="325"/>
      <c r="Q91" s="325"/>
      <c r="R91" s="325"/>
      <c r="S91" s="325"/>
      <c r="T91" s="325"/>
      <c r="U91" s="325"/>
      <c r="V91" s="325"/>
      <c r="W91" s="325"/>
      <c r="X91" s="325"/>
      <c r="Y91" s="325"/>
      <c r="Z91" s="325"/>
      <c r="AA91" s="325"/>
      <c r="AB91" s="325"/>
      <c r="AC91" s="325"/>
      <c r="AD91" s="325"/>
      <c r="AE91" s="325"/>
      <c r="AF91" s="325"/>
      <c r="AG91" s="325"/>
      <c r="AH91" s="325"/>
      <c r="AI91" s="325"/>
      <c r="AJ91" s="325"/>
      <c r="AK91" s="325"/>
      <c r="AL91" s="325"/>
      <c r="AM91" s="325"/>
      <c r="AN91" s="325"/>
      <c r="AO91" s="325"/>
      <c r="AP91" s="325"/>
      <c r="AQ91" s="325"/>
      <c r="AR91" s="325"/>
      <c r="AS91" s="325"/>
      <c r="AT91" s="325"/>
      <c r="AU91" s="325"/>
      <c r="AV91" s="325"/>
      <c r="AW91" s="325"/>
      <c r="AX91" s="325"/>
      <c r="AY91" s="325"/>
      <c r="AZ91" s="325"/>
      <c r="BA91" s="325"/>
      <c r="BB91" s="325"/>
      <c r="BC91" s="325"/>
      <c r="BD91" s="325"/>
      <c r="BE91" s="325"/>
      <c r="BF91" s="325"/>
      <c r="BG91" s="325"/>
      <c r="BH91" s="325"/>
      <c r="BI91" s="325"/>
      <c r="BJ91" s="325"/>
      <c r="BK91" s="325"/>
      <c r="BL91" s="325"/>
      <c r="BM91" s="325"/>
      <c r="BN91" s="325"/>
      <c r="BO91" s="325"/>
      <c r="BP91" s="325"/>
      <c r="BQ91" s="325"/>
      <c r="BR91" s="325"/>
      <c r="BS91" s="325"/>
      <c r="BT91" s="325"/>
      <c r="BU91" s="325"/>
      <c r="BV91" s="325"/>
      <c r="BW91" s="325"/>
      <c r="BX91" s="325"/>
      <c r="BY91" s="325"/>
      <c r="BZ91" s="325"/>
      <c r="CA91" s="325"/>
      <c r="CB91" s="325"/>
      <c r="CC91" s="325"/>
      <c r="CD91" s="325"/>
      <c r="CE91" s="325"/>
      <c r="CF91" s="325"/>
      <c r="CG91" s="325"/>
      <c r="CH91" s="325"/>
      <c r="CI91" s="325"/>
      <c r="CJ91" s="325"/>
      <c r="CK91" s="325"/>
      <c r="CL91" s="325"/>
      <c r="CM91" s="325"/>
      <c r="CN91" s="325"/>
      <c r="CO91" s="325"/>
      <c r="CP91" s="325"/>
      <c r="CQ91" s="325"/>
      <c r="CR91" s="325"/>
      <c r="CS91" s="325"/>
      <c r="CT91" s="325"/>
      <c r="CU91" s="325"/>
      <c r="CV91" s="325"/>
      <c r="CW91" s="325"/>
      <c r="CX91" s="325"/>
      <c r="CY91" s="325"/>
      <c r="CZ91" s="325"/>
      <c r="DA91" s="325"/>
      <c r="DB91" s="325"/>
      <c r="DC91" s="325"/>
      <c r="DD91" s="325"/>
      <c r="DE91" s="325"/>
      <c r="DF91" s="325"/>
      <c r="DG91" s="325"/>
      <c r="DH91" s="325"/>
      <c r="DI91" s="325"/>
      <c r="DJ91" s="325"/>
      <c r="DK91" s="325"/>
      <c r="DL91" s="325"/>
      <c r="DM91" s="325"/>
      <c r="DN91" s="325"/>
      <c r="DO91" s="325"/>
      <c r="DP91" s="325"/>
      <c r="DQ91" s="325"/>
      <c r="DR91" s="325"/>
      <c r="DS91" s="325"/>
      <c r="DT91" s="325"/>
      <c r="DU91" s="325"/>
      <c r="DV91" s="325"/>
      <c r="DW91" s="325"/>
      <c r="DX91" s="325"/>
      <c r="DY91" s="325"/>
      <c r="DZ91" s="325"/>
      <c r="EA91" s="325"/>
      <c r="EB91" s="325"/>
      <c r="EC91" s="325"/>
      <c r="ED91" s="325"/>
      <c r="EE91" s="325"/>
      <c r="EF91" s="325"/>
      <c r="EG91" s="325"/>
      <c r="EH91" s="325"/>
      <c r="EI91" s="325"/>
      <c r="EJ91" s="325"/>
      <c r="EK91" s="325"/>
      <c r="EL91" s="325"/>
      <c r="EM91" s="325"/>
      <c r="EN91" s="325"/>
      <c r="EO91" s="325"/>
      <c r="EP91" s="325"/>
      <c r="EQ91" s="325"/>
      <c r="ER91" s="325"/>
      <c r="ES91" s="325"/>
      <c r="ET91" s="325"/>
      <c r="EU91" s="325"/>
      <c r="EV91" s="325"/>
      <c r="EW91" s="325"/>
      <c r="EX91" s="325"/>
      <c r="EY91" s="325"/>
      <c r="EZ91" s="325"/>
      <c r="FA91" s="325"/>
      <c r="FB91" s="325"/>
      <c r="FC91" s="325"/>
      <c r="FD91" s="325"/>
      <c r="FE91" s="325"/>
      <c r="FF91" s="325"/>
      <c r="FG91" s="325"/>
      <c r="FH91" s="325"/>
      <c r="FI91" s="325"/>
      <c r="FJ91" s="325"/>
      <c r="FK91" s="325"/>
      <c r="FL91" s="325"/>
      <c r="FM91" s="325"/>
      <c r="FN91" s="325"/>
      <c r="FO91" s="325"/>
      <c r="FP91" s="325"/>
      <c r="FQ91" s="325"/>
      <c r="FR91" s="325"/>
      <c r="FS91" s="325"/>
      <c r="FT91" s="325"/>
      <c r="FU91" s="325"/>
      <c r="FV91" s="325"/>
      <c r="FW91" s="325"/>
      <c r="FX91" s="325"/>
      <c r="FY91" s="325"/>
      <c r="FZ91" s="325"/>
      <c r="GA91" s="325"/>
      <c r="GB91" s="325"/>
      <c r="GC91" s="325"/>
      <c r="GD91" s="325"/>
      <c r="GE91" s="325"/>
      <c r="GF91" s="325"/>
      <c r="GG91" s="325"/>
      <c r="GH91" s="325"/>
      <c r="GI91" s="325"/>
      <c r="GJ91" s="325"/>
      <c r="GK91" s="325"/>
      <c r="GL91" s="325"/>
      <c r="GM91" s="325"/>
      <c r="GN91" s="325"/>
      <c r="GO91" s="325"/>
      <c r="GP91" s="325"/>
      <c r="GQ91" s="325"/>
      <c r="GR91" s="325"/>
      <c r="GS91" s="325"/>
      <c r="GT91" s="325"/>
      <c r="GU91" s="325"/>
      <c r="GV91" s="325"/>
      <c r="GW91" s="325"/>
      <c r="GX91" s="325"/>
      <c r="GY91" s="325"/>
      <c r="GZ91" s="325"/>
      <c r="HA91" s="325"/>
      <c r="HB91" s="325"/>
      <c r="HC91" s="325"/>
      <c r="HD91" s="325"/>
      <c r="HE91" s="325"/>
      <c r="HF91" s="325"/>
      <c r="HG91" s="325"/>
      <c r="HH91" s="325"/>
      <c r="HI91" s="325"/>
      <c r="HJ91" s="325"/>
      <c r="HK91" s="325"/>
      <c r="HL91" s="325"/>
      <c r="HM91" s="325"/>
    </row>
  </sheetData>
  <mergeCells count="1">
    <mergeCell ref="A1:T1"/>
  </mergeCells>
  <conditionalFormatting sqref="A4:A8">
    <cfRule type="cellIs" dxfId="10" priority="1" stopIfTrue="1" operator="equal">
      <formula>TRUE</formula>
    </cfRule>
    <cfRule type="cellIs" dxfId="9" priority="2" stopIfTrue="1" operator="equal">
      <formula>FALSE</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1"/>
  <sheetViews>
    <sheetView topLeftCell="A4" workbookViewId="0">
      <pane ySplit="6" topLeftCell="A34" activePane="bottomLeft" state="frozen"/>
      <selection activeCell="AF25" sqref="AF25"/>
      <selection pane="bottomLeft" activeCell="B68" sqref="B68"/>
    </sheetView>
  </sheetViews>
  <sheetFormatPr defaultColWidth="9.140625" defaultRowHeight="12.75" x14ac:dyDescent="0.2"/>
  <cols>
    <col min="1" max="1" width="9.140625" style="312"/>
    <col min="2" max="2" width="31" style="312" customWidth="1"/>
    <col min="3" max="4" width="9.140625" style="312"/>
    <col min="5" max="5" width="9.140625" style="312" customWidth="1"/>
    <col min="6" max="222" width="9.140625" style="312"/>
    <col min="223" max="16384" width="9.140625" style="313"/>
  </cols>
  <sheetData>
    <row r="1" spans="1:256" ht="15" x14ac:dyDescent="0.25">
      <c r="A1" s="1187" t="s">
        <v>345</v>
      </c>
      <c r="B1" s="1187"/>
      <c r="C1" s="1187"/>
      <c r="D1" s="1187"/>
      <c r="E1" s="1187"/>
      <c r="F1" s="1187"/>
      <c r="G1" s="1187"/>
      <c r="H1" s="1187"/>
      <c r="I1" s="1187"/>
      <c r="J1" s="1187"/>
      <c r="K1" s="1187"/>
      <c r="L1" s="1187"/>
      <c r="M1" s="1187"/>
      <c r="N1" s="1187"/>
      <c r="O1" s="1187"/>
      <c r="P1" s="1187"/>
      <c r="Q1" s="1187"/>
      <c r="R1" s="1187"/>
      <c r="S1" s="1187"/>
      <c r="T1" s="1187"/>
    </row>
    <row r="2" spans="1:256" s="315" customFormat="1" ht="15" x14ac:dyDescent="0.25">
      <c r="A2" s="314"/>
      <c r="B2" s="315">
        <v>1</v>
      </c>
      <c r="C2" s="315">
        <v>2</v>
      </c>
      <c r="D2" s="315">
        <v>3</v>
      </c>
      <c r="E2" s="315">
        <v>4</v>
      </c>
      <c r="F2" s="315">
        <v>5</v>
      </c>
      <c r="G2" s="315">
        <v>6</v>
      </c>
      <c r="H2" s="315">
        <v>7</v>
      </c>
      <c r="I2" s="315">
        <v>8</v>
      </c>
      <c r="J2" s="315">
        <v>9</v>
      </c>
      <c r="K2" s="315">
        <v>10</v>
      </c>
      <c r="L2" s="315">
        <v>11</v>
      </c>
      <c r="M2" s="315">
        <v>12</v>
      </c>
      <c r="N2" s="315">
        <v>13</v>
      </c>
      <c r="O2" s="315">
        <v>14</v>
      </c>
      <c r="P2" s="315">
        <v>15</v>
      </c>
      <c r="Q2" s="315">
        <v>16</v>
      </c>
      <c r="R2" s="315">
        <v>17</v>
      </c>
      <c r="S2" s="315">
        <v>18</v>
      </c>
      <c r="T2" s="315">
        <v>19</v>
      </c>
      <c r="U2" s="315">
        <v>20</v>
      </c>
      <c r="V2" s="315">
        <v>21</v>
      </c>
      <c r="W2" s="315">
        <v>22</v>
      </c>
      <c r="X2" s="315">
        <v>23</v>
      </c>
      <c r="Y2" s="315">
        <v>24</v>
      </c>
      <c r="Z2" s="315">
        <v>25</v>
      </c>
      <c r="AA2" s="315">
        <v>26</v>
      </c>
      <c r="AB2" s="315">
        <v>27</v>
      </c>
      <c r="AC2" s="315">
        <v>28</v>
      </c>
      <c r="AD2" s="315">
        <v>29</v>
      </c>
      <c r="AE2" s="315">
        <v>30</v>
      </c>
      <c r="AF2" s="315">
        <v>31</v>
      </c>
      <c r="AG2" s="315">
        <v>32</v>
      </c>
      <c r="AH2" s="315">
        <v>33</v>
      </c>
      <c r="AI2" s="315">
        <v>34</v>
      </c>
      <c r="AJ2" s="315">
        <v>35</v>
      </c>
      <c r="AK2" s="315">
        <v>36</v>
      </c>
      <c r="AL2" s="315">
        <v>37</v>
      </c>
      <c r="AM2" s="315">
        <v>38</v>
      </c>
      <c r="AN2" s="315">
        <v>39</v>
      </c>
      <c r="AO2" s="315">
        <v>40</v>
      </c>
      <c r="AP2" s="315">
        <v>41</v>
      </c>
      <c r="AQ2" s="315">
        <v>42</v>
      </c>
      <c r="AR2" s="315">
        <v>43</v>
      </c>
      <c r="AS2" s="315">
        <v>44</v>
      </c>
      <c r="AT2" s="315">
        <v>45</v>
      </c>
      <c r="AU2" s="315">
        <v>46</v>
      </c>
      <c r="AV2" s="315">
        <v>47</v>
      </c>
      <c r="AW2" s="315">
        <v>48</v>
      </c>
      <c r="AX2" s="315">
        <v>49</v>
      </c>
      <c r="AY2" s="315">
        <v>50</v>
      </c>
      <c r="AZ2" s="315">
        <v>51</v>
      </c>
      <c r="BA2" s="315">
        <v>52</v>
      </c>
      <c r="BB2" s="315">
        <v>53</v>
      </c>
      <c r="BC2" s="315">
        <v>54</v>
      </c>
      <c r="BD2" s="315">
        <v>55</v>
      </c>
      <c r="BE2" s="315">
        <v>56</v>
      </c>
      <c r="BF2" s="315">
        <v>57</v>
      </c>
      <c r="BG2" s="315">
        <v>58</v>
      </c>
      <c r="BH2" s="315">
        <v>59</v>
      </c>
      <c r="BI2" s="315">
        <v>60</v>
      </c>
      <c r="BJ2" s="315">
        <v>61</v>
      </c>
      <c r="BK2" s="315">
        <v>62</v>
      </c>
      <c r="BL2" s="315">
        <v>63</v>
      </c>
      <c r="BM2" s="315">
        <v>64</v>
      </c>
      <c r="BN2" s="315">
        <v>65</v>
      </c>
      <c r="BO2" s="315">
        <v>66</v>
      </c>
      <c r="BP2" s="315">
        <v>67</v>
      </c>
      <c r="BQ2" s="315">
        <v>68</v>
      </c>
      <c r="BR2" s="315">
        <v>69</v>
      </c>
      <c r="BS2" s="315">
        <v>70</v>
      </c>
      <c r="BT2" s="315">
        <v>71</v>
      </c>
      <c r="BU2" s="315">
        <v>72</v>
      </c>
      <c r="BV2" s="315">
        <v>73</v>
      </c>
      <c r="BW2" s="315">
        <v>74</v>
      </c>
      <c r="BX2" s="315">
        <v>75</v>
      </c>
      <c r="BY2" s="315">
        <v>76</v>
      </c>
      <c r="BZ2" s="315">
        <v>77</v>
      </c>
      <c r="CA2" s="315">
        <v>78</v>
      </c>
      <c r="CB2" s="315">
        <v>79</v>
      </c>
      <c r="CC2" s="315">
        <v>80</v>
      </c>
      <c r="CD2" s="315">
        <v>81</v>
      </c>
      <c r="CE2" s="315">
        <v>82</v>
      </c>
      <c r="CF2" s="315">
        <v>83</v>
      </c>
      <c r="CG2" s="315">
        <v>84</v>
      </c>
      <c r="CH2" s="315">
        <v>85</v>
      </c>
      <c r="CI2" s="315">
        <v>86</v>
      </c>
      <c r="CJ2" s="315">
        <v>87</v>
      </c>
      <c r="CK2" s="315">
        <v>88</v>
      </c>
      <c r="CL2" s="315">
        <v>89</v>
      </c>
      <c r="CM2" s="315">
        <v>90</v>
      </c>
      <c r="CN2" s="315">
        <v>91</v>
      </c>
      <c r="CO2" s="315">
        <v>92</v>
      </c>
      <c r="CP2" s="315">
        <v>93</v>
      </c>
      <c r="CQ2" s="315">
        <v>94</v>
      </c>
      <c r="CR2" s="315">
        <v>95</v>
      </c>
      <c r="CS2" s="315">
        <v>96</v>
      </c>
      <c r="CT2" s="315">
        <v>97</v>
      </c>
      <c r="CU2" s="315">
        <v>98</v>
      </c>
      <c r="CV2" s="315">
        <v>99</v>
      </c>
      <c r="CW2" s="315">
        <v>100</v>
      </c>
      <c r="CX2" s="315">
        <v>101</v>
      </c>
      <c r="CY2" s="315">
        <v>102</v>
      </c>
      <c r="CZ2" s="315">
        <v>103</v>
      </c>
      <c r="DA2" s="315">
        <v>104</v>
      </c>
      <c r="DB2" s="315">
        <v>105</v>
      </c>
      <c r="DC2" s="315">
        <v>106</v>
      </c>
      <c r="DD2" s="315">
        <v>107</v>
      </c>
      <c r="DE2" s="315">
        <v>108</v>
      </c>
      <c r="DF2" s="315">
        <v>109</v>
      </c>
      <c r="DG2" s="315">
        <v>110</v>
      </c>
      <c r="DH2" s="315">
        <v>111</v>
      </c>
      <c r="DI2" s="315">
        <v>112</v>
      </c>
      <c r="DJ2" s="315">
        <v>113</v>
      </c>
      <c r="DK2" s="315">
        <v>114</v>
      </c>
      <c r="DL2" s="315">
        <v>115</v>
      </c>
      <c r="DM2" s="315">
        <v>116</v>
      </c>
      <c r="DN2" s="315">
        <v>117</v>
      </c>
      <c r="DO2" s="315">
        <v>118</v>
      </c>
      <c r="DP2" s="315">
        <v>119</v>
      </c>
      <c r="DQ2" s="315">
        <v>120</v>
      </c>
      <c r="DR2" s="315">
        <v>121</v>
      </c>
      <c r="DS2" s="315">
        <v>122</v>
      </c>
      <c r="DT2" s="315">
        <v>123</v>
      </c>
      <c r="DU2" s="315">
        <v>124</v>
      </c>
      <c r="DV2" s="315">
        <v>125</v>
      </c>
      <c r="DW2" s="315">
        <v>126</v>
      </c>
      <c r="DX2" s="315">
        <v>127</v>
      </c>
      <c r="DY2" s="315">
        <v>128</v>
      </c>
      <c r="DZ2" s="315">
        <v>129</v>
      </c>
      <c r="EA2" s="315">
        <v>130</v>
      </c>
      <c r="EB2" s="315">
        <v>131</v>
      </c>
      <c r="EC2" s="315">
        <v>132</v>
      </c>
      <c r="ED2" s="315">
        <v>133</v>
      </c>
      <c r="EE2" s="315">
        <v>134</v>
      </c>
      <c r="EF2" s="315">
        <v>135</v>
      </c>
      <c r="EG2" s="315">
        <v>136</v>
      </c>
      <c r="EH2" s="315">
        <v>137</v>
      </c>
      <c r="EI2" s="315">
        <v>138</v>
      </c>
      <c r="EJ2" s="315">
        <v>139</v>
      </c>
      <c r="EK2" s="315">
        <v>140</v>
      </c>
      <c r="EL2" s="315">
        <v>141</v>
      </c>
      <c r="EM2" s="315">
        <v>142</v>
      </c>
      <c r="EN2" s="315">
        <v>143</v>
      </c>
      <c r="EO2" s="315">
        <v>144</v>
      </c>
      <c r="EP2" s="315">
        <v>145</v>
      </c>
      <c r="EQ2" s="315">
        <v>146</v>
      </c>
      <c r="ER2" s="315">
        <v>147</v>
      </c>
      <c r="ES2" s="315">
        <v>148</v>
      </c>
      <c r="ET2" s="315">
        <v>149</v>
      </c>
      <c r="EU2" s="315">
        <v>150</v>
      </c>
      <c r="EV2" s="315">
        <v>151</v>
      </c>
      <c r="EW2" s="315">
        <v>152</v>
      </c>
      <c r="EX2" s="315">
        <v>153</v>
      </c>
      <c r="EY2" s="315">
        <v>154</v>
      </c>
      <c r="EZ2" s="315">
        <v>155</v>
      </c>
      <c r="FA2" s="315">
        <v>156</v>
      </c>
      <c r="FB2" s="315">
        <v>157</v>
      </c>
      <c r="FC2" s="315">
        <v>158</v>
      </c>
      <c r="FD2" s="315">
        <v>159</v>
      </c>
      <c r="FE2" s="315">
        <v>160</v>
      </c>
      <c r="FF2" s="315">
        <v>161</v>
      </c>
      <c r="FG2" s="315">
        <v>162</v>
      </c>
      <c r="FH2" s="315">
        <v>163</v>
      </c>
      <c r="FI2" s="315">
        <v>164</v>
      </c>
      <c r="FJ2" s="315">
        <v>165</v>
      </c>
      <c r="FK2" s="315">
        <v>166</v>
      </c>
      <c r="FL2" s="315">
        <v>167</v>
      </c>
      <c r="FM2" s="315">
        <v>168</v>
      </c>
      <c r="FN2" s="315">
        <v>169</v>
      </c>
      <c r="FO2" s="315">
        <v>170</v>
      </c>
      <c r="FP2" s="315">
        <v>171</v>
      </c>
      <c r="FQ2" s="315">
        <v>172</v>
      </c>
      <c r="FR2" s="315">
        <v>173</v>
      </c>
      <c r="FS2" s="315">
        <v>174</v>
      </c>
      <c r="FT2" s="315">
        <v>175</v>
      </c>
      <c r="FU2" s="315">
        <v>176</v>
      </c>
      <c r="FV2" s="315">
        <v>177</v>
      </c>
      <c r="FW2" s="315">
        <v>178</v>
      </c>
      <c r="FX2" s="315">
        <v>179</v>
      </c>
      <c r="FY2" s="315">
        <v>180</v>
      </c>
      <c r="FZ2" s="315">
        <v>181</v>
      </c>
      <c r="GA2" s="315">
        <v>182</v>
      </c>
      <c r="GB2" s="315">
        <v>183</v>
      </c>
      <c r="GC2" s="315">
        <v>184</v>
      </c>
      <c r="GD2" s="315">
        <v>185</v>
      </c>
      <c r="GE2" s="315">
        <v>186</v>
      </c>
      <c r="GF2" s="315">
        <v>187</v>
      </c>
      <c r="GG2" s="315">
        <v>188</v>
      </c>
      <c r="GH2" s="315">
        <v>189</v>
      </c>
      <c r="GI2" s="315">
        <v>190</v>
      </c>
      <c r="GJ2" s="315">
        <v>191</v>
      </c>
      <c r="GK2" s="315">
        <v>192</v>
      </c>
      <c r="GL2" s="315">
        <v>193</v>
      </c>
      <c r="GM2" s="315">
        <v>194</v>
      </c>
      <c r="GN2" s="315">
        <v>195</v>
      </c>
      <c r="GO2" s="315">
        <v>196</v>
      </c>
      <c r="GP2" s="315">
        <v>197</v>
      </c>
      <c r="GQ2" s="315">
        <v>198</v>
      </c>
      <c r="GR2" s="315">
        <v>199</v>
      </c>
      <c r="GS2" s="315">
        <v>200</v>
      </c>
      <c r="GT2" s="315">
        <v>201</v>
      </c>
      <c r="GU2" s="315">
        <v>202</v>
      </c>
      <c r="GV2" s="315">
        <v>203</v>
      </c>
      <c r="GW2" s="315">
        <v>204</v>
      </c>
      <c r="GX2" s="315">
        <v>205</v>
      </c>
      <c r="GY2" s="315">
        <v>206</v>
      </c>
      <c r="GZ2" s="315">
        <v>207</v>
      </c>
      <c r="HA2" s="315">
        <v>208</v>
      </c>
      <c r="HB2" s="315">
        <v>209</v>
      </c>
      <c r="HC2" s="315">
        <v>210</v>
      </c>
      <c r="HD2" s="315">
        <v>211</v>
      </c>
      <c r="HE2" s="315">
        <v>212</v>
      </c>
      <c r="HF2" s="315">
        <v>213</v>
      </c>
      <c r="HG2" s="315">
        <v>214</v>
      </c>
      <c r="HH2" s="315">
        <v>215</v>
      </c>
      <c r="HI2" s="315">
        <v>216</v>
      </c>
      <c r="HJ2" s="315">
        <v>217</v>
      </c>
      <c r="HK2" s="315">
        <v>218</v>
      </c>
      <c r="HL2" s="315">
        <v>219</v>
      </c>
      <c r="HM2" s="315">
        <v>220</v>
      </c>
      <c r="HO2" s="316"/>
      <c r="HP2" s="316"/>
      <c r="HQ2" s="316"/>
      <c r="HR2" s="316"/>
      <c r="HS2" s="316"/>
      <c r="HT2" s="316"/>
      <c r="HU2" s="316"/>
      <c r="HV2" s="316"/>
      <c r="HW2" s="316"/>
      <c r="HX2" s="316"/>
      <c r="HY2" s="316"/>
      <c r="HZ2" s="316"/>
      <c r="IA2" s="316"/>
      <c r="IB2" s="316"/>
      <c r="IC2" s="316"/>
      <c r="ID2" s="316"/>
      <c r="IE2" s="316"/>
      <c r="IF2" s="316"/>
      <c r="IG2" s="316"/>
      <c r="IH2" s="316"/>
      <c r="II2" s="316"/>
      <c r="IJ2" s="316"/>
      <c r="IK2" s="316"/>
      <c r="IL2" s="316"/>
      <c r="IM2" s="316"/>
      <c r="IN2" s="316"/>
      <c r="IO2" s="316"/>
      <c r="IP2" s="316"/>
      <c r="IQ2" s="316"/>
      <c r="IR2" s="316"/>
      <c r="IS2" s="316"/>
      <c r="IT2" s="316"/>
      <c r="IU2" s="316"/>
      <c r="IV2" s="316"/>
    </row>
    <row r="3" spans="1:256" ht="15" x14ac:dyDescent="0.25">
      <c r="A3" s="314"/>
      <c r="C3" s="317" t="s">
        <v>346</v>
      </c>
      <c r="AS3" s="317" t="s">
        <v>347</v>
      </c>
      <c r="CO3" s="317" t="s">
        <v>348</v>
      </c>
      <c r="EK3" s="317" t="s">
        <v>349</v>
      </c>
      <c r="GD3" s="317" t="s">
        <v>350</v>
      </c>
      <c r="GM3" s="317" t="s">
        <v>351</v>
      </c>
      <c r="GV3" s="312" t="s">
        <v>351</v>
      </c>
      <c r="HE3" s="312" t="s">
        <v>351</v>
      </c>
    </row>
    <row r="4" spans="1:256" ht="15" x14ac:dyDescent="0.25">
      <c r="A4" s="314"/>
      <c r="C4" s="317">
        <v>1</v>
      </c>
      <c r="AS4" s="317">
        <v>1</v>
      </c>
      <c r="CO4" s="317">
        <v>1</v>
      </c>
      <c r="EK4" s="317">
        <v>1</v>
      </c>
      <c r="GD4" s="317">
        <v>1</v>
      </c>
      <c r="GM4" s="317">
        <v>1</v>
      </c>
      <c r="GV4" s="312">
        <v>1</v>
      </c>
      <c r="HE4" s="312">
        <v>1</v>
      </c>
    </row>
    <row r="5" spans="1:256" ht="15" x14ac:dyDescent="0.25">
      <c r="A5" s="314"/>
      <c r="C5" s="317" t="s">
        <v>352</v>
      </c>
      <c r="AS5" s="317" t="s">
        <v>352</v>
      </c>
      <c r="CO5" s="317" t="s">
        <v>352</v>
      </c>
      <c r="EK5" s="317" t="s">
        <v>352</v>
      </c>
      <c r="GD5" s="317" t="s">
        <v>352</v>
      </c>
      <c r="GM5" s="317" t="s">
        <v>352</v>
      </c>
      <c r="GV5" s="312" t="s">
        <v>352</v>
      </c>
      <c r="HE5" s="312" t="s">
        <v>352</v>
      </c>
    </row>
    <row r="6" spans="1:256" ht="15" x14ac:dyDescent="0.25">
      <c r="A6" s="314"/>
      <c r="C6" s="317" t="s">
        <v>326</v>
      </c>
      <c r="Q6" s="312" t="s">
        <v>353</v>
      </c>
      <c r="AE6" s="312" t="s">
        <v>354</v>
      </c>
      <c r="AS6" s="317" t="s">
        <v>326</v>
      </c>
      <c r="BI6" s="312" t="s">
        <v>353</v>
      </c>
      <c r="BY6" s="312" t="s">
        <v>354</v>
      </c>
      <c r="CO6" s="317" t="s">
        <v>326</v>
      </c>
      <c r="DE6" s="312" t="s">
        <v>353</v>
      </c>
      <c r="DU6" s="312" t="s">
        <v>354</v>
      </c>
      <c r="EK6" s="317" t="s">
        <v>326</v>
      </c>
      <c r="EZ6" s="312" t="s">
        <v>353</v>
      </c>
      <c r="FO6" s="312" t="s">
        <v>354</v>
      </c>
      <c r="GD6" s="317" t="s">
        <v>326</v>
      </c>
      <c r="GG6" s="312" t="s">
        <v>353</v>
      </c>
      <c r="GJ6" s="312" t="s">
        <v>354</v>
      </c>
      <c r="GM6" s="317" t="s">
        <v>326</v>
      </c>
      <c r="GP6" s="312" t="s">
        <v>353</v>
      </c>
      <c r="GS6" s="312" t="s">
        <v>354</v>
      </c>
      <c r="GV6" s="312" t="s">
        <v>326</v>
      </c>
      <c r="GY6" s="312" t="s">
        <v>353</v>
      </c>
      <c r="HB6" s="312" t="s">
        <v>354</v>
      </c>
      <c r="HE6" s="312" t="s">
        <v>326</v>
      </c>
      <c r="HH6" s="312" t="s">
        <v>353</v>
      </c>
      <c r="HK6" s="312" t="s">
        <v>354</v>
      </c>
      <c r="HO6" s="316"/>
    </row>
    <row r="7" spans="1:256" ht="15" x14ac:dyDescent="0.25">
      <c r="A7" s="314"/>
      <c r="C7" s="317" t="s">
        <v>355</v>
      </c>
      <c r="O7" s="312" t="s">
        <v>356</v>
      </c>
      <c r="Q7" s="312" t="s">
        <v>355</v>
      </c>
      <c r="AC7" s="312" t="s">
        <v>356</v>
      </c>
      <c r="AE7" s="312" t="s">
        <v>355</v>
      </c>
      <c r="AQ7" s="312" t="s">
        <v>356</v>
      </c>
      <c r="AS7" s="317" t="s">
        <v>357</v>
      </c>
      <c r="BG7" s="312" t="s">
        <v>358</v>
      </c>
      <c r="BI7" s="312" t="s">
        <v>357</v>
      </c>
      <c r="BW7" s="312" t="s">
        <v>358</v>
      </c>
      <c r="BY7" s="312" t="s">
        <v>357</v>
      </c>
      <c r="CM7" s="312" t="s">
        <v>358</v>
      </c>
      <c r="CO7" s="317" t="s">
        <v>359</v>
      </c>
      <c r="DC7" s="312" t="s">
        <v>360</v>
      </c>
      <c r="DE7" s="312" t="s">
        <v>359</v>
      </c>
      <c r="DS7" s="312" t="s">
        <v>360</v>
      </c>
      <c r="DU7" s="312" t="s">
        <v>359</v>
      </c>
      <c r="EI7" s="312" t="s">
        <v>360</v>
      </c>
      <c r="EK7" s="317" t="s">
        <v>361</v>
      </c>
      <c r="EX7" s="312" t="s">
        <v>362</v>
      </c>
      <c r="EZ7" s="312" t="s">
        <v>361</v>
      </c>
      <c r="FM7" s="312" t="s">
        <v>362</v>
      </c>
      <c r="FO7" s="312" t="s">
        <v>361</v>
      </c>
      <c r="GB7" s="312" t="s">
        <v>362</v>
      </c>
      <c r="GD7" s="317" t="s">
        <v>363</v>
      </c>
      <c r="GG7" s="312" t="s">
        <v>363</v>
      </c>
      <c r="GJ7" s="312" t="s">
        <v>363</v>
      </c>
      <c r="GM7" s="317" t="s">
        <v>364</v>
      </c>
      <c r="GP7" s="312" t="s">
        <v>364</v>
      </c>
      <c r="GS7" s="312" t="s">
        <v>364</v>
      </c>
      <c r="GV7" s="312" t="s">
        <v>365</v>
      </c>
      <c r="GY7" s="312" t="s">
        <v>365</v>
      </c>
      <c r="HB7" s="312" t="s">
        <v>365</v>
      </c>
      <c r="HE7" s="312" t="s">
        <v>366</v>
      </c>
      <c r="HH7" s="312" t="s">
        <v>366</v>
      </c>
      <c r="HK7" s="312" t="s">
        <v>366</v>
      </c>
    </row>
    <row r="8" spans="1:256" s="318" customFormat="1" ht="15" x14ac:dyDescent="0.25">
      <c r="A8" s="314"/>
      <c r="C8" s="319" t="s">
        <v>326</v>
      </c>
      <c r="D8" s="318" t="s">
        <v>68</v>
      </c>
      <c r="E8" s="318" t="s">
        <v>69</v>
      </c>
      <c r="F8" s="318" t="s">
        <v>70</v>
      </c>
      <c r="G8" s="318" t="s">
        <v>71</v>
      </c>
      <c r="H8" s="318">
        <v>3</v>
      </c>
      <c r="I8" s="318">
        <v>4</v>
      </c>
      <c r="J8" s="318">
        <v>5</v>
      </c>
      <c r="K8" s="318">
        <v>6</v>
      </c>
      <c r="L8" s="318" t="s">
        <v>367</v>
      </c>
      <c r="M8" s="318" t="s">
        <v>368</v>
      </c>
      <c r="N8" s="318" t="s">
        <v>369</v>
      </c>
      <c r="O8" s="318">
        <v>0</v>
      </c>
      <c r="P8" s="318">
        <v>1</v>
      </c>
      <c r="Q8" s="318" t="s">
        <v>326</v>
      </c>
      <c r="R8" s="318" t="s">
        <v>68</v>
      </c>
      <c r="S8" s="318" t="s">
        <v>69</v>
      </c>
      <c r="T8" s="318" t="s">
        <v>70</v>
      </c>
      <c r="U8" s="318" t="s">
        <v>71</v>
      </c>
      <c r="V8" s="318">
        <v>3</v>
      </c>
      <c r="W8" s="318">
        <v>4</v>
      </c>
      <c r="X8" s="318">
        <v>5</v>
      </c>
      <c r="Y8" s="318">
        <v>6</v>
      </c>
      <c r="Z8" s="318" t="s">
        <v>367</v>
      </c>
      <c r="AA8" s="318" t="s">
        <v>368</v>
      </c>
      <c r="AB8" s="318" t="s">
        <v>369</v>
      </c>
      <c r="AC8" s="318">
        <v>0</v>
      </c>
      <c r="AD8" s="318">
        <v>1</v>
      </c>
      <c r="AE8" s="318" t="s">
        <v>326</v>
      </c>
      <c r="AF8" s="318" t="s">
        <v>68</v>
      </c>
      <c r="AG8" s="318" t="s">
        <v>69</v>
      </c>
      <c r="AH8" s="318" t="s">
        <v>70</v>
      </c>
      <c r="AI8" s="318" t="s">
        <v>71</v>
      </c>
      <c r="AJ8" s="318">
        <v>3</v>
      </c>
      <c r="AK8" s="318">
        <v>4</v>
      </c>
      <c r="AL8" s="318">
        <v>5</v>
      </c>
      <c r="AM8" s="318">
        <v>6</v>
      </c>
      <c r="AN8" s="318" t="s">
        <v>367</v>
      </c>
      <c r="AO8" s="318" t="s">
        <v>368</v>
      </c>
      <c r="AP8" s="318" t="s">
        <v>369</v>
      </c>
      <c r="AQ8" s="318">
        <v>0</v>
      </c>
      <c r="AR8" s="318">
        <v>1</v>
      </c>
      <c r="AS8" s="319" t="s">
        <v>326</v>
      </c>
      <c r="AT8" s="318" t="s">
        <v>68</v>
      </c>
      <c r="AU8" s="318" t="s">
        <v>148</v>
      </c>
      <c r="AV8" s="318" t="s">
        <v>147</v>
      </c>
      <c r="AW8" s="318">
        <v>1</v>
      </c>
      <c r="AX8" s="318">
        <v>2</v>
      </c>
      <c r="AY8" s="318">
        <v>3</v>
      </c>
      <c r="AZ8" s="318">
        <v>4</v>
      </c>
      <c r="BA8" s="318">
        <v>5</v>
      </c>
      <c r="BB8" s="318">
        <v>6</v>
      </c>
      <c r="BC8" s="318" t="s">
        <v>353</v>
      </c>
      <c r="BD8" s="318" t="s">
        <v>370</v>
      </c>
      <c r="BE8" s="318" t="s">
        <v>354</v>
      </c>
      <c r="BF8" s="318" t="s">
        <v>371</v>
      </c>
      <c r="BG8" s="318">
        <v>0</v>
      </c>
      <c r="BH8" s="318">
        <v>1</v>
      </c>
      <c r="BI8" s="318" t="s">
        <v>326</v>
      </c>
      <c r="BJ8" s="318" t="s">
        <v>68</v>
      </c>
      <c r="BK8" s="318" t="s">
        <v>148</v>
      </c>
      <c r="BL8" s="318" t="s">
        <v>147</v>
      </c>
      <c r="BM8" s="318">
        <v>1</v>
      </c>
      <c r="BN8" s="318">
        <v>2</v>
      </c>
      <c r="BO8" s="318">
        <v>3</v>
      </c>
      <c r="BP8" s="318">
        <v>4</v>
      </c>
      <c r="BQ8" s="318">
        <v>5</v>
      </c>
      <c r="BR8" s="318">
        <v>6</v>
      </c>
      <c r="BS8" s="318" t="s">
        <v>353</v>
      </c>
      <c r="BT8" s="318" t="s">
        <v>370</v>
      </c>
      <c r="BU8" s="318" t="s">
        <v>354</v>
      </c>
      <c r="BV8" s="318" t="s">
        <v>371</v>
      </c>
      <c r="BW8" s="318">
        <v>0</v>
      </c>
      <c r="BX8" s="318">
        <v>1</v>
      </c>
      <c r="BY8" s="318" t="s">
        <v>326</v>
      </c>
      <c r="BZ8" s="318" t="s">
        <v>68</v>
      </c>
      <c r="CA8" s="318" t="s">
        <v>148</v>
      </c>
      <c r="CB8" s="318" t="s">
        <v>147</v>
      </c>
      <c r="CC8" s="318">
        <v>1</v>
      </c>
      <c r="CD8" s="318">
        <v>2</v>
      </c>
      <c r="CE8" s="318">
        <v>3</v>
      </c>
      <c r="CF8" s="318">
        <v>4</v>
      </c>
      <c r="CG8" s="318">
        <v>5</v>
      </c>
      <c r="CH8" s="318">
        <v>6</v>
      </c>
      <c r="CI8" s="318" t="s">
        <v>353</v>
      </c>
      <c r="CJ8" s="318" t="s">
        <v>370</v>
      </c>
      <c r="CK8" s="318" t="s">
        <v>354</v>
      </c>
      <c r="CL8" s="318" t="s">
        <v>371</v>
      </c>
      <c r="CM8" s="318">
        <v>0</v>
      </c>
      <c r="CN8" s="318">
        <v>1</v>
      </c>
      <c r="CO8" s="319" t="s">
        <v>326</v>
      </c>
      <c r="CP8" s="318" t="s">
        <v>68</v>
      </c>
      <c r="CQ8" s="318" t="s">
        <v>69</v>
      </c>
      <c r="CR8" s="318" t="s">
        <v>70</v>
      </c>
      <c r="CS8" s="318" t="s">
        <v>71</v>
      </c>
      <c r="CT8" s="318">
        <v>2</v>
      </c>
      <c r="CU8" s="318">
        <v>3</v>
      </c>
      <c r="CV8" s="318">
        <v>4</v>
      </c>
      <c r="CW8" s="318">
        <v>5</v>
      </c>
      <c r="CX8" s="318">
        <v>6</v>
      </c>
      <c r="CY8" s="318" t="s">
        <v>369</v>
      </c>
      <c r="CZ8" s="318" t="s">
        <v>370</v>
      </c>
      <c r="DA8" s="318" t="s">
        <v>367</v>
      </c>
      <c r="DB8" s="318" t="s">
        <v>368</v>
      </c>
      <c r="DC8" s="318">
        <v>0</v>
      </c>
      <c r="DD8" s="318">
        <v>1</v>
      </c>
      <c r="DE8" s="318" t="s">
        <v>326</v>
      </c>
      <c r="DF8" s="318" t="s">
        <v>68</v>
      </c>
      <c r="DG8" s="318" t="s">
        <v>69</v>
      </c>
      <c r="DH8" s="318" t="s">
        <v>70</v>
      </c>
      <c r="DI8" s="318" t="s">
        <v>71</v>
      </c>
      <c r="DJ8" s="318">
        <v>2</v>
      </c>
      <c r="DK8" s="318">
        <v>3</v>
      </c>
      <c r="DL8" s="318">
        <v>4</v>
      </c>
      <c r="DM8" s="318">
        <v>5</v>
      </c>
      <c r="DN8" s="318">
        <v>6</v>
      </c>
      <c r="DO8" s="318" t="s">
        <v>369</v>
      </c>
      <c r="DP8" s="318" t="s">
        <v>370</v>
      </c>
      <c r="DQ8" s="318" t="s">
        <v>367</v>
      </c>
      <c r="DR8" s="318" t="s">
        <v>368</v>
      </c>
      <c r="DS8" s="318">
        <v>0</v>
      </c>
      <c r="DT8" s="318">
        <v>1</v>
      </c>
      <c r="DU8" s="318" t="s">
        <v>326</v>
      </c>
      <c r="DV8" s="318" t="s">
        <v>68</v>
      </c>
      <c r="DW8" s="318" t="s">
        <v>69</v>
      </c>
      <c r="DX8" s="318" t="s">
        <v>70</v>
      </c>
      <c r="DY8" s="318" t="s">
        <v>71</v>
      </c>
      <c r="DZ8" s="318">
        <v>2</v>
      </c>
      <c r="EA8" s="318">
        <v>3</v>
      </c>
      <c r="EB8" s="318">
        <v>4</v>
      </c>
      <c r="EC8" s="318">
        <v>5</v>
      </c>
      <c r="ED8" s="318">
        <v>6</v>
      </c>
      <c r="EE8" s="318" t="s">
        <v>369</v>
      </c>
      <c r="EF8" s="318" t="s">
        <v>370</v>
      </c>
      <c r="EG8" s="318" t="s">
        <v>367</v>
      </c>
      <c r="EH8" s="318" t="s">
        <v>368</v>
      </c>
      <c r="EI8" s="318">
        <v>0</v>
      </c>
      <c r="EJ8" s="318">
        <v>1</v>
      </c>
      <c r="EK8" s="319" t="s">
        <v>326</v>
      </c>
      <c r="EL8" s="318" t="s">
        <v>68</v>
      </c>
      <c r="EM8" s="318" t="s">
        <v>69</v>
      </c>
      <c r="EN8" s="318" t="s">
        <v>70</v>
      </c>
      <c r="EO8" s="318" t="s">
        <v>71</v>
      </c>
      <c r="EP8" s="318">
        <v>3</v>
      </c>
      <c r="EQ8" s="318">
        <v>4</v>
      </c>
      <c r="ER8" s="318">
        <v>5</v>
      </c>
      <c r="ES8" s="318">
        <v>6</v>
      </c>
      <c r="ET8" s="318" t="s">
        <v>369</v>
      </c>
      <c r="EU8" s="318" t="s">
        <v>370</v>
      </c>
      <c r="EV8" s="320" t="s">
        <v>367</v>
      </c>
      <c r="EW8" s="318" t="s">
        <v>368</v>
      </c>
      <c r="EX8" s="318">
        <v>0</v>
      </c>
      <c r="EY8" s="318">
        <v>1</v>
      </c>
      <c r="EZ8" s="318" t="s">
        <v>326</v>
      </c>
      <c r="FA8" s="318" t="s">
        <v>68</v>
      </c>
      <c r="FB8" s="318" t="s">
        <v>69</v>
      </c>
      <c r="FC8" s="318" t="s">
        <v>70</v>
      </c>
      <c r="FD8" s="318" t="s">
        <v>71</v>
      </c>
      <c r="FE8" s="318">
        <v>3</v>
      </c>
      <c r="FF8" s="318">
        <v>4</v>
      </c>
      <c r="FG8" s="318">
        <v>5</v>
      </c>
      <c r="FH8" s="318">
        <v>6</v>
      </c>
      <c r="FI8" s="318" t="s">
        <v>369</v>
      </c>
      <c r="FJ8" s="318" t="s">
        <v>370</v>
      </c>
      <c r="FK8" s="320" t="s">
        <v>367</v>
      </c>
      <c r="FL8" s="318" t="s">
        <v>368</v>
      </c>
      <c r="FM8" s="318">
        <v>0</v>
      </c>
      <c r="FN8" s="318">
        <v>1</v>
      </c>
      <c r="FO8" s="318" t="s">
        <v>326</v>
      </c>
      <c r="FP8" s="318" t="s">
        <v>68</v>
      </c>
      <c r="FQ8" s="318" t="s">
        <v>69</v>
      </c>
      <c r="FR8" s="318" t="s">
        <v>70</v>
      </c>
      <c r="FS8" s="318" t="s">
        <v>71</v>
      </c>
      <c r="FT8" s="318">
        <v>3</v>
      </c>
      <c r="FU8" s="318">
        <v>4</v>
      </c>
      <c r="FV8" s="318">
        <v>5</v>
      </c>
      <c r="FW8" s="318">
        <v>6</v>
      </c>
      <c r="FX8" s="318" t="s">
        <v>369</v>
      </c>
      <c r="FY8" s="318" t="s">
        <v>370</v>
      </c>
      <c r="FZ8" s="320" t="s">
        <v>367</v>
      </c>
      <c r="GA8" s="318" t="s">
        <v>368</v>
      </c>
      <c r="GB8" s="318">
        <v>0</v>
      </c>
      <c r="GC8" s="318">
        <v>1</v>
      </c>
      <c r="GD8" s="319" t="s">
        <v>326</v>
      </c>
      <c r="GE8" s="318">
        <v>0</v>
      </c>
      <c r="GF8" s="318">
        <v>1</v>
      </c>
      <c r="GG8" s="318" t="s">
        <v>326</v>
      </c>
      <c r="GH8" s="318">
        <v>0</v>
      </c>
      <c r="GI8" s="318">
        <v>1</v>
      </c>
      <c r="GJ8" s="318" t="s">
        <v>326</v>
      </c>
      <c r="GK8" s="318">
        <v>0</v>
      </c>
      <c r="GL8" s="318">
        <v>1</v>
      </c>
      <c r="GM8" s="317" t="s">
        <v>326</v>
      </c>
      <c r="GN8" s="312">
        <v>1</v>
      </c>
      <c r="GO8" s="312">
        <v>2</v>
      </c>
      <c r="GP8" s="312" t="s">
        <v>326</v>
      </c>
      <c r="GQ8" s="312">
        <v>1</v>
      </c>
      <c r="GR8" s="312">
        <v>2</v>
      </c>
      <c r="GS8" s="312" t="s">
        <v>326</v>
      </c>
      <c r="GT8" s="312">
        <v>1</v>
      </c>
      <c r="GU8" s="312">
        <v>2</v>
      </c>
      <c r="GV8" s="312" t="s">
        <v>326</v>
      </c>
      <c r="GW8" s="312">
        <v>1</v>
      </c>
      <c r="GX8" s="312">
        <v>2</v>
      </c>
      <c r="GY8" s="312" t="s">
        <v>326</v>
      </c>
      <c r="GZ8" s="312">
        <v>1</v>
      </c>
      <c r="HA8" s="312">
        <v>2</v>
      </c>
      <c r="HB8" s="312" t="s">
        <v>326</v>
      </c>
      <c r="HC8" s="312">
        <v>1</v>
      </c>
      <c r="HD8" s="312">
        <v>2</v>
      </c>
      <c r="HE8" s="312" t="s">
        <v>326</v>
      </c>
      <c r="HF8" s="312">
        <v>0</v>
      </c>
      <c r="HG8" s="312">
        <v>1</v>
      </c>
      <c r="HH8" s="312" t="s">
        <v>326</v>
      </c>
      <c r="HI8" s="312">
        <v>0</v>
      </c>
      <c r="HJ8" s="312">
        <v>1</v>
      </c>
      <c r="HK8" s="312" t="s">
        <v>326</v>
      </c>
      <c r="HL8" s="312">
        <v>0</v>
      </c>
      <c r="HM8" s="312">
        <v>1</v>
      </c>
      <c r="HN8" s="312"/>
      <c r="HO8" s="313"/>
      <c r="HP8" s="313"/>
      <c r="HQ8" s="313"/>
      <c r="HR8" s="313"/>
      <c r="HS8" s="313"/>
      <c r="HT8" s="313"/>
      <c r="HU8" s="313"/>
      <c r="HV8" s="313"/>
      <c r="HW8" s="313"/>
      <c r="HX8" s="313"/>
      <c r="HY8" s="313"/>
      <c r="HZ8" s="313"/>
      <c r="IA8" s="313"/>
      <c r="IB8" s="313"/>
      <c r="IC8" s="313"/>
      <c r="ID8" s="313"/>
      <c r="IE8" s="313"/>
      <c r="IF8" s="313"/>
      <c r="IG8" s="313"/>
      <c r="IH8" s="313"/>
      <c r="II8" s="313"/>
      <c r="IJ8" s="313"/>
      <c r="IK8" s="313"/>
      <c r="IL8" s="313"/>
      <c r="IM8" s="313"/>
      <c r="IN8" s="313"/>
      <c r="IO8" s="313"/>
      <c r="IP8" s="313"/>
      <c r="IQ8" s="313"/>
      <c r="IR8" s="313"/>
      <c r="IS8" s="313"/>
      <c r="IT8" s="313"/>
      <c r="IU8" s="313"/>
      <c r="IV8" s="313"/>
    </row>
    <row r="9" spans="1:256" x14ac:dyDescent="0.2">
      <c r="A9" s="321"/>
      <c r="C9" s="317" t="s">
        <v>372</v>
      </c>
      <c r="D9" s="312" t="s">
        <v>372</v>
      </c>
      <c r="E9" s="312" t="s">
        <v>372</v>
      </c>
      <c r="F9" s="312" t="s">
        <v>372</v>
      </c>
      <c r="G9" s="312" t="s">
        <v>372</v>
      </c>
      <c r="H9" s="312" t="s">
        <v>372</v>
      </c>
      <c r="I9" s="312" t="s">
        <v>372</v>
      </c>
      <c r="J9" s="312" t="s">
        <v>372</v>
      </c>
      <c r="K9" s="312" t="s">
        <v>372</v>
      </c>
      <c r="L9" s="312" t="s">
        <v>372</v>
      </c>
      <c r="M9" s="312" t="s">
        <v>372</v>
      </c>
      <c r="N9" s="312" t="s">
        <v>372</v>
      </c>
      <c r="O9" s="312" t="s">
        <v>372</v>
      </c>
      <c r="P9" s="312" t="s">
        <v>372</v>
      </c>
      <c r="Q9" s="312" t="s">
        <v>372</v>
      </c>
      <c r="R9" s="312" t="s">
        <v>372</v>
      </c>
      <c r="S9" s="312" t="s">
        <v>372</v>
      </c>
      <c r="T9" s="312" t="s">
        <v>372</v>
      </c>
      <c r="U9" s="312" t="s">
        <v>372</v>
      </c>
      <c r="V9" s="312" t="s">
        <v>372</v>
      </c>
      <c r="W9" s="312" t="s">
        <v>372</v>
      </c>
      <c r="X9" s="312" t="s">
        <v>372</v>
      </c>
      <c r="Y9" s="312" t="s">
        <v>372</v>
      </c>
      <c r="Z9" s="312" t="s">
        <v>372</v>
      </c>
      <c r="AA9" s="312" t="s">
        <v>372</v>
      </c>
      <c r="AB9" s="312" t="s">
        <v>372</v>
      </c>
      <c r="AC9" s="312" t="s">
        <v>372</v>
      </c>
      <c r="AD9" s="312" t="s">
        <v>372</v>
      </c>
      <c r="AE9" s="312" t="s">
        <v>372</v>
      </c>
      <c r="AF9" s="312" t="s">
        <v>372</v>
      </c>
      <c r="AG9" s="312" t="s">
        <v>372</v>
      </c>
      <c r="AH9" s="312" t="s">
        <v>372</v>
      </c>
      <c r="AI9" s="312" t="s">
        <v>372</v>
      </c>
      <c r="AJ9" s="312" t="s">
        <v>372</v>
      </c>
      <c r="AK9" s="312" t="s">
        <v>372</v>
      </c>
      <c r="AL9" s="312" t="s">
        <v>372</v>
      </c>
      <c r="AM9" s="312" t="s">
        <v>372</v>
      </c>
      <c r="AN9" s="312" t="s">
        <v>372</v>
      </c>
      <c r="AO9" s="312" t="s">
        <v>372</v>
      </c>
      <c r="AP9" s="312" t="s">
        <v>372</v>
      </c>
      <c r="AQ9" s="312" t="s">
        <v>372</v>
      </c>
      <c r="AR9" s="312" t="s">
        <v>372</v>
      </c>
      <c r="AS9" s="317" t="s">
        <v>372</v>
      </c>
      <c r="AT9" s="312" t="s">
        <v>372</v>
      </c>
      <c r="AU9" s="312" t="s">
        <v>372</v>
      </c>
      <c r="AV9" s="312" t="s">
        <v>372</v>
      </c>
      <c r="AW9" s="312" t="s">
        <v>372</v>
      </c>
      <c r="AX9" s="312" t="s">
        <v>372</v>
      </c>
      <c r="AY9" s="312" t="s">
        <v>372</v>
      </c>
      <c r="AZ9" s="312" t="s">
        <v>372</v>
      </c>
      <c r="BA9" s="312" t="s">
        <v>372</v>
      </c>
      <c r="BB9" s="312" t="s">
        <v>372</v>
      </c>
      <c r="BC9" s="312" t="s">
        <v>372</v>
      </c>
      <c r="BD9" s="312" t="s">
        <v>372</v>
      </c>
      <c r="BE9" s="312" t="s">
        <v>372</v>
      </c>
      <c r="BF9" s="312" t="s">
        <v>372</v>
      </c>
      <c r="BG9" s="312" t="s">
        <v>372</v>
      </c>
      <c r="BH9" s="312" t="s">
        <v>372</v>
      </c>
      <c r="BI9" s="312" t="s">
        <v>372</v>
      </c>
      <c r="BJ9" s="312" t="s">
        <v>372</v>
      </c>
      <c r="BK9" s="312" t="s">
        <v>372</v>
      </c>
      <c r="BL9" s="312" t="s">
        <v>372</v>
      </c>
      <c r="BM9" s="312" t="s">
        <v>372</v>
      </c>
      <c r="BN9" s="312" t="s">
        <v>372</v>
      </c>
      <c r="BO9" s="312" t="s">
        <v>372</v>
      </c>
      <c r="BP9" s="312" t="s">
        <v>372</v>
      </c>
      <c r="BQ9" s="312" t="s">
        <v>372</v>
      </c>
      <c r="BR9" s="312" t="s">
        <v>372</v>
      </c>
      <c r="BS9" s="312" t="s">
        <v>372</v>
      </c>
      <c r="BT9" s="312" t="s">
        <v>372</v>
      </c>
      <c r="BU9" s="312" t="s">
        <v>372</v>
      </c>
      <c r="BV9" s="312" t="s">
        <v>372</v>
      </c>
      <c r="BW9" s="312" t="s">
        <v>372</v>
      </c>
      <c r="BX9" s="312" t="s">
        <v>372</v>
      </c>
      <c r="BY9" s="312" t="s">
        <v>372</v>
      </c>
      <c r="BZ9" s="312" t="s">
        <v>372</v>
      </c>
      <c r="CA9" s="312" t="s">
        <v>372</v>
      </c>
      <c r="CB9" s="312" t="s">
        <v>372</v>
      </c>
      <c r="CC9" s="312" t="s">
        <v>372</v>
      </c>
      <c r="CD9" s="312" t="s">
        <v>372</v>
      </c>
      <c r="CE9" s="312" t="s">
        <v>372</v>
      </c>
      <c r="CF9" s="312" t="s">
        <v>372</v>
      </c>
      <c r="CG9" s="312" t="s">
        <v>372</v>
      </c>
      <c r="CH9" s="312" t="s">
        <v>372</v>
      </c>
      <c r="CI9" s="312" t="s">
        <v>372</v>
      </c>
      <c r="CJ9" s="312" t="s">
        <v>372</v>
      </c>
      <c r="CK9" s="312" t="s">
        <v>372</v>
      </c>
      <c r="CL9" s="312" t="s">
        <v>372</v>
      </c>
      <c r="CM9" s="312" t="s">
        <v>372</v>
      </c>
      <c r="CN9" s="312" t="s">
        <v>372</v>
      </c>
      <c r="CO9" s="317" t="s">
        <v>372</v>
      </c>
      <c r="CP9" s="312" t="s">
        <v>372</v>
      </c>
      <c r="CQ9" s="312" t="s">
        <v>372</v>
      </c>
      <c r="CR9" s="312" t="s">
        <v>372</v>
      </c>
      <c r="CS9" s="312" t="s">
        <v>372</v>
      </c>
      <c r="CT9" s="312" t="s">
        <v>372</v>
      </c>
      <c r="CU9" s="312" t="s">
        <v>372</v>
      </c>
      <c r="CV9" s="312" t="s">
        <v>372</v>
      </c>
      <c r="CW9" s="312" t="s">
        <v>372</v>
      </c>
      <c r="CX9" s="312" t="s">
        <v>372</v>
      </c>
      <c r="CY9" s="312" t="s">
        <v>372</v>
      </c>
      <c r="CZ9" s="312" t="s">
        <v>372</v>
      </c>
      <c r="DA9" s="312" t="s">
        <v>372</v>
      </c>
      <c r="DB9" s="312" t="s">
        <v>372</v>
      </c>
      <c r="DC9" s="312" t="s">
        <v>372</v>
      </c>
      <c r="DD9" s="312" t="s">
        <v>372</v>
      </c>
      <c r="DE9" s="312" t="s">
        <v>372</v>
      </c>
      <c r="DF9" s="312" t="s">
        <v>372</v>
      </c>
      <c r="DG9" s="312" t="s">
        <v>372</v>
      </c>
      <c r="DH9" s="312" t="s">
        <v>372</v>
      </c>
      <c r="DI9" s="312" t="s">
        <v>372</v>
      </c>
      <c r="DJ9" s="312" t="s">
        <v>372</v>
      </c>
      <c r="DK9" s="312" t="s">
        <v>372</v>
      </c>
      <c r="DL9" s="312" t="s">
        <v>372</v>
      </c>
      <c r="DM9" s="312" t="s">
        <v>372</v>
      </c>
      <c r="DN9" s="312" t="s">
        <v>372</v>
      </c>
      <c r="DO9" s="312" t="s">
        <v>372</v>
      </c>
      <c r="DP9" s="312" t="s">
        <v>372</v>
      </c>
      <c r="DQ9" s="312" t="s">
        <v>372</v>
      </c>
      <c r="DR9" s="312" t="s">
        <v>372</v>
      </c>
      <c r="DS9" s="312" t="s">
        <v>372</v>
      </c>
      <c r="DT9" s="312" t="s">
        <v>372</v>
      </c>
      <c r="DU9" s="312" t="s">
        <v>372</v>
      </c>
      <c r="DV9" s="312" t="s">
        <v>372</v>
      </c>
      <c r="DW9" s="312" t="s">
        <v>372</v>
      </c>
      <c r="DX9" s="312" t="s">
        <v>372</v>
      </c>
      <c r="DY9" s="312" t="s">
        <v>372</v>
      </c>
      <c r="DZ9" s="312" t="s">
        <v>372</v>
      </c>
      <c r="EA9" s="312" t="s">
        <v>372</v>
      </c>
      <c r="EB9" s="312" t="s">
        <v>372</v>
      </c>
      <c r="EC9" s="312" t="s">
        <v>372</v>
      </c>
      <c r="ED9" s="312" t="s">
        <v>372</v>
      </c>
      <c r="EE9" s="312" t="s">
        <v>372</v>
      </c>
      <c r="EF9" s="312" t="s">
        <v>372</v>
      </c>
      <c r="EG9" s="312" t="s">
        <v>372</v>
      </c>
      <c r="EH9" s="312" t="s">
        <v>372</v>
      </c>
      <c r="EI9" s="312" t="s">
        <v>372</v>
      </c>
      <c r="EJ9" s="312" t="s">
        <v>372</v>
      </c>
      <c r="EK9" s="317" t="s">
        <v>372</v>
      </c>
      <c r="EL9" s="312" t="s">
        <v>372</v>
      </c>
      <c r="EM9" s="312" t="s">
        <v>372</v>
      </c>
      <c r="EN9" s="312" t="s">
        <v>372</v>
      </c>
      <c r="EO9" s="312" t="s">
        <v>372</v>
      </c>
      <c r="EP9" s="312" t="s">
        <v>372</v>
      </c>
      <c r="EQ9" s="312" t="s">
        <v>372</v>
      </c>
      <c r="ER9" s="312" t="s">
        <v>372</v>
      </c>
      <c r="ES9" s="312" t="s">
        <v>372</v>
      </c>
      <c r="ET9" s="312" t="s">
        <v>372</v>
      </c>
      <c r="EU9" s="312" t="s">
        <v>372</v>
      </c>
      <c r="EV9" s="312" t="s">
        <v>372</v>
      </c>
      <c r="EW9" s="312" t="s">
        <v>372</v>
      </c>
      <c r="EX9" s="312" t="s">
        <v>372</v>
      </c>
      <c r="EY9" s="312" t="s">
        <v>372</v>
      </c>
      <c r="EZ9" s="312" t="s">
        <v>372</v>
      </c>
      <c r="FA9" s="312" t="s">
        <v>372</v>
      </c>
      <c r="FB9" s="312" t="s">
        <v>372</v>
      </c>
      <c r="FC9" s="312" t="s">
        <v>372</v>
      </c>
      <c r="FD9" s="312" t="s">
        <v>372</v>
      </c>
      <c r="FE9" s="312" t="s">
        <v>372</v>
      </c>
      <c r="FF9" s="312" t="s">
        <v>372</v>
      </c>
      <c r="FG9" s="312" t="s">
        <v>372</v>
      </c>
      <c r="FH9" s="312" t="s">
        <v>372</v>
      </c>
      <c r="FI9" s="312" t="s">
        <v>372</v>
      </c>
      <c r="FJ9" s="312" t="s">
        <v>372</v>
      </c>
      <c r="FK9" s="312" t="s">
        <v>372</v>
      </c>
      <c r="FL9" s="312" t="s">
        <v>372</v>
      </c>
      <c r="FM9" s="312" t="s">
        <v>372</v>
      </c>
      <c r="FN9" s="312" t="s">
        <v>372</v>
      </c>
      <c r="FO9" s="312" t="s">
        <v>372</v>
      </c>
      <c r="FP9" s="312" t="s">
        <v>372</v>
      </c>
      <c r="FQ9" s="312" t="s">
        <v>372</v>
      </c>
      <c r="FR9" s="312" t="s">
        <v>372</v>
      </c>
      <c r="FS9" s="312" t="s">
        <v>372</v>
      </c>
      <c r="FT9" s="312" t="s">
        <v>372</v>
      </c>
      <c r="FU9" s="312" t="s">
        <v>372</v>
      </c>
      <c r="FV9" s="312" t="s">
        <v>372</v>
      </c>
      <c r="FW9" s="312" t="s">
        <v>372</v>
      </c>
      <c r="FX9" s="312" t="s">
        <v>372</v>
      </c>
      <c r="FY9" s="312" t="s">
        <v>372</v>
      </c>
      <c r="FZ9" s="312" t="s">
        <v>372</v>
      </c>
      <c r="GA9" s="312" t="s">
        <v>372</v>
      </c>
      <c r="GB9" s="312" t="s">
        <v>372</v>
      </c>
      <c r="GC9" s="312" t="s">
        <v>372</v>
      </c>
      <c r="GD9" s="317" t="s">
        <v>372</v>
      </c>
      <c r="GE9" s="312" t="s">
        <v>372</v>
      </c>
      <c r="GF9" s="312" t="s">
        <v>372</v>
      </c>
      <c r="GG9" s="312" t="s">
        <v>372</v>
      </c>
      <c r="GH9" s="312" t="s">
        <v>372</v>
      </c>
      <c r="GI9" s="312" t="s">
        <v>372</v>
      </c>
      <c r="GJ9" s="312" t="s">
        <v>372</v>
      </c>
      <c r="GK9" s="312" t="s">
        <v>372</v>
      </c>
      <c r="GL9" s="312" t="s">
        <v>372</v>
      </c>
      <c r="GM9" s="317" t="s">
        <v>372</v>
      </c>
      <c r="GN9" s="312" t="s">
        <v>372</v>
      </c>
      <c r="GO9" s="312" t="s">
        <v>372</v>
      </c>
      <c r="GP9" s="312" t="s">
        <v>372</v>
      </c>
      <c r="GQ9" s="312" t="s">
        <v>372</v>
      </c>
      <c r="GR9" s="312" t="s">
        <v>372</v>
      </c>
      <c r="GS9" s="312" t="s">
        <v>372</v>
      </c>
      <c r="GT9" s="312" t="s">
        <v>372</v>
      </c>
      <c r="GU9" s="312" t="s">
        <v>372</v>
      </c>
      <c r="GV9" s="312" t="s">
        <v>372</v>
      </c>
      <c r="GW9" s="312" t="s">
        <v>372</v>
      </c>
      <c r="GX9" s="312" t="s">
        <v>372</v>
      </c>
      <c r="GY9" s="312" t="s">
        <v>372</v>
      </c>
      <c r="GZ9" s="312" t="s">
        <v>372</v>
      </c>
      <c r="HA9" s="312" t="s">
        <v>372</v>
      </c>
      <c r="HB9" s="312" t="s">
        <v>372</v>
      </c>
      <c r="HC9" s="312" t="s">
        <v>372</v>
      </c>
      <c r="HD9" s="312" t="s">
        <v>372</v>
      </c>
      <c r="HE9" s="312" t="s">
        <v>372</v>
      </c>
      <c r="HF9" s="312" t="s">
        <v>372</v>
      </c>
      <c r="HG9" s="312" t="s">
        <v>372</v>
      </c>
      <c r="HH9" s="312" t="s">
        <v>372</v>
      </c>
      <c r="HI9" s="312" t="s">
        <v>372</v>
      </c>
      <c r="HJ9" s="312" t="s">
        <v>372</v>
      </c>
      <c r="HK9" s="312" t="s">
        <v>372</v>
      </c>
      <c r="HL9" s="312" t="s">
        <v>372</v>
      </c>
      <c r="HM9" s="312" t="s">
        <v>372</v>
      </c>
      <c r="HO9" s="322"/>
      <c r="HP9" s="322"/>
      <c r="HQ9" s="322"/>
      <c r="HR9" s="322"/>
      <c r="HS9" s="322"/>
      <c r="HT9" s="322"/>
      <c r="HU9" s="322"/>
      <c r="HV9" s="322"/>
      <c r="HW9" s="322"/>
      <c r="HX9" s="322"/>
      <c r="HY9" s="322"/>
      <c r="HZ9" s="322"/>
      <c r="IA9" s="322"/>
      <c r="IB9" s="322"/>
      <c r="IC9" s="322"/>
      <c r="ID9" s="322"/>
      <c r="IE9" s="322"/>
      <c r="IF9" s="322"/>
      <c r="IG9" s="322"/>
      <c r="IH9" s="322"/>
      <c r="II9" s="322"/>
      <c r="IJ9" s="322"/>
      <c r="IK9" s="322"/>
      <c r="IL9" s="322"/>
      <c r="IM9" s="322"/>
      <c r="IN9" s="322"/>
      <c r="IO9" s="322"/>
      <c r="IP9" s="322"/>
      <c r="IQ9" s="322"/>
      <c r="IR9" s="322"/>
      <c r="IS9" s="322"/>
      <c r="IT9" s="322"/>
      <c r="IU9" s="322"/>
      <c r="IV9" s="322"/>
    </row>
    <row r="10" spans="1:256" x14ac:dyDescent="0.2">
      <c r="A10" s="312" t="s">
        <v>32</v>
      </c>
      <c r="B10" s="312" t="s">
        <v>27</v>
      </c>
      <c r="C10" s="853">
        <v>554445</v>
      </c>
      <c r="D10" s="853">
        <v>0</v>
      </c>
      <c r="E10" s="853">
        <v>0</v>
      </c>
      <c r="F10" s="853">
        <v>3</v>
      </c>
      <c r="G10" s="853">
        <v>2</v>
      </c>
      <c r="H10" s="853">
        <v>6</v>
      </c>
      <c r="I10" s="853">
        <v>39</v>
      </c>
      <c r="J10" s="853">
        <v>49</v>
      </c>
      <c r="K10" s="853">
        <v>0</v>
      </c>
      <c r="L10" s="853"/>
      <c r="M10" s="853"/>
      <c r="N10" s="853"/>
      <c r="O10" s="853">
        <v>11</v>
      </c>
      <c r="P10" s="853">
        <v>89</v>
      </c>
      <c r="Q10" s="853">
        <v>270702</v>
      </c>
      <c r="R10" s="853">
        <v>0</v>
      </c>
      <c r="S10" s="853">
        <v>0</v>
      </c>
      <c r="T10" s="853">
        <v>2</v>
      </c>
      <c r="U10" s="853">
        <v>2</v>
      </c>
      <c r="V10" s="853">
        <v>6</v>
      </c>
      <c r="W10" s="853">
        <v>38</v>
      </c>
      <c r="X10" s="853">
        <v>53</v>
      </c>
      <c r="Y10" s="853">
        <v>0</v>
      </c>
      <c r="Z10" s="853"/>
      <c r="AA10" s="853"/>
      <c r="AB10" s="853"/>
      <c r="AC10" s="853">
        <v>10</v>
      </c>
      <c r="AD10" s="853">
        <v>90</v>
      </c>
      <c r="AE10" s="853">
        <v>283743</v>
      </c>
      <c r="AF10" s="853">
        <v>0</v>
      </c>
      <c r="AG10" s="853">
        <v>0</v>
      </c>
      <c r="AH10" s="853">
        <v>4</v>
      </c>
      <c r="AI10" s="853">
        <v>2</v>
      </c>
      <c r="AJ10" s="853">
        <v>7</v>
      </c>
      <c r="AK10" s="853">
        <v>41</v>
      </c>
      <c r="AL10" s="853">
        <v>46</v>
      </c>
      <c r="AM10" s="853">
        <v>0</v>
      </c>
      <c r="AN10" s="853"/>
      <c r="AO10" s="853"/>
      <c r="AP10" s="853"/>
      <c r="AQ10" s="853">
        <v>13</v>
      </c>
      <c r="AR10" s="853">
        <v>87</v>
      </c>
      <c r="AS10" s="853">
        <v>554803</v>
      </c>
      <c r="AT10" s="853">
        <v>0</v>
      </c>
      <c r="AU10" s="853">
        <v>0</v>
      </c>
      <c r="AV10" s="853">
        <v>1</v>
      </c>
      <c r="AW10" s="853">
        <v>1</v>
      </c>
      <c r="AX10" s="853">
        <v>3</v>
      </c>
      <c r="AY10" s="853">
        <v>11</v>
      </c>
      <c r="AZ10" s="853">
        <v>52</v>
      </c>
      <c r="BA10" s="853">
        <v>31</v>
      </c>
      <c r="BB10" s="853">
        <v>2</v>
      </c>
      <c r="BC10" s="853"/>
      <c r="BD10" s="853"/>
      <c r="BE10" s="853"/>
      <c r="BF10" s="853"/>
      <c r="BG10" s="853">
        <v>15</v>
      </c>
      <c r="BH10" s="853">
        <v>85</v>
      </c>
      <c r="BI10" s="853">
        <v>270910</v>
      </c>
      <c r="BJ10" s="853">
        <v>0</v>
      </c>
      <c r="BK10" s="853">
        <v>0</v>
      </c>
      <c r="BL10" s="853">
        <v>0</v>
      </c>
      <c r="BM10" s="853">
        <v>0</v>
      </c>
      <c r="BN10" s="853">
        <v>2</v>
      </c>
      <c r="BO10" s="853">
        <v>8</v>
      </c>
      <c r="BP10" s="853">
        <v>49</v>
      </c>
      <c r="BQ10" s="853">
        <v>38</v>
      </c>
      <c r="BR10" s="853">
        <v>3</v>
      </c>
      <c r="BS10" s="853"/>
      <c r="BT10" s="853"/>
      <c r="BU10" s="853"/>
      <c r="BV10" s="853"/>
      <c r="BW10" s="853">
        <v>10</v>
      </c>
      <c r="BX10" s="853">
        <v>90</v>
      </c>
      <c r="BY10" s="853">
        <v>283893</v>
      </c>
      <c r="BZ10" s="853">
        <v>0</v>
      </c>
      <c r="CA10" s="853">
        <v>0</v>
      </c>
      <c r="CB10" s="853">
        <v>1</v>
      </c>
      <c r="CC10" s="853">
        <v>1</v>
      </c>
      <c r="CD10" s="853">
        <v>3</v>
      </c>
      <c r="CE10" s="853">
        <v>14</v>
      </c>
      <c r="CF10" s="853">
        <v>55</v>
      </c>
      <c r="CG10" s="853">
        <v>24</v>
      </c>
      <c r="CH10" s="853">
        <v>1</v>
      </c>
      <c r="CI10" s="853"/>
      <c r="CJ10" s="853"/>
      <c r="CK10" s="853"/>
      <c r="CL10" s="853"/>
      <c r="CM10" s="853">
        <v>19</v>
      </c>
      <c r="CN10" s="853">
        <v>81</v>
      </c>
      <c r="CO10" s="853">
        <v>554428</v>
      </c>
      <c r="CP10" s="853">
        <v>0</v>
      </c>
      <c r="CQ10" s="853">
        <v>0</v>
      </c>
      <c r="CR10" s="853">
        <v>3</v>
      </c>
      <c r="CS10" s="853">
        <v>1</v>
      </c>
      <c r="CT10" s="853">
        <v>0</v>
      </c>
      <c r="CU10" s="853">
        <v>10</v>
      </c>
      <c r="CV10" s="853">
        <v>44</v>
      </c>
      <c r="CW10" s="853">
        <v>33</v>
      </c>
      <c r="CX10" s="853">
        <v>9</v>
      </c>
      <c r="CY10" s="853"/>
      <c r="CZ10" s="853"/>
      <c r="DA10" s="853"/>
      <c r="DB10" s="853"/>
      <c r="DC10" s="853">
        <v>14</v>
      </c>
      <c r="DD10" s="853">
        <v>86</v>
      </c>
      <c r="DE10" s="853">
        <v>270696</v>
      </c>
      <c r="DF10" s="853">
        <v>0</v>
      </c>
      <c r="DG10" s="853">
        <v>0</v>
      </c>
      <c r="DH10" s="853">
        <v>2</v>
      </c>
      <c r="DI10" s="853">
        <v>1</v>
      </c>
      <c r="DJ10" s="853">
        <v>0</v>
      </c>
      <c r="DK10" s="853">
        <v>10</v>
      </c>
      <c r="DL10" s="853">
        <v>47</v>
      </c>
      <c r="DM10" s="853">
        <v>32</v>
      </c>
      <c r="DN10" s="853">
        <v>7</v>
      </c>
      <c r="DO10" s="853"/>
      <c r="DP10" s="853"/>
      <c r="DQ10" s="853"/>
      <c r="DR10" s="853"/>
      <c r="DS10" s="853">
        <v>14</v>
      </c>
      <c r="DT10" s="853">
        <v>86</v>
      </c>
      <c r="DU10" s="853">
        <v>283732</v>
      </c>
      <c r="DV10" s="853">
        <v>0</v>
      </c>
      <c r="DW10" s="853">
        <v>0</v>
      </c>
      <c r="DX10" s="853">
        <v>3</v>
      </c>
      <c r="DY10" s="853">
        <v>1</v>
      </c>
      <c r="DZ10" s="853">
        <v>0</v>
      </c>
      <c r="EA10" s="853">
        <v>9</v>
      </c>
      <c r="EB10" s="853">
        <v>42</v>
      </c>
      <c r="EC10" s="853">
        <v>34</v>
      </c>
      <c r="ED10" s="853">
        <v>10</v>
      </c>
      <c r="EE10" s="853"/>
      <c r="EF10" s="853"/>
      <c r="EG10" s="853"/>
      <c r="EH10" s="853"/>
      <c r="EI10" s="853">
        <v>14</v>
      </c>
      <c r="EJ10" s="853">
        <v>86</v>
      </c>
      <c r="EK10" s="853">
        <v>554387</v>
      </c>
      <c r="EL10" s="853">
        <v>0</v>
      </c>
      <c r="EM10" s="853">
        <v>0</v>
      </c>
      <c r="EN10" s="853">
        <v>3</v>
      </c>
      <c r="EO10" s="853">
        <v>3</v>
      </c>
      <c r="EP10" s="853">
        <v>18</v>
      </c>
      <c r="EQ10" s="853">
        <v>24</v>
      </c>
      <c r="ER10" s="853">
        <v>48</v>
      </c>
      <c r="ES10" s="853">
        <v>4</v>
      </c>
      <c r="ET10" s="853"/>
      <c r="EU10" s="853"/>
      <c r="EV10" s="853"/>
      <c r="EW10" s="853"/>
      <c r="EX10" s="853">
        <v>24</v>
      </c>
      <c r="EY10" s="853">
        <v>76</v>
      </c>
      <c r="EZ10" s="853">
        <v>270678</v>
      </c>
      <c r="FA10" s="853">
        <v>0</v>
      </c>
      <c r="FB10" s="853">
        <v>0</v>
      </c>
      <c r="FC10" s="853">
        <v>2</v>
      </c>
      <c r="FD10" s="853">
        <v>2</v>
      </c>
      <c r="FE10" s="853">
        <v>15</v>
      </c>
      <c r="FF10" s="853">
        <v>23</v>
      </c>
      <c r="FG10" s="853">
        <v>54</v>
      </c>
      <c r="FH10" s="853">
        <v>5</v>
      </c>
      <c r="FI10" s="853"/>
      <c r="FJ10" s="853"/>
      <c r="FK10" s="853"/>
      <c r="FL10" s="853"/>
      <c r="FM10" s="853">
        <v>19</v>
      </c>
      <c r="FN10" s="853">
        <v>81</v>
      </c>
      <c r="FO10" s="853">
        <v>283709</v>
      </c>
      <c r="FP10" s="853">
        <v>0</v>
      </c>
      <c r="FQ10" s="853">
        <v>0</v>
      </c>
      <c r="FR10" s="853">
        <v>4</v>
      </c>
      <c r="FS10" s="853">
        <v>3</v>
      </c>
      <c r="FT10" s="853">
        <v>21</v>
      </c>
      <c r="FU10" s="853">
        <v>25</v>
      </c>
      <c r="FV10" s="853">
        <v>43</v>
      </c>
      <c r="FW10" s="853">
        <v>3</v>
      </c>
      <c r="FX10" s="853"/>
      <c r="FY10" s="853"/>
      <c r="FZ10" s="853"/>
      <c r="GA10" s="853"/>
      <c r="GB10" s="853">
        <v>28</v>
      </c>
      <c r="GC10" s="853">
        <v>72</v>
      </c>
      <c r="GD10" s="853">
        <v>554272</v>
      </c>
      <c r="GE10" s="853">
        <v>22</v>
      </c>
      <c r="GF10" s="853">
        <v>78</v>
      </c>
      <c r="GG10" s="853">
        <v>270642</v>
      </c>
      <c r="GH10" s="853">
        <v>18</v>
      </c>
      <c r="GI10" s="853">
        <v>82</v>
      </c>
      <c r="GJ10" s="853">
        <v>283630</v>
      </c>
      <c r="GK10" s="853">
        <v>25</v>
      </c>
      <c r="GL10" s="853">
        <v>75</v>
      </c>
      <c r="GM10" s="853">
        <v>531356</v>
      </c>
      <c r="GN10" s="853">
        <v>9</v>
      </c>
      <c r="GO10" s="853">
        <v>91</v>
      </c>
      <c r="GP10" s="853">
        <v>259517</v>
      </c>
      <c r="GQ10" s="853">
        <v>9</v>
      </c>
      <c r="GR10" s="853">
        <v>91</v>
      </c>
      <c r="GS10" s="853">
        <v>271839</v>
      </c>
      <c r="GT10" s="853">
        <v>10</v>
      </c>
      <c r="GU10" s="853">
        <v>90</v>
      </c>
      <c r="GV10" s="853">
        <v>531727</v>
      </c>
      <c r="GW10" s="853">
        <v>7</v>
      </c>
      <c r="GX10" s="853">
        <v>93</v>
      </c>
      <c r="GY10" s="853">
        <v>259731</v>
      </c>
      <c r="GZ10" s="853">
        <v>5</v>
      </c>
      <c r="HA10" s="853">
        <v>95</v>
      </c>
      <c r="HB10" s="853">
        <v>271996</v>
      </c>
      <c r="HC10" s="853">
        <v>8</v>
      </c>
      <c r="HD10" s="853">
        <v>92</v>
      </c>
      <c r="HE10" s="853">
        <v>532101</v>
      </c>
      <c r="HF10" s="853">
        <v>10</v>
      </c>
      <c r="HG10" s="853">
        <v>90</v>
      </c>
      <c r="HH10" s="853">
        <v>259803</v>
      </c>
      <c r="HI10" s="853">
        <v>11</v>
      </c>
      <c r="HJ10" s="853">
        <v>89</v>
      </c>
      <c r="HK10" s="853">
        <v>272298</v>
      </c>
      <c r="HL10" s="853">
        <v>10</v>
      </c>
      <c r="HM10" s="853">
        <v>90</v>
      </c>
    </row>
    <row r="11" spans="1:256" x14ac:dyDescent="0.2">
      <c r="B11" s="312" t="s">
        <v>33</v>
      </c>
      <c r="C11" s="853">
        <v>425399</v>
      </c>
      <c r="D11" s="853">
        <v>0</v>
      </c>
      <c r="E11" s="853">
        <v>0</v>
      </c>
      <c r="F11" s="853">
        <v>3</v>
      </c>
      <c r="G11" s="853">
        <v>2</v>
      </c>
      <c r="H11" s="853">
        <v>6</v>
      </c>
      <c r="I11" s="853">
        <v>38</v>
      </c>
      <c r="J11" s="853">
        <v>50</v>
      </c>
      <c r="K11" s="853">
        <v>0</v>
      </c>
      <c r="L11" s="853"/>
      <c r="M11" s="853"/>
      <c r="N11" s="853"/>
      <c r="O11" s="853">
        <v>11</v>
      </c>
      <c r="P11" s="853">
        <v>89</v>
      </c>
      <c r="Q11" s="853">
        <v>207600</v>
      </c>
      <c r="R11" s="853">
        <v>0</v>
      </c>
      <c r="S11" s="853">
        <v>0</v>
      </c>
      <c r="T11" s="853">
        <v>2</v>
      </c>
      <c r="U11" s="853">
        <v>2</v>
      </c>
      <c r="V11" s="853">
        <v>5</v>
      </c>
      <c r="W11" s="853">
        <v>37</v>
      </c>
      <c r="X11" s="853">
        <v>54</v>
      </c>
      <c r="Y11" s="853">
        <v>0</v>
      </c>
      <c r="Z11" s="853"/>
      <c r="AA11" s="853"/>
      <c r="AB11" s="853"/>
      <c r="AC11" s="853">
        <v>9</v>
      </c>
      <c r="AD11" s="853">
        <v>91</v>
      </c>
      <c r="AE11" s="853">
        <v>217799</v>
      </c>
      <c r="AF11" s="853">
        <v>0</v>
      </c>
      <c r="AG11" s="853">
        <v>0</v>
      </c>
      <c r="AH11" s="853">
        <v>4</v>
      </c>
      <c r="AI11" s="853">
        <v>2</v>
      </c>
      <c r="AJ11" s="853">
        <v>6</v>
      </c>
      <c r="AK11" s="853">
        <v>40</v>
      </c>
      <c r="AL11" s="853">
        <v>47</v>
      </c>
      <c r="AM11" s="853">
        <v>0</v>
      </c>
      <c r="AN11" s="853"/>
      <c r="AO11" s="853"/>
      <c r="AP11" s="853"/>
      <c r="AQ11" s="853">
        <v>13</v>
      </c>
      <c r="AR11" s="853">
        <v>87</v>
      </c>
      <c r="AS11" s="853">
        <v>425636</v>
      </c>
      <c r="AT11" s="853">
        <v>0</v>
      </c>
      <c r="AU11" s="853">
        <v>0</v>
      </c>
      <c r="AV11" s="853">
        <v>1</v>
      </c>
      <c r="AW11" s="853">
        <v>1</v>
      </c>
      <c r="AX11" s="853">
        <v>2</v>
      </c>
      <c r="AY11" s="853">
        <v>11</v>
      </c>
      <c r="AZ11" s="853">
        <v>52</v>
      </c>
      <c r="BA11" s="853">
        <v>31</v>
      </c>
      <c r="BB11" s="853">
        <v>2</v>
      </c>
      <c r="BC11" s="853"/>
      <c r="BD11" s="853"/>
      <c r="BE11" s="853"/>
      <c r="BF11" s="853"/>
      <c r="BG11" s="853">
        <v>15</v>
      </c>
      <c r="BH11" s="853">
        <v>85</v>
      </c>
      <c r="BI11" s="853">
        <v>207732</v>
      </c>
      <c r="BJ11" s="853">
        <v>0</v>
      </c>
      <c r="BK11" s="853">
        <v>0</v>
      </c>
      <c r="BL11" s="853">
        <v>0</v>
      </c>
      <c r="BM11" s="853">
        <v>0</v>
      </c>
      <c r="BN11" s="853">
        <v>2</v>
      </c>
      <c r="BO11" s="853">
        <v>8</v>
      </c>
      <c r="BP11" s="853">
        <v>49</v>
      </c>
      <c r="BQ11" s="853">
        <v>38</v>
      </c>
      <c r="BR11" s="853">
        <v>3</v>
      </c>
      <c r="BS11" s="853"/>
      <c r="BT11" s="853"/>
      <c r="BU11" s="853"/>
      <c r="BV11" s="853"/>
      <c r="BW11" s="853">
        <v>10</v>
      </c>
      <c r="BX11" s="853">
        <v>90</v>
      </c>
      <c r="BY11" s="853">
        <v>217904</v>
      </c>
      <c r="BZ11" s="853">
        <v>0</v>
      </c>
      <c r="CA11" s="853">
        <v>0</v>
      </c>
      <c r="CB11" s="853">
        <v>1</v>
      </c>
      <c r="CC11" s="853">
        <v>1</v>
      </c>
      <c r="CD11" s="853">
        <v>3</v>
      </c>
      <c r="CE11" s="853">
        <v>14</v>
      </c>
      <c r="CF11" s="853">
        <v>55</v>
      </c>
      <c r="CG11" s="853">
        <v>24</v>
      </c>
      <c r="CH11" s="853">
        <v>1</v>
      </c>
      <c r="CI11" s="853"/>
      <c r="CJ11" s="853"/>
      <c r="CK11" s="853"/>
      <c r="CL11" s="853"/>
      <c r="CM11" s="853">
        <v>19</v>
      </c>
      <c r="CN11" s="853">
        <v>81</v>
      </c>
      <c r="CO11" s="853">
        <v>425384</v>
      </c>
      <c r="CP11" s="853">
        <v>0</v>
      </c>
      <c r="CQ11" s="853">
        <v>0</v>
      </c>
      <c r="CR11" s="853">
        <v>2</v>
      </c>
      <c r="CS11" s="853">
        <v>1</v>
      </c>
      <c r="CT11" s="853">
        <v>0</v>
      </c>
      <c r="CU11" s="853">
        <v>10</v>
      </c>
      <c r="CV11" s="853">
        <v>44</v>
      </c>
      <c r="CW11" s="853">
        <v>34</v>
      </c>
      <c r="CX11" s="853">
        <v>8</v>
      </c>
      <c r="CY11" s="853"/>
      <c r="CZ11" s="853"/>
      <c r="DA11" s="853"/>
      <c r="DB11" s="853"/>
      <c r="DC11" s="853">
        <v>14</v>
      </c>
      <c r="DD11" s="853">
        <v>86</v>
      </c>
      <c r="DE11" s="853">
        <v>207594</v>
      </c>
      <c r="DF11" s="853">
        <v>0</v>
      </c>
      <c r="DG11" s="853">
        <v>0</v>
      </c>
      <c r="DH11" s="853">
        <v>2</v>
      </c>
      <c r="DI11" s="853">
        <v>1</v>
      </c>
      <c r="DJ11" s="853">
        <v>0</v>
      </c>
      <c r="DK11" s="853">
        <v>10</v>
      </c>
      <c r="DL11" s="853">
        <v>47</v>
      </c>
      <c r="DM11" s="853">
        <v>33</v>
      </c>
      <c r="DN11" s="853">
        <v>7</v>
      </c>
      <c r="DO11" s="853"/>
      <c r="DP11" s="853"/>
      <c r="DQ11" s="853"/>
      <c r="DR11" s="853"/>
      <c r="DS11" s="853">
        <v>14</v>
      </c>
      <c r="DT11" s="853">
        <v>86</v>
      </c>
      <c r="DU11" s="853">
        <v>217790</v>
      </c>
      <c r="DV11" s="853">
        <v>0</v>
      </c>
      <c r="DW11" s="853">
        <v>0</v>
      </c>
      <c r="DX11" s="853">
        <v>3</v>
      </c>
      <c r="DY11" s="853">
        <v>1</v>
      </c>
      <c r="DZ11" s="853">
        <v>0</v>
      </c>
      <c r="EA11" s="853">
        <v>9</v>
      </c>
      <c r="EB11" s="853">
        <v>42</v>
      </c>
      <c r="EC11" s="853">
        <v>34</v>
      </c>
      <c r="ED11" s="853">
        <v>10</v>
      </c>
      <c r="EE11" s="853"/>
      <c r="EF11" s="853"/>
      <c r="EG11" s="853"/>
      <c r="EH11" s="853"/>
      <c r="EI11" s="853">
        <v>14</v>
      </c>
      <c r="EJ11" s="853">
        <v>86</v>
      </c>
      <c r="EK11" s="853">
        <v>425372</v>
      </c>
      <c r="EL11" s="853">
        <v>0</v>
      </c>
      <c r="EM11" s="853">
        <v>0</v>
      </c>
      <c r="EN11" s="853">
        <v>3</v>
      </c>
      <c r="EO11" s="853">
        <v>3</v>
      </c>
      <c r="EP11" s="853">
        <v>19</v>
      </c>
      <c r="EQ11" s="853">
        <v>25</v>
      </c>
      <c r="ER11" s="853">
        <v>47</v>
      </c>
      <c r="ES11" s="853">
        <v>3</v>
      </c>
      <c r="ET11" s="853"/>
      <c r="EU11" s="853"/>
      <c r="EV11" s="853"/>
      <c r="EW11" s="853"/>
      <c r="EX11" s="853">
        <v>25</v>
      </c>
      <c r="EY11" s="853">
        <v>75</v>
      </c>
      <c r="EZ11" s="853">
        <v>207590</v>
      </c>
      <c r="FA11" s="853">
        <v>0</v>
      </c>
      <c r="FB11" s="853">
        <v>0</v>
      </c>
      <c r="FC11" s="853">
        <v>2</v>
      </c>
      <c r="FD11" s="853">
        <v>2</v>
      </c>
      <c r="FE11" s="853">
        <v>15</v>
      </c>
      <c r="FF11" s="853">
        <v>24</v>
      </c>
      <c r="FG11" s="853">
        <v>53</v>
      </c>
      <c r="FH11" s="853">
        <v>4</v>
      </c>
      <c r="FI11" s="853"/>
      <c r="FJ11" s="853"/>
      <c r="FK11" s="853"/>
      <c r="FL11" s="853"/>
      <c r="FM11" s="853">
        <v>19</v>
      </c>
      <c r="FN11" s="853">
        <v>81</v>
      </c>
      <c r="FO11" s="853">
        <v>217782</v>
      </c>
      <c r="FP11" s="853">
        <v>0</v>
      </c>
      <c r="FQ11" s="853">
        <v>0</v>
      </c>
      <c r="FR11" s="853">
        <v>3</v>
      </c>
      <c r="FS11" s="853">
        <v>4</v>
      </c>
      <c r="FT11" s="853">
        <v>22</v>
      </c>
      <c r="FU11" s="853">
        <v>26</v>
      </c>
      <c r="FV11" s="853">
        <v>42</v>
      </c>
      <c r="FW11" s="853">
        <v>3</v>
      </c>
      <c r="FX11" s="853"/>
      <c r="FY11" s="853"/>
      <c r="FZ11" s="853"/>
      <c r="GA11" s="853"/>
      <c r="GB11" s="853">
        <v>30</v>
      </c>
      <c r="GC11" s="853">
        <v>70</v>
      </c>
      <c r="GD11" s="853">
        <v>425280</v>
      </c>
      <c r="GE11" s="853">
        <v>21</v>
      </c>
      <c r="GF11" s="853">
        <v>79</v>
      </c>
      <c r="GG11" s="853">
        <v>207558</v>
      </c>
      <c r="GH11" s="853">
        <v>18</v>
      </c>
      <c r="GI11" s="853">
        <v>82</v>
      </c>
      <c r="GJ11" s="853">
        <v>217722</v>
      </c>
      <c r="GK11" s="853">
        <v>25</v>
      </c>
      <c r="GL11" s="853">
        <v>75</v>
      </c>
      <c r="GM11" s="853">
        <v>413077</v>
      </c>
      <c r="GN11" s="853">
        <v>9</v>
      </c>
      <c r="GO11" s="853">
        <v>91</v>
      </c>
      <c r="GP11" s="853">
        <v>201590</v>
      </c>
      <c r="GQ11" s="853">
        <v>9</v>
      </c>
      <c r="GR11" s="853">
        <v>91</v>
      </c>
      <c r="GS11" s="853">
        <v>211487</v>
      </c>
      <c r="GT11" s="853">
        <v>10</v>
      </c>
      <c r="GU11" s="853">
        <v>90</v>
      </c>
      <c r="GV11" s="853">
        <v>413277</v>
      </c>
      <c r="GW11" s="853">
        <v>7</v>
      </c>
      <c r="GX11" s="853">
        <v>93</v>
      </c>
      <c r="GY11" s="853">
        <v>201707</v>
      </c>
      <c r="GZ11" s="853">
        <v>6</v>
      </c>
      <c r="HA11" s="853">
        <v>94</v>
      </c>
      <c r="HB11" s="853">
        <v>211570</v>
      </c>
      <c r="HC11" s="853">
        <v>9</v>
      </c>
      <c r="HD11" s="853">
        <v>91</v>
      </c>
      <c r="HE11" s="853">
        <v>413417</v>
      </c>
      <c r="HF11" s="853">
        <v>11</v>
      </c>
      <c r="HG11" s="853">
        <v>89</v>
      </c>
      <c r="HH11" s="853">
        <v>201698</v>
      </c>
      <c r="HI11" s="853">
        <v>11</v>
      </c>
      <c r="HJ11" s="853">
        <v>89</v>
      </c>
      <c r="HK11" s="853">
        <v>211719</v>
      </c>
      <c r="HL11" s="853">
        <v>11</v>
      </c>
      <c r="HM11" s="853">
        <v>89</v>
      </c>
    </row>
    <row r="12" spans="1:256" x14ac:dyDescent="0.2">
      <c r="B12" s="312" t="s">
        <v>373</v>
      </c>
      <c r="C12" s="853">
        <v>395802</v>
      </c>
      <c r="D12" s="853">
        <v>0</v>
      </c>
      <c r="E12" s="853">
        <v>0</v>
      </c>
      <c r="F12" s="853">
        <v>2</v>
      </c>
      <c r="G12" s="853">
        <v>2</v>
      </c>
      <c r="H12" s="853">
        <v>6</v>
      </c>
      <c r="I12" s="853">
        <v>38</v>
      </c>
      <c r="J12" s="853">
        <v>51</v>
      </c>
      <c r="K12" s="853">
        <v>0</v>
      </c>
      <c r="L12" s="853"/>
      <c r="M12" s="853"/>
      <c r="N12" s="853"/>
      <c r="O12" s="853">
        <v>10</v>
      </c>
      <c r="P12" s="853">
        <v>90</v>
      </c>
      <c r="Q12" s="853">
        <v>193167</v>
      </c>
      <c r="R12" s="853">
        <v>0</v>
      </c>
      <c r="S12" s="853">
        <v>0</v>
      </c>
      <c r="T12" s="853">
        <v>2</v>
      </c>
      <c r="U12" s="853">
        <v>1</v>
      </c>
      <c r="V12" s="853">
        <v>5</v>
      </c>
      <c r="W12" s="853">
        <v>37</v>
      </c>
      <c r="X12" s="853">
        <v>54</v>
      </c>
      <c r="Y12" s="853">
        <v>0</v>
      </c>
      <c r="Z12" s="853"/>
      <c r="AA12" s="853"/>
      <c r="AB12" s="853"/>
      <c r="AC12" s="853">
        <v>8</v>
      </c>
      <c r="AD12" s="853">
        <v>92</v>
      </c>
      <c r="AE12" s="853">
        <v>202635</v>
      </c>
      <c r="AF12" s="853">
        <v>0</v>
      </c>
      <c r="AG12" s="853">
        <v>0</v>
      </c>
      <c r="AH12" s="853">
        <v>3</v>
      </c>
      <c r="AI12" s="853">
        <v>2</v>
      </c>
      <c r="AJ12" s="853">
        <v>6</v>
      </c>
      <c r="AK12" s="853">
        <v>40</v>
      </c>
      <c r="AL12" s="853">
        <v>48</v>
      </c>
      <c r="AM12" s="853">
        <v>0</v>
      </c>
      <c r="AN12" s="853"/>
      <c r="AO12" s="853"/>
      <c r="AP12" s="853"/>
      <c r="AQ12" s="853">
        <v>12</v>
      </c>
      <c r="AR12" s="853">
        <v>88</v>
      </c>
      <c r="AS12" s="853">
        <v>396028</v>
      </c>
      <c r="AT12" s="853">
        <v>0</v>
      </c>
      <c r="AU12" s="853">
        <v>0</v>
      </c>
      <c r="AV12" s="853">
        <v>1</v>
      </c>
      <c r="AW12" s="853">
        <v>1</v>
      </c>
      <c r="AX12" s="853">
        <v>2</v>
      </c>
      <c r="AY12" s="853">
        <v>11</v>
      </c>
      <c r="AZ12" s="853">
        <v>52</v>
      </c>
      <c r="BA12" s="853">
        <v>32</v>
      </c>
      <c r="BB12" s="853">
        <v>2</v>
      </c>
      <c r="BC12" s="853"/>
      <c r="BD12" s="853"/>
      <c r="BE12" s="853"/>
      <c r="BF12" s="853"/>
      <c r="BG12" s="853">
        <v>14</v>
      </c>
      <c r="BH12" s="853">
        <v>86</v>
      </c>
      <c r="BI12" s="853">
        <v>193290</v>
      </c>
      <c r="BJ12" s="853">
        <v>0</v>
      </c>
      <c r="BK12" s="853">
        <v>0</v>
      </c>
      <c r="BL12" s="853">
        <v>0</v>
      </c>
      <c r="BM12" s="853">
        <v>0</v>
      </c>
      <c r="BN12" s="853">
        <v>1</v>
      </c>
      <c r="BO12" s="853">
        <v>7</v>
      </c>
      <c r="BP12" s="853">
        <v>49</v>
      </c>
      <c r="BQ12" s="853">
        <v>39</v>
      </c>
      <c r="BR12" s="853">
        <v>3</v>
      </c>
      <c r="BS12" s="853"/>
      <c r="BT12" s="853"/>
      <c r="BU12" s="853"/>
      <c r="BV12" s="853"/>
      <c r="BW12" s="853">
        <v>9</v>
      </c>
      <c r="BX12" s="853">
        <v>91</v>
      </c>
      <c r="BY12" s="853">
        <v>202738</v>
      </c>
      <c r="BZ12" s="853">
        <v>0</v>
      </c>
      <c r="CA12" s="853">
        <v>0</v>
      </c>
      <c r="CB12" s="853">
        <v>1</v>
      </c>
      <c r="CC12" s="853">
        <v>1</v>
      </c>
      <c r="CD12" s="853">
        <v>3</v>
      </c>
      <c r="CE12" s="853">
        <v>14</v>
      </c>
      <c r="CF12" s="853">
        <v>55</v>
      </c>
      <c r="CG12" s="853">
        <v>25</v>
      </c>
      <c r="CH12" s="853">
        <v>1</v>
      </c>
      <c r="CI12" s="853"/>
      <c r="CJ12" s="853"/>
      <c r="CK12" s="853"/>
      <c r="CL12" s="853"/>
      <c r="CM12" s="853">
        <v>19</v>
      </c>
      <c r="CN12" s="853">
        <v>81</v>
      </c>
      <c r="CO12" s="853">
        <v>395792</v>
      </c>
      <c r="CP12" s="853">
        <v>0</v>
      </c>
      <c r="CQ12" s="853">
        <v>0</v>
      </c>
      <c r="CR12" s="853">
        <v>2</v>
      </c>
      <c r="CS12" s="853">
        <v>1</v>
      </c>
      <c r="CT12" s="853">
        <v>0</v>
      </c>
      <c r="CU12" s="853">
        <v>10</v>
      </c>
      <c r="CV12" s="853">
        <v>45</v>
      </c>
      <c r="CW12" s="853">
        <v>34</v>
      </c>
      <c r="CX12" s="853">
        <v>8</v>
      </c>
      <c r="CY12" s="853"/>
      <c r="CZ12" s="853"/>
      <c r="DA12" s="853"/>
      <c r="DB12" s="853"/>
      <c r="DC12" s="853">
        <v>13</v>
      </c>
      <c r="DD12" s="853">
        <v>87</v>
      </c>
      <c r="DE12" s="853">
        <v>193164</v>
      </c>
      <c r="DF12" s="853">
        <v>0</v>
      </c>
      <c r="DG12" s="853">
        <v>0</v>
      </c>
      <c r="DH12" s="853">
        <v>2</v>
      </c>
      <c r="DI12" s="853">
        <v>1</v>
      </c>
      <c r="DJ12" s="853">
        <v>0</v>
      </c>
      <c r="DK12" s="853">
        <v>10</v>
      </c>
      <c r="DL12" s="853">
        <v>47</v>
      </c>
      <c r="DM12" s="853">
        <v>33</v>
      </c>
      <c r="DN12" s="853">
        <v>7</v>
      </c>
      <c r="DO12" s="853"/>
      <c r="DP12" s="853"/>
      <c r="DQ12" s="853"/>
      <c r="DR12" s="853"/>
      <c r="DS12" s="853">
        <v>13</v>
      </c>
      <c r="DT12" s="853">
        <v>87</v>
      </c>
      <c r="DU12" s="853">
        <v>202628</v>
      </c>
      <c r="DV12" s="853">
        <v>0</v>
      </c>
      <c r="DW12" s="853">
        <v>0</v>
      </c>
      <c r="DX12" s="853">
        <v>3</v>
      </c>
      <c r="DY12" s="853">
        <v>1</v>
      </c>
      <c r="DZ12" s="853">
        <v>0</v>
      </c>
      <c r="EA12" s="853">
        <v>9</v>
      </c>
      <c r="EB12" s="853">
        <v>42</v>
      </c>
      <c r="EC12" s="853">
        <v>34</v>
      </c>
      <c r="ED12" s="853">
        <v>10</v>
      </c>
      <c r="EE12" s="853"/>
      <c r="EF12" s="853"/>
      <c r="EG12" s="853"/>
      <c r="EH12" s="853"/>
      <c r="EI12" s="853">
        <v>14</v>
      </c>
      <c r="EJ12" s="853">
        <v>86</v>
      </c>
      <c r="EK12" s="853">
        <v>395788</v>
      </c>
      <c r="EL12" s="853">
        <v>0</v>
      </c>
      <c r="EM12" s="853">
        <v>0</v>
      </c>
      <c r="EN12" s="853">
        <v>2</v>
      </c>
      <c r="EO12" s="853">
        <v>3</v>
      </c>
      <c r="EP12" s="853">
        <v>19</v>
      </c>
      <c r="EQ12" s="853">
        <v>25</v>
      </c>
      <c r="ER12" s="853">
        <v>48</v>
      </c>
      <c r="ES12" s="853">
        <v>3</v>
      </c>
      <c r="ET12" s="853"/>
      <c r="EU12" s="853"/>
      <c r="EV12" s="853"/>
      <c r="EW12" s="853"/>
      <c r="EX12" s="853">
        <v>24</v>
      </c>
      <c r="EY12" s="853">
        <v>76</v>
      </c>
      <c r="EZ12" s="853">
        <v>193162</v>
      </c>
      <c r="FA12" s="853">
        <v>0</v>
      </c>
      <c r="FB12" s="853">
        <v>0</v>
      </c>
      <c r="FC12" s="853">
        <v>2</v>
      </c>
      <c r="FD12" s="853">
        <v>2</v>
      </c>
      <c r="FE12" s="853">
        <v>15</v>
      </c>
      <c r="FF12" s="853">
        <v>24</v>
      </c>
      <c r="FG12" s="853">
        <v>53</v>
      </c>
      <c r="FH12" s="853">
        <v>4</v>
      </c>
      <c r="FI12" s="853"/>
      <c r="FJ12" s="853"/>
      <c r="FK12" s="853"/>
      <c r="FL12" s="853"/>
      <c r="FM12" s="853">
        <v>19</v>
      </c>
      <c r="FN12" s="853">
        <v>81</v>
      </c>
      <c r="FO12" s="853">
        <v>202626</v>
      </c>
      <c r="FP12" s="853">
        <v>0</v>
      </c>
      <c r="FQ12" s="853">
        <v>0</v>
      </c>
      <c r="FR12" s="853">
        <v>3</v>
      </c>
      <c r="FS12" s="853">
        <v>3</v>
      </c>
      <c r="FT12" s="853">
        <v>22</v>
      </c>
      <c r="FU12" s="853">
        <v>26</v>
      </c>
      <c r="FV12" s="853">
        <v>42</v>
      </c>
      <c r="FW12" s="853">
        <v>3</v>
      </c>
      <c r="FX12" s="853"/>
      <c r="FY12" s="853"/>
      <c r="FZ12" s="853"/>
      <c r="GA12" s="853"/>
      <c r="GB12" s="853">
        <v>29</v>
      </c>
      <c r="GC12" s="853">
        <v>71</v>
      </c>
      <c r="GD12" s="853">
        <v>395711</v>
      </c>
      <c r="GE12" s="853">
        <v>21</v>
      </c>
      <c r="GF12" s="853">
        <v>79</v>
      </c>
      <c r="GG12" s="853">
        <v>193138</v>
      </c>
      <c r="GH12" s="853">
        <v>17</v>
      </c>
      <c r="GI12" s="853">
        <v>83</v>
      </c>
      <c r="GJ12" s="853">
        <v>202573</v>
      </c>
      <c r="GK12" s="853">
        <v>24</v>
      </c>
      <c r="GL12" s="853">
        <v>76</v>
      </c>
      <c r="GM12" s="853">
        <v>390016</v>
      </c>
      <c r="GN12" s="853">
        <v>9</v>
      </c>
      <c r="GO12" s="853">
        <v>91</v>
      </c>
      <c r="GP12" s="853">
        <v>190340</v>
      </c>
      <c r="GQ12" s="853">
        <v>9</v>
      </c>
      <c r="GR12" s="853">
        <v>91</v>
      </c>
      <c r="GS12" s="853">
        <v>199676</v>
      </c>
      <c r="GT12" s="853">
        <v>10</v>
      </c>
      <c r="GU12" s="853">
        <v>90</v>
      </c>
      <c r="GV12" s="853">
        <v>390121</v>
      </c>
      <c r="GW12" s="853">
        <v>7</v>
      </c>
      <c r="GX12" s="853">
        <v>93</v>
      </c>
      <c r="GY12" s="853">
        <v>190408</v>
      </c>
      <c r="GZ12" s="853">
        <v>5</v>
      </c>
      <c r="HA12" s="853">
        <v>95</v>
      </c>
      <c r="HB12" s="853">
        <v>199713</v>
      </c>
      <c r="HC12" s="853">
        <v>9</v>
      </c>
      <c r="HD12" s="853">
        <v>91</v>
      </c>
      <c r="HE12" s="853">
        <v>390489</v>
      </c>
      <c r="HF12" s="853">
        <v>11</v>
      </c>
      <c r="HG12" s="853">
        <v>89</v>
      </c>
      <c r="HH12" s="853">
        <v>190514</v>
      </c>
      <c r="HI12" s="853">
        <v>11</v>
      </c>
      <c r="HJ12" s="853">
        <v>89</v>
      </c>
      <c r="HK12" s="853">
        <v>199975</v>
      </c>
      <c r="HL12" s="853">
        <v>11</v>
      </c>
      <c r="HM12" s="853">
        <v>89</v>
      </c>
    </row>
    <row r="13" spans="1:256" x14ac:dyDescent="0.2">
      <c r="B13" s="312" t="s">
        <v>374</v>
      </c>
      <c r="C13" s="853">
        <v>1707</v>
      </c>
      <c r="D13" s="853" t="s">
        <v>415</v>
      </c>
      <c r="E13" s="853" t="s">
        <v>415</v>
      </c>
      <c r="F13" s="853">
        <v>2</v>
      </c>
      <c r="G13" s="853">
        <v>1</v>
      </c>
      <c r="H13" s="853">
        <v>4</v>
      </c>
      <c r="I13" s="853">
        <v>31</v>
      </c>
      <c r="J13" s="853">
        <v>61</v>
      </c>
      <c r="K13" s="853">
        <v>0</v>
      </c>
      <c r="L13" s="853"/>
      <c r="M13" s="853"/>
      <c r="N13" s="853"/>
      <c r="O13" s="853">
        <v>8</v>
      </c>
      <c r="P13" s="853">
        <v>92</v>
      </c>
      <c r="Q13" s="853">
        <v>800</v>
      </c>
      <c r="R13" s="853" t="s">
        <v>415</v>
      </c>
      <c r="S13" s="853">
        <v>0</v>
      </c>
      <c r="T13" s="853">
        <v>2</v>
      </c>
      <c r="U13" s="853">
        <v>2</v>
      </c>
      <c r="V13" s="853">
        <v>5</v>
      </c>
      <c r="W13" s="853">
        <v>29</v>
      </c>
      <c r="X13" s="853">
        <v>62</v>
      </c>
      <c r="Y13" s="853">
        <v>1</v>
      </c>
      <c r="Z13" s="853"/>
      <c r="AA13" s="853"/>
      <c r="AB13" s="853"/>
      <c r="AC13" s="853">
        <v>8</v>
      </c>
      <c r="AD13" s="853">
        <v>92</v>
      </c>
      <c r="AE13" s="853">
        <v>907</v>
      </c>
      <c r="AF13" s="853">
        <v>0</v>
      </c>
      <c r="AG13" s="853" t="s">
        <v>415</v>
      </c>
      <c r="AH13" s="853">
        <v>3</v>
      </c>
      <c r="AI13" s="853">
        <v>1</v>
      </c>
      <c r="AJ13" s="853">
        <v>4</v>
      </c>
      <c r="AK13" s="853">
        <v>32</v>
      </c>
      <c r="AL13" s="853">
        <v>60</v>
      </c>
      <c r="AM13" s="853">
        <v>0</v>
      </c>
      <c r="AN13" s="853"/>
      <c r="AO13" s="853"/>
      <c r="AP13" s="853"/>
      <c r="AQ13" s="853">
        <v>8</v>
      </c>
      <c r="AR13" s="853">
        <v>92</v>
      </c>
      <c r="AS13" s="853">
        <v>1708</v>
      </c>
      <c r="AT13" s="853">
        <v>0</v>
      </c>
      <c r="AU13" s="853" t="s">
        <v>415</v>
      </c>
      <c r="AV13" s="853">
        <v>1</v>
      </c>
      <c r="AW13" s="853">
        <v>1</v>
      </c>
      <c r="AX13" s="853">
        <v>2</v>
      </c>
      <c r="AY13" s="853">
        <v>9</v>
      </c>
      <c r="AZ13" s="853">
        <v>46</v>
      </c>
      <c r="BA13" s="853">
        <v>39</v>
      </c>
      <c r="BB13" s="853">
        <v>4</v>
      </c>
      <c r="BC13" s="853"/>
      <c r="BD13" s="853"/>
      <c r="BE13" s="853"/>
      <c r="BF13" s="853"/>
      <c r="BG13" s="853">
        <v>11</v>
      </c>
      <c r="BH13" s="853">
        <v>89</v>
      </c>
      <c r="BI13" s="853">
        <v>801</v>
      </c>
      <c r="BJ13" s="853">
        <v>0</v>
      </c>
      <c r="BK13" s="853">
        <v>0</v>
      </c>
      <c r="BL13" s="853">
        <v>1</v>
      </c>
      <c r="BM13" s="853" t="s">
        <v>415</v>
      </c>
      <c r="BN13" s="853">
        <v>1</v>
      </c>
      <c r="BO13" s="853">
        <v>6</v>
      </c>
      <c r="BP13" s="853">
        <v>42</v>
      </c>
      <c r="BQ13" s="853">
        <v>46</v>
      </c>
      <c r="BR13" s="853">
        <v>4</v>
      </c>
      <c r="BS13" s="853"/>
      <c r="BT13" s="853"/>
      <c r="BU13" s="853"/>
      <c r="BV13" s="853"/>
      <c r="BW13" s="853">
        <v>8</v>
      </c>
      <c r="BX13" s="853">
        <v>92</v>
      </c>
      <c r="BY13" s="853">
        <v>907</v>
      </c>
      <c r="BZ13" s="853">
        <v>0</v>
      </c>
      <c r="CA13" s="853" t="s">
        <v>415</v>
      </c>
      <c r="CB13" s="853">
        <v>0</v>
      </c>
      <c r="CC13" s="853" t="s">
        <v>415</v>
      </c>
      <c r="CD13" s="853">
        <v>2</v>
      </c>
      <c r="CE13" s="853">
        <v>11</v>
      </c>
      <c r="CF13" s="853">
        <v>49</v>
      </c>
      <c r="CG13" s="853">
        <v>34</v>
      </c>
      <c r="CH13" s="853">
        <v>3</v>
      </c>
      <c r="CI13" s="853"/>
      <c r="CJ13" s="853"/>
      <c r="CK13" s="853"/>
      <c r="CL13" s="853"/>
      <c r="CM13" s="853">
        <v>14</v>
      </c>
      <c r="CN13" s="853">
        <v>86</v>
      </c>
      <c r="CO13" s="853">
        <v>1707</v>
      </c>
      <c r="CP13" s="853">
        <v>0</v>
      </c>
      <c r="CQ13" s="853">
        <v>0</v>
      </c>
      <c r="CR13" s="853">
        <v>2</v>
      </c>
      <c r="CS13" s="853">
        <v>0</v>
      </c>
      <c r="CT13" s="853">
        <v>0</v>
      </c>
      <c r="CU13" s="853">
        <v>7</v>
      </c>
      <c r="CV13" s="853">
        <v>38</v>
      </c>
      <c r="CW13" s="853">
        <v>39</v>
      </c>
      <c r="CX13" s="853">
        <v>12</v>
      </c>
      <c r="CY13" s="853"/>
      <c r="CZ13" s="853"/>
      <c r="DA13" s="853"/>
      <c r="DB13" s="853"/>
      <c r="DC13" s="853">
        <v>10</v>
      </c>
      <c r="DD13" s="853">
        <v>90</v>
      </c>
      <c r="DE13" s="853">
        <v>800</v>
      </c>
      <c r="DF13" s="853">
        <v>1</v>
      </c>
      <c r="DG13" s="853">
        <v>0</v>
      </c>
      <c r="DH13" s="853">
        <v>2</v>
      </c>
      <c r="DI13" s="853" t="s">
        <v>415</v>
      </c>
      <c r="DJ13" s="853" t="s">
        <v>415</v>
      </c>
      <c r="DK13" s="853">
        <v>7</v>
      </c>
      <c r="DL13" s="853">
        <v>41</v>
      </c>
      <c r="DM13" s="853">
        <v>40</v>
      </c>
      <c r="DN13" s="853">
        <v>9</v>
      </c>
      <c r="DO13" s="853"/>
      <c r="DP13" s="853"/>
      <c r="DQ13" s="853"/>
      <c r="DR13" s="853"/>
      <c r="DS13" s="853">
        <v>11</v>
      </c>
      <c r="DT13" s="853">
        <v>89</v>
      </c>
      <c r="DU13" s="853">
        <v>907</v>
      </c>
      <c r="DV13" s="853">
        <v>0</v>
      </c>
      <c r="DW13" s="853">
        <v>0</v>
      </c>
      <c r="DX13" s="853">
        <v>2</v>
      </c>
      <c r="DY13" s="853" t="s">
        <v>415</v>
      </c>
      <c r="DZ13" s="853" t="s">
        <v>415</v>
      </c>
      <c r="EA13" s="853">
        <v>7</v>
      </c>
      <c r="EB13" s="853">
        <v>36</v>
      </c>
      <c r="EC13" s="853">
        <v>39</v>
      </c>
      <c r="ED13" s="853">
        <v>14</v>
      </c>
      <c r="EE13" s="853"/>
      <c r="EF13" s="853"/>
      <c r="EG13" s="853"/>
      <c r="EH13" s="853"/>
      <c r="EI13" s="853">
        <v>10</v>
      </c>
      <c r="EJ13" s="853">
        <v>90</v>
      </c>
      <c r="EK13" s="853">
        <v>1704</v>
      </c>
      <c r="EL13" s="853">
        <v>0</v>
      </c>
      <c r="EM13" s="853">
        <v>0</v>
      </c>
      <c r="EN13" s="853">
        <v>2</v>
      </c>
      <c r="EO13" s="853">
        <v>2</v>
      </c>
      <c r="EP13" s="853">
        <v>14</v>
      </c>
      <c r="EQ13" s="853">
        <v>22</v>
      </c>
      <c r="ER13" s="853">
        <v>54</v>
      </c>
      <c r="ES13" s="853">
        <v>5</v>
      </c>
      <c r="ET13" s="853"/>
      <c r="EU13" s="853"/>
      <c r="EV13" s="853"/>
      <c r="EW13" s="853"/>
      <c r="EX13" s="853">
        <v>18</v>
      </c>
      <c r="EY13" s="853">
        <v>82</v>
      </c>
      <c r="EZ13" s="853">
        <v>799</v>
      </c>
      <c r="FA13" s="853">
        <v>1</v>
      </c>
      <c r="FB13" s="853">
        <v>0</v>
      </c>
      <c r="FC13" s="853">
        <v>2</v>
      </c>
      <c r="FD13" s="853">
        <v>2</v>
      </c>
      <c r="FE13" s="853">
        <v>12</v>
      </c>
      <c r="FF13" s="853">
        <v>20</v>
      </c>
      <c r="FG13" s="853">
        <v>58</v>
      </c>
      <c r="FH13" s="853">
        <v>6</v>
      </c>
      <c r="FI13" s="853"/>
      <c r="FJ13" s="853"/>
      <c r="FK13" s="853"/>
      <c r="FL13" s="853"/>
      <c r="FM13" s="853">
        <v>15</v>
      </c>
      <c r="FN13" s="853">
        <v>85</v>
      </c>
      <c r="FO13" s="853">
        <v>905</v>
      </c>
      <c r="FP13" s="853">
        <v>0</v>
      </c>
      <c r="FQ13" s="853">
        <v>0</v>
      </c>
      <c r="FR13" s="853">
        <v>3</v>
      </c>
      <c r="FS13" s="853">
        <v>2</v>
      </c>
      <c r="FT13" s="853">
        <v>16</v>
      </c>
      <c r="FU13" s="853">
        <v>24</v>
      </c>
      <c r="FV13" s="853">
        <v>51</v>
      </c>
      <c r="FW13" s="853">
        <v>5</v>
      </c>
      <c r="FX13" s="853"/>
      <c r="FY13" s="853"/>
      <c r="FZ13" s="853"/>
      <c r="GA13" s="853"/>
      <c r="GB13" s="853">
        <v>21</v>
      </c>
      <c r="GC13" s="853">
        <v>79</v>
      </c>
      <c r="GD13" s="853">
        <v>1706</v>
      </c>
      <c r="GE13" s="853">
        <v>17</v>
      </c>
      <c r="GF13" s="853">
        <v>83</v>
      </c>
      <c r="GG13" s="853">
        <v>799</v>
      </c>
      <c r="GH13" s="853">
        <v>14</v>
      </c>
      <c r="GI13" s="853">
        <v>86</v>
      </c>
      <c r="GJ13" s="853">
        <v>907</v>
      </c>
      <c r="GK13" s="853">
        <v>18</v>
      </c>
      <c r="GL13" s="853">
        <v>82</v>
      </c>
      <c r="GM13" s="853">
        <v>1518</v>
      </c>
      <c r="GN13" s="853">
        <v>7</v>
      </c>
      <c r="GO13" s="853">
        <v>93</v>
      </c>
      <c r="GP13" s="853">
        <v>708</v>
      </c>
      <c r="GQ13" s="853">
        <v>6</v>
      </c>
      <c r="GR13" s="853">
        <v>94</v>
      </c>
      <c r="GS13" s="853">
        <v>810</v>
      </c>
      <c r="GT13" s="853">
        <v>7</v>
      </c>
      <c r="GU13" s="853">
        <v>93</v>
      </c>
      <c r="GV13" s="853">
        <v>1523</v>
      </c>
      <c r="GW13" s="853">
        <v>5</v>
      </c>
      <c r="GX13" s="853">
        <v>95</v>
      </c>
      <c r="GY13" s="853">
        <v>712</v>
      </c>
      <c r="GZ13" s="853">
        <v>4</v>
      </c>
      <c r="HA13" s="853">
        <v>96</v>
      </c>
      <c r="HB13" s="853">
        <v>811</v>
      </c>
      <c r="HC13" s="853">
        <v>6</v>
      </c>
      <c r="HD13" s="853">
        <v>94</v>
      </c>
      <c r="HE13" s="853">
        <v>1532</v>
      </c>
      <c r="HF13" s="853">
        <v>8</v>
      </c>
      <c r="HG13" s="853">
        <v>92</v>
      </c>
      <c r="HH13" s="853">
        <v>713</v>
      </c>
      <c r="HI13" s="853">
        <v>9</v>
      </c>
      <c r="HJ13" s="853">
        <v>91</v>
      </c>
      <c r="HK13" s="853">
        <v>819</v>
      </c>
      <c r="HL13" s="853">
        <v>7</v>
      </c>
      <c r="HM13" s="853">
        <v>93</v>
      </c>
    </row>
    <row r="14" spans="1:256" x14ac:dyDescent="0.2">
      <c r="B14" s="312" t="s">
        <v>375</v>
      </c>
      <c r="C14" s="853">
        <v>421</v>
      </c>
      <c r="D14" s="853" t="s">
        <v>415</v>
      </c>
      <c r="E14" s="853" t="s">
        <v>415</v>
      </c>
      <c r="F14" s="853">
        <v>13</v>
      </c>
      <c r="G14" s="853">
        <v>7</v>
      </c>
      <c r="H14" s="853">
        <v>17</v>
      </c>
      <c r="I14" s="853">
        <v>43</v>
      </c>
      <c r="J14" s="853">
        <v>15</v>
      </c>
      <c r="K14" s="853">
        <v>0</v>
      </c>
      <c r="L14" s="853"/>
      <c r="M14" s="853"/>
      <c r="N14" s="853"/>
      <c r="O14" s="853">
        <v>42</v>
      </c>
      <c r="P14" s="853">
        <v>58</v>
      </c>
      <c r="Q14" s="853">
        <v>231</v>
      </c>
      <c r="R14" s="853" t="s">
        <v>415</v>
      </c>
      <c r="S14" s="853" t="s">
        <v>415</v>
      </c>
      <c r="T14" s="853">
        <v>11</v>
      </c>
      <c r="U14" s="853">
        <v>6</v>
      </c>
      <c r="V14" s="853">
        <v>18</v>
      </c>
      <c r="W14" s="853">
        <v>43</v>
      </c>
      <c r="X14" s="853">
        <v>15</v>
      </c>
      <c r="Y14" s="853">
        <v>0</v>
      </c>
      <c r="Z14" s="853"/>
      <c r="AA14" s="853"/>
      <c r="AB14" s="853"/>
      <c r="AC14" s="853">
        <v>42</v>
      </c>
      <c r="AD14" s="853">
        <v>58</v>
      </c>
      <c r="AE14" s="853">
        <v>190</v>
      </c>
      <c r="AF14" s="853">
        <v>4</v>
      </c>
      <c r="AG14" s="853" t="s">
        <v>415</v>
      </c>
      <c r="AH14" s="853">
        <v>15</v>
      </c>
      <c r="AI14" s="853">
        <v>8</v>
      </c>
      <c r="AJ14" s="853">
        <v>16</v>
      </c>
      <c r="AK14" s="853">
        <v>43</v>
      </c>
      <c r="AL14" s="853">
        <v>14</v>
      </c>
      <c r="AM14" s="853">
        <v>0</v>
      </c>
      <c r="AN14" s="853"/>
      <c r="AO14" s="853"/>
      <c r="AP14" s="853"/>
      <c r="AQ14" s="853">
        <v>43</v>
      </c>
      <c r="AR14" s="853">
        <v>57</v>
      </c>
      <c r="AS14" s="853">
        <v>416</v>
      </c>
      <c r="AT14" s="853">
        <v>1</v>
      </c>
      <c r="AU14" s="853" t="s">
        <v>415</v>
      </c>
      <c r="AV14" s="853">
        <v>1</v>
      </c>
      <c r="AW14" s="853">
        <v>2</v>
      </c>
      <c r="AX14" s="853">
        <v>13</v>
      </c>
      <c r="AY14" s="853">
        <v>33</v>
      </c>
      <c r="AZ14" s="853">
        <v>43</v>
      </c>
      <c r="BA14" s="853">
        <v>7</v>
      </c>
      <c r="BB14" s="853" t="s">
        <v>415</v>
      </c>
      <c r="BC14" s="853"/>
      <c r="BD14" s="853"/>
      <c r="BE14" s="853"/>
      <c r="BF14" s="853"/>
      <c r="BG14" s="853">
        <v>50</v>
      </c>
      <c r="BH14" s="853">
        <v>50</v>
      </c>
      <c r="BI14" s="853">
        <v>228</v>
      </c>
      <c r="BJ14" s="853" t="s">
        <v>415</v>
      </c>
      <c r="BK14" s="853" t="s">
        <v>415</v>
      </c>
      <c r="BL14" s="853" t="s">
        <v>415</v>
      </c>
      <c r="BM14" s="853" t="s">
        <v>415</v>
      </c>
      <c r="BN14" s="853">
        <v>11</v>
      </c>
      <c r="BO14" s="853">
        <v>32</v>
      </c>
      <c r="BP14" s="853">
        <v>43</v>
      </c>
      <c r="BQ14" s="853">
        <v>9</v>
      </c>
      <c r="BR14" s="853" t="s">
        <v>415</v>
      </c>
      <c r="BS14" s="853"/>
      <c r="BT14" s="853"/>
      <c r="BU14" s="853"/>
      <c r="BV14" s="853"/>
      <c r="BW14" s="853">
        <v>47</v>
      </c>
      <c r="BX14" s="853">
        <v>53</v>
      </c>
      <c r="BY14" s="853">
        <v>188</v>
      </c>
      <c r="BZ14" s="853" t="s">
        <v>415</v>
      </c>
      <c r="CA14" s="853" t="s">
        <v>415</v>
      </c>
      <c r="CB14" s="853" t="s">
        <v>415</v>
      </c>
      <c r="CC14" s="853" t="s">
        <v>415</v>
      </c>
      <c r="CD14" s="853">
        <v>15</v>
      </c>
      <c r="CE14" s="853">
        <v>34</v>
      </c>
      <c r="CF14" s="853">
        <v>41</v>
      </c>
      <c r="CG14" s="853">
        <v>4</v>
      </c>
      <c r="CH14" s="853">
        <v>0</v>
      </c>
      <c r="CI14" s="853"/>
      <c r="CJ14" s="853"/>
      <c r="CK14" s="853"/>
      <c r="CL14" s="853"/>
      <c r="CM14" s="853">
        <v>54</v>
      </c>
      <c r="CN14" s="853">
        <v>46</v>
      </c>
      <c r="CO14" s="853">
        <v>421</v>
      </c>
      <c r="CP14" s="853">
        <v>5</v>
      </c>
      <c r="CQ14" s="853">
        <v>0</v>
      </c>
      <c r="CR14" s="853">
        <v>11</v>
      </c>
      <c r="CS14" s="853">
        <v>3</v>
      </c>
      <c r="CT14" s="853">
        <v>2</v>
      </c>
      <c r="CU14" s="853">
        <v>25</v>
      </c>
      <c r="CV14" s="853">
        <v>46</v>
      </c>
      <c r="CW14" s="853">
        <v>9</v>
      </c>
      <c r="CX14" s="853">
        <v>1</v>
      </c>
      <c r="CY14" s="853"/>
      <c r="CZ14" s="853"/>
      <c r="DA14" s="853"/>
      <c r="DB14" s="853"/>
      <c r="DC14" s="853">
        <v>45</v>
      </c>
      <c r="DD14" s="853">
        <v>55</v>
      </c>
      <c r="DE14" s="853">
        <v>231</v>
      </c>
      <c r="DF14" s="853">
        <v>5</v>
      </c>
      <c r="DG14" s="853">
        <v>0</v>
      </c>
      <c r="DH14" s="853">
        <v>11</v>
      </c>
      <c r="DI14" s="853" t="s">
        <v>415</v>
      </c>
      <c r="DJ14" s="853" t="s">
        <v>415</v>
      </c>
      <c r="DK14" s="853">
        <v>28</v>
      </c>
      <c r="DL14" s="853">
        <v>43</v>
      </c>
      <c r="DM14" s="853">
        <v>7</v>
      </c>
      <c r="DN14" s="853" t="s">
        <v>415</v>
      </c>
      <c r="DO14" s="853"/>
      <c r="DP14" s="853"/>
      <c r="DQ14" s="853"/>
      <c r="DR14" s="853"/>
      <c r="DS14" s="853">
        <v>48</v>
      </c>
      <c r="DT14" s="853">
        <v>52</v>
      </c>
      <c r="DU14" s="853">
        <v>190</v>
      </c>
      <c r="DV14" s="853">
        <v>5</v>
      </c>
      <c r="DW14" s="853">
        <v>0</v>
      </c>
      <c r="DX14" s="853">
        <v>11</v>
      </c>
      <c r="DY14" s="853" t="s">
        <v>415</v>
      </c>
      <c r="DZ14" s="853" t="s">
        <v>415</v>
      </c>
      <c r="EA14" s="853">
        <v>21</v>
      </c>
      <c r="EB14" s="853">
        <v>48</v>
      </c>
      <c r="EC14" s="853">
        <v>10</v>
      </c>
      <c r="ED14" s="853" t="s">
        <v>415</v>
      </c>
      <c r="EE14" s="853"/>
      <c r="EF14" s="853"/>
      <c r="EG14" s="853"/>
      <c r="EH14" s="853"/>
      <c r="EI14" s="853">
        <v>41</v>
      </c>
      <c r="EJ14" s="853">
        <v>59</v>
      </c>
      <c r="EK14" s="853">
        <v>421</v>
      </c>
      <c r="EL14" s="853">
        <v>4</v>
      </c>
      <c r="EM14" s="853">
        <v>0</v>
      </c>
      <c r="EN14" s="853">
        <v>13</v>
      </c>
      <c r="EO14" s="853">
        <v>12</v>
      </c>
      <c r="EP14" s="853">
        <v>34</v>
      </c>
      <c r="EQ14" s="853">
        <v>23</v>
      </c>
      <c r="ER14" s="853">
        <v>15</v>
      </c>
      <c r="ES14" s="853" t="s">
        <v>415</v>
      </c>
      <c r="ET14" s="853"/>
      <c r="EU14" s="853"/>
      <c r="EV14" s="853"/>
      <c r="EW14" s="853"/>
      <c r="EX14" s="853">
        <v>63</v>
      </c>
      <c r="EY14" s="853">
        <v>37</v>
      </c>
      <c r="EZ14" s="853">
        <v>231</v>
      </c>
      <c r="FA14" s="853">
        <v>4</v>
      </c>
      <c r="FB14" s="853" t="s">
        <v>415</v>
      </c>
      <c r="FC14" s="853">
        <v>12</v>
      </c>
      <c r="FD14" s="853">
        <v>11</v>
      </c>
      <c r="FE14" s="853">
        <v>30</v>
      </c>
      <c r="FF14" s="853">
        <v>24</v>
      </c>
      <c r="FG14" s="853">
        <v>18</v>
      </c>
      <c r="FH14" s="853" t="s">
        <v>415</v>
      </c>
      <c r="FI14" s="853"/>
      <c r="FJ14" s="853"/>
      <c r="FK14" s="853"/>
      <c r="FL14" s="853"/>
      <c r="FM14" s="853">
        <v>58</v>
      </c>
      <c r="FN14" s="853">
        <v>42</v>
      </c>
      <c r="FO14" s="853">
        <v>190</v>
      </c>
      <c r="FP14" s="853">
        <v>3</v>
      </c>
      <c r="FQ14" s="853" t="s">
        <v>415</v>
      </c>
      <c r="FR14" s="853">
        <v>15</v>
      </c>
      <c r="FS14" s="853">
        <v>12</v>
      </c>
      <c r="FT14" s="853">
        <v>38</v>
      </c>
      <c r="FU14" s="853">
        <v>21</v>
      </c>
      <c r="FV14" s="853">
        <v>11</v>
      </c>
      <c r="FW14" s="853">
        <v>0</v>
      </c>
      <c r="FX14" s="853"/>
      <c r="FY14" s="853"/>
      <c r="FZ14" s="853"/>
      <c r="GA14" s="853"/>
      <c r="GB14" s="853">
        <v>68</v>
      </c>
      <c r="GC14" s="853">
        <v>32</v>
      </c>
      <c r="GD14" s="853">
        <v>416</v>
      </c>
      <c r="GE14" s="853">
        <v>62</v>
      </c>
      <c r="GF14" s="853">
        <v>38</v>
      </c>
      <c r="GG14" s="853">
        <v>228</v>
      </c>
      <c r="GH14" s="853">
        <v>61</v>
      </c>
      <c r="GI14" s="853">
        <v>39</v>
      </c>
      <c r="GJ14" s="853">
        <v>188</v>
      </c>
      <c r="GK14" s="853">
        <v>63</v>
      </c>
      <c r="GL14" s="853">
        <v>37</v>
      </c>
      <c r="GM14" s="853">
        <v>379</v>
      </c>
      <c r="GN14" s="853">
        <v>18</v>
      </c>
      <c r="GO14" s="853">
        <v>82</v>
      </c>
      <c r="GP14" s="853">
        <v>206</v>
      </c>
      <c r="GQ14" s="853">
        <v>19</v>
      </c>
      <c r="GR14" s="853">
        <v>81</v>
      </c>
      <c r="GS14" s="853">
        <v>173</v>
      </c>
      <c r="GT14" s="853">
        <v>17</v>
      </c>
      <c r="GU14" s="853">
        <v>83</v>
      </c>
      <c r="GV14" s="853">
        <v>377</v>
      </c>
      <c r="GW14" s="853">
        <v>14</v>
      </c>
      <c r="GX14" s="853">
        <v>86</v>
      </c>
      <c r="GY14" s="853">
        <v>205</v>
      </c>
      <c r="GZ14" s="853">
        <v>15</v>
      </c>
      <c r="HA14" s="853">
        <v>85</v>
      </c>
      <c r="HB14" s="853">
        <v>172</v>
      </c>
      <c r="HC14" s="853">
        <v>13</v>
      </c>
      <c r="HD14" s="853">
        <v>87</v>
      </c>
      <c r="HE14" s="853">
        <v>377</v>
      </c>
      <c r="HF14" s="853">
        <v>23</v>
      </c>
      <c r="HG14" s="853">
        <v>77</v>
      </c>
      <c r="HH14" s="853">
        <v>205</v>
      </c>
      <c r="HI14" s="853">
        <v>27</v>
      </c>
      <c r="HJ14" s="853">
        <v>73</v>
      </c>
      <c r="HK14" s="853">
        <v>172</v>
      </c>
      <c r="HL14" s="853">
        <v>19</v>
      </c>
      <c r="HM14" s="853">
        <v>81</v>
      </c>
    </row>
    <row r="15" spans="1:256" x14ac:dyDescent="0.2">
      <c r="B15" s="324" t="s">
        <v>376</v>
      </c>
      <c r="C15" s="853">
        <v>1761</v>
      </c>
      <c r="D15" s="853">
        <v>2</v>
      </c>
      <c r="E15" s="853">
        <v>0</v>
      </c>
      <c r="F15" s="853">
        <v>28</v>
      </c>
      <c r="G15" s="853">
        <v>10</v>
      </c>
      <c r="H15" s="853">
        <v>14</v>
      </c>
      <c r="I15" s="853">
        <v>33</v>
      </c>
      <c r="J15" s="853">
        <v>12</v>
      </c>
      <c r="K15" s="853">
        <v>0</v>
      </c>
      <c r="L15" s="853"/>
      <c r="M15" s="853"/>
      <c r="N15" s="853"/>
      <c r="O15" s="853">
        <v>55</v>
      </c>
      <c r="P15" s="853">
        <v>45</v>
      </c>
      <c r="Q15" s="853">
        <v>885</v>
      </c>
      <c r="R15" s="853">
        <v>2</v>
      </c>
      <c r="S15" s="853" t="s">
        <v>415</v>
      </c>
      <c r="T15" s="853">
        <v>25</v>
      </c>
      <c r="U15" s="853">
        <v>9</v>
      </c>
      <c r="V15" s="853">
        <v>14</v>
      </c>
      <c r="W15" s="853">
        <v>36</v>
      </c>
      <c r="X15" s="853">
        <v>14</v>
      </c>
      <c r="Y15" s="853">
        <v>0</v>
      </c>
      <c r="Z15" s="853"/>
      <c r="AA15" s="853"/>
      <c r="AB15" s="853"/>
      <c r="AC15" s="853">
        <v>50</v>
      </c>
      <c r="AD15" s="853">
        <v>50</v>
      </c>
      <c r="AE15" s="853">
        <v>876</v>
      </c>
      <c r="AF15" s="853">
        <v>2</v>
      </c>
      <c r="AG15" s="853" t="s">
        <v>415</v>
      </c>
      <c r="AH15" s="853">
        <v>32</v>
      </c>
      <c r="AI15" s="853">
        <v>11</v>
      </c>
      <c r="AJ15" s="853">
        <v>14</v>
      </c>
      <c r="AK15" s="853">
        <v>30</v>
      </c>
      <c r="AL15" s="853">
        <v>11</v>
      </c>
      <c r="AM15" s="853">
        <v>0</v>
      </c>
      <c r="AN15" s="853"/>
      <c r="AO15" s="853"/>
      <c r="AP15" s="853"/>
      <c r="AQ15" s="853">
        <v>59</v>
      </c>
      <c r="AR15" s="853">
        <v>41</v>
      </c>
      <c r="AS15" s="853">
        <v>1756</v>
      </c>
      <c r="AT15" s="853">
        <v>0</v>
      </c>
      <c r="AU15" s="853">
        <v>1</v>
      </c>
      <c r="AV15" s="853">
        <v>2</v>
      </c>
      <c r="AW15" s="853">
        <v>9</v>
      </c>
      <c r="AX15" s="853">
        <v>22</v>
      </c>
      <c r="AY15" s="853">
        <v>29</v>
      </c>
      <c r="AZ15" s="853">
        <v>33</v>
      </c>
      <c r="BA15" s="853">
        <v>4</v>
      </c>
      <c r="BB15" s="853" t="s">
        <v>415</v>
      </c>
      <c r="BC15" s="853"/>
      <c r="BD15" s="853"/>
      <c r="BE15" s="853"/>
      <c r="BF15" s="853"/>
      <c r="BG15" s="853">
        <v>63</v>
      </c>
      <c r="BH15" s="853">
        <v>37</v>
      </c>
      <c r="BI15" s="853">
        <v>882</v>
      </c>
      <c r="BJ15" s="853" t="s">
        <v>415</v>
      </c>
      <c r="BK15" s="853" t="s">
        <v>415</v>
      </c>
      <c r="BL15" s="853" t="s">
        <v>415</v>
      </c>
      <c r="BM15" s="853">
        <v>7</v>
      </c>
      <c r="BN15" s="853">
        <v>19</v>
      </c>
      <c r="BO15" s="853">
        <v>28</v>
      </c>
      <c r="BP15" s="853">
        <v>38</v>
      </c>
      <c r="BQ15" s="853">
        <v>6</v>
      </c>
      <c r="BR15" s="853" t="s">
        <v>415</v>
      </c>
      <c r="BS15" s="853"/>
      <c r="BT15" s="853"/>
      <c r="BU15" s="853"/>
      <c r="BV15" s="853"/>
      <c r="BW15" s="853">
        <v>56</v>
      </c>
      <c r="BX15" s="853">
        <v>44</v>
      </c>
      <c r="BY15" s="853">
        <v>874</v>
      </c>
      <c r="BZ15" s="853" t="s">
        <v>415</v>
      </c>
      <c r="CA15" s="853" t="s">
        <v>415</v>
      </c>
      <c r="CB15" s="853" t="s">
        <v>415</v>
      </c>
      <c r="CC15" s="853">
        <v>12</v>
      </c>
      <c r="CD15" s="853">
        <v>25</v>
      </c>
      <c r="CE15" s="853">
        <v>29</v>
      </c>
      <c r="CF15" s="853">
        <v>28</v>
      </c>
      <c r="CG15" s="853">
        <v>3</v>
      </c>
      <c r="CH15" s="853">
        <v>0</v>
      </c>
      <c r="CI15" s="853"/>
      <c r="CJ15" s="853"/>
      <c r="CK15" s="853"/>
      <c r="CL15" s="853"/>
      <c r="CM15" s="853">
        <v>70</v>
      </c>
      <c r="CN15" s="853">
        <v>30</v>
      </c>
      <c r="CO15" s="853">
        <v>1759</v>
      </c>
      <c r="CP15" s="853">
        <v>2</v>
      </c>
      <c r="CQ15" s="853">
        <v>0</v>
      </c>
      <c r="CR15" s="853">
        <v>24</v>
      </c>
      <c r="CS15" s="853">
        <v>4</v>
      </c>
      <c r="CT15" s="853">
        <v>2</v>
      </c>
      <c r="CU15" s="853">
        <v>25</v>
      </c>
      <c r="CV15" s="853">
        <v>36</v>
      </c>
      <c r="CW15" s="853">
        <v>7</v>
      </c>
      <c r="CX15" s="853">
        <v>0</v>
      </c>
      <c r="CY15" s="853"/>
      <c r="CZ15" s="853"/>
      <c r="DA15" s="853"/>
      <c r="DB15" s="853"/>
      <c r="DC15" s="853">
        <v>57</v>
      </c>
      <c r="DD15" s="853">
        <v>43</v>
      </c>
      <c r="DE15" s="853">
        <v>883</v>
      </c>
      <c r="DF15" s="853">
        <v>2</v>
      </c>
      <c r="DG15" s="853">
        <v>0</v>
      </c>
      <c r="DH15" s="853">
        <v>23</v>
      </c>
      <c r="DI15" s="853">
        <v>4</v>
      </c>
      <c r="DJ15" s="853">
        <v>2</v>
      </c>
      <c r="DK15" s="853">
        <v>27</v>
      </c>
      <c r="DL15" s="853">
        <v>35</v>
      </c>
      <c r="DM15" s="853">
        <v>7</v>
      </c>
      <c r="DN15" s="853" t="s">
        <v>415</v>
      </c>
      <c r="DO15" s="853"/>
      <c r="DP15" s="853"/>
      <c r="DQ15" s="853"/>
      <c r="DR15" s="853"/>
      <c r="DS15" s="853">
        <v>58</v>
      </c>
      <c r="DT15" s="853">
        <v>42</v>
      </c>
      <c r="DU15" s="853">
        <v>876</v>
      </c>
      <c r="DV15" s="853">
        <v>2</v>
      </c>
      <c r="DW15" s="853">
        <v>1</v>
      </c>
      <c r="DX15" s="853">
        <v>25</v>
      </c>
      <c r="DY15" s="853">
        <v>4</v>
      </c>
      <c r="DZ15" s="853">
        <v>1</v>
      </c>
      <c r="EA15" s="853">
        <v>24</v>
      </c>
      <c r="EB15" s="853">
        <v>37</v>
      </c>
      <c r="EC15" s="853">
        <v>7</v>
      </c>
      <c r="ED15" s="853" t="s">
        <v>415</v>
      </c>
      <c r="EE15" s="853"/>
      <c r="EF15" s="853"/>
      <c r="EG15" s="853"/>
      <c r="EH15" s="853"/>
      <c r="EI15" s="853">
        <v>57</v>
      </c>
      <c r="EJ15" s="853">
        <v>43</v>
      </c>
      <c r="EK15" s="853">
        <v>1761</v>
      </c>
      <c r="EL15" s="853">
        <v>2</v>
      </c>
      <c r="EM15" s="853">
        <v>0</v>
      </c>
      <c r="EN15" s="853">
        <v>28</v>
      </c>
      <c r="EO15" s="853">
        <v>14</v>
      </c>
      <c r="EP15" s="853">
        <v>29</v>
      </c>
      <c r="EQ15" s="853">
        <v>17</v>
      </c>
      <c r="ER15" s="853">
        <v>10</v>
      </c>
      <c r="ES15" s="853" t="s">
        <v>415</v>
      </c>
      <c r="ET15" s="853"/>
      <c r="EU15" s="853"/>
      <c r="EV15" s="853"/>
      <c r="EW15" s="853"/>
      <c r="EX15" s="853">
        <v>74</v>
      </c>
      <c r="EY15" s="853">
        <v>26</v>
      </c>
      <c r="EZ15" s="853">
        <v>885</v>
      </c>
      <c r="FA15" s="853">
        <v>2</v>
      </c>
      <c r="FB15" s="853" t="s">
        <v>415</v>
      </c>
      <c r="FC15" s="853">
        <v>25</v>
      </c>
      <c r="FD15" s="853">
        <v>13</v>
      </c>
      <c r="FE15" s="853">
        <v>29</v>
      </c>
      <c r="FF15" s="853">
        <v>20</v>
      </c>
      <c r="FG15" s="853">
        <v>12</v>
      </c>
      <c r="FH15" s="853" t="s">
        <v>415</v>
      </c>
      <c r="FI15" s="853"/>
      <c r="FJ15" s="853"/>
      <c r="FK15" s="853"/>
      <c r="FL15" s="853"/>
      <c r="FM15" s="853">
        <v>68</v>
      </c>
      <c r="FN15" s="853">
        <v>32</v>
      </c>
      <c r="FO15" s="853">
        <v>876</v>
      </c>
      <c r="FP15" s="853">
        <v>2</v>
      </c>
      <c r="FQ15" s="853" t="s">
        <v>415</v>
      </c>
      <c r="FR15" s="853">
        <v>31</v>
      </c>
      <c r="FS15" s="853">
        <v>15</v>
      </c>
      <c r="FT15" s="853">
        <v>30</v>
      </c>
      <c r="FU15" s="853">
        <v>13</v>
      </c>
      <c r="FV15" s="853">
        <v>8</v>
      </c>
      <c r="FW15" s="853">
        <v>0</v>
      </c>
      <c r="FX15" s="853"/>
      <c r="FY15" s="853"/>
      <c r="FZ15" s="853"/>
      <c r="GA15" s="853"/>
      <c r="GB15" s="853">
        <v>79</v>
      </c>
      <c r="GC15" s="853">
        <v>21</v>
      </c>
      <c r="GD15" s="853">
        <v>1752</v>
      </c>
      <c r="GE15" s="853">
        <v>71</v>
      </c>
      <c r="GF15" s="853">
        <v>29</v>
      </c>
      <c r="GG15" s="853">
        <v>880</v>
      </c>
      <c r="GH15" s="853">
        <v>67</v>
      </c>
      <c r="GI15" s="853">
        <v>33</v>
      </c>
      <c r="GJ15" s="853">
        <v>872</v>
      </c>
      <c r="GK15" s="853">
        <v>75</v>
      </c>
      <c r="GL15" s="853">
        <v>25</v>
      </c>
      <c r="GM15" s="853">
        <v>1372</v>
      </c>
      <c r="GN15" s="853">
        <v>28</v>
      </c>
      <c r="GO15" s="853">
        <v>72</v>
      </c>
      <c r="GP15" s="853">
        <v>705</v>
      </c>
      <c r="GQ15" s="853">
        <v>26</v>
      </c>
      <c r="GR15" s="853">
        <v>74</v>
      </c>
      <c r="GS15" s="853">
        <v>667</v>
      </c>
      <c r="GT15" s="853">
        <v>31</v>
      </c>
      <c r="GU15" s="853">
        <v>69</v>
      </c>
      <c r="GV15" s="853">
        <v>1378</v>
      </c>
      <c r="GW15" s="853">
        <v>26</v>
      </c>
      <c r="GX15" s="853">
        <v>74</v>
      </c>
      <c r="GY15" s="853">
        <v>703</v>
      </c>
      <c r="GZ15" s="853">
        <v>21</v>
      </c>
      <c r="HA15" s="853">
        <v>79</v>
      </c>
      <c r="HB15" s="853">
        <v>675</v>
      </c>
      <c r="HC15" s="853">
        <v>30</v>
      </c>
      <c r="HD15" s="853">
        <v>70</v>
      </c>
      <c r="HE15" s="853">
        <v>1279</v>
      </c>
      <c r="HF15" s="853">
        <v>26</v>
      </c>
      <c r="HG15" s="853">
        <v>74</v>
      </c>
      <c r="HH15" s="853">
        <v>658</v>
      </c>
      <c r="HI15" s="853">
        <v>27</v>
      </c>
      <c r="HJ15" s="853">
        <v>73</v>
      </c>
      <c r="HK15" s="853">
        <v>621</v>
      </c>
      <c r="HL15" s="853">
        <v>25</v>
      </c>
      <c r="HM15" s="853">
        <v>75</v>
      </c>
    </row>
    <row r="16" spans="1:256" x14ac:dyDescent="0.2">
      <c r="B16" s="312" t="s">
        <v>377</v>
      </c>
      <c r="C16" s="853">
        <v>25708</v>
      </c>
      <c r="D16" s="853">
        <v>0</v>
      </c>
      <c r="E16" s="853">
        <v>0</v>
      </c>
      <c r="F16" s="853">
        <v>7</v>
      </c>
      <c r="G16" s="853">
        <v>3</v>
      </c>
      <c r="H16" s="853">
        <v>8</v>
      </c>
      <c r="I16" s="853">
        <v>38</v>
      </c>
      <c r="J16" s="853">
        <v>42</v>
      </c>
      <c r="K16" s="853">
        <v>0</v>
      </c>
      <c r="L16" s="853"/>
      <c r="M16" s="853"/>
      <c r="N16" s="853"/>
      <c r="O16" s="853">
        <v>19</v>
      </c>
      <c r="P16" s="853">
        <v>81</v>
      </c>
      <c r="Q16" s="853">
        <v>12517</v>
      </c>
      <c r="R16" s="853">
        <v>0</v>
      </c>
      <c r="S16" s="853">
        <v>0</v>
      </c>
      <c r="T16" s="853">
        <v>6</v>
      </c>
      <c r="U16" s="853">
        <v>3</v>
      </c>
      <c r="V16" s="853">
        <v>8</v>
      </c>
      <c r="W16" s="853">
        <v>38</v>
      </c>
      <c r="X16" s="853">
        <v>45</v>
      </c>
      <c r="Y16" s="853">
        <v>0</v>
      </c>
      <c r="Z16" s="853"/>
      <c r="AA16" s="853"/>
      <c r="AB16" s="853"/>
      <c r="AC16" s="853">
        <v>18</v>
      </c>
      <c r="AD16" s="853">
        <v>82</v>
      </c>
      <c r="AE16" s="853">
        <v>13191</v>
      </c>
      <c r="AF16" s="853">
        <v>0</v>
      </c>
      <c r="AG16" s="853">
        <v>0</v>
      </c>
      <c r="AH16" s="853">
        <v>8</v>
      </c>
      <c r="AI16" s="853">
        <v>4</v>
      </c>
      <c r="AJ16" s="853">
        <v>8</v>
      </c>
      <c r="AK16" s="853">
        <v>39</v>
      </c>
      <c r="AL16" s="853">
        <v>40</v>
      </c>
      <c r="AM16" s="853">
        <v>0</v>
      </c>
      <c r="AN16" s="853"/>
      <c r="AO16" s="853"/>
      <c r="AP16" s="853"/>
      <c r="AQ16" s="853">
        <v>21</v>
      </c>
      <c r="AR16" s="853">
        <v>79</v>
      </c>
      <c r="AS16" s="853">
        <v>25728</v>
      </c>
      <c r="AT16" s="853">
        <v>0</v>
      </c>
      <c r="AU16" s="853">
        <v>0</v>
      </c>
      <c r="AV16" s="853">
        <v>1</v>
      </c>
      <c r="AW16" s="853">
        <v>2</v>
      </c>
      <c r="AX16" s="853">
        <v>6</v>
      </c>
      <c r="AY16" s="853">
        <v>14</v>
      </c>
      <c r="AZ16" s="853">
        <v>49</v>
      </c>
      <c r="BA16" s="853">
        <v>26</v>
      </c>
      <c r="BB16" s="853">
        <v>2</v>
      </c>
      <c r="BC16" s="853"/>
      <c r="BD16" s="853"/>
      <c r="BE16" s="853"/>
      <c r="BF16" s="853"/>
      <c r="BG16" s="853">
        <v>23</v>
      </c>
      <c r="BH16" s="853">
        <v>77</v>
      </c>
      <c r="BI16" s="853">
        <v>12531</v>
      </c>
      <c r="BJ16" s="853">
        <v>0</v>
      </c>
      <c r="BK16" s="853">
        <v>0</v>
      </c>
      <c r="BL16" s="853">
        <v>1</v>
      </c>
      <c r="BM16" s="853">
        <v>1</v>
      </c>
      <c r="BN16" s="853">
        <v>5</v>
      </c>
      <c r="BO16" s="853">
        <v>11</v>
      </c>
      <c r="BP16" s="853">
        <v>47</v>
      </c>
      <c r="BQ16" s="853">
        <v>32</v>
      </c>
      <c r="BR16" s="853">
        <v>3</v>
      </c>
      <c r="BS16" s="853"/>
      <c r="BT16" s="853"/>
      <c r="BU16" s="853"/>
      <c r="BV16" s="853"/>
      <c r="BW16" s="853">
        <v>18</v>
      </c>
      <c r="BX16" s="853">
        <v>82</v>
      </c>
      <c r="BY16" s="853">
        <v>13197</v>
      </c>
      <c r="BZ16" s="853">
        <v>0</v>
      </c>
      <c r="CA16" s="853">
        <v>0</v>
      </c>
      <c r="CB16" s="853">
        <v>1</v>
      </c>
      <c r="CC16" s="853">
        <v>2</v>
      </c>
      <c r="CD16" s="853">
        <v>7</v>
      </c>
      <c r="CE16" s="853">
        <v>17</v>
      </c>
      <c r="CF16" s="853">
        <v>51</v>
      </c>
      <c r="CG16" s="853">
        <v>20</v>
      </c>
      <c r="CH16" s="853">
        <v>1</v>
      </c>
      <c r="CI16" s="853"/>
      <c r="CJ16" s="853"/>
      <c r="CK16" s="853"/>
      <c r="CL16" s="853"/>
      <c r="CM16" s="853">
        <v>27</v>
      </c>
      <c r="CN16" s="853">
        <v>73</v>
      </c>
      <c r="CO16" s="853">
        <v>25705</v>
      </c>
      <c r="CP16" s="853">
        <v>0</v>
      </c>
      <c r="CQ16" s="853">
        <v>0</v>
      </c>
      <c r="CR16" s="853">
        <v>5</v>
      </c>
      <c r="CS16" s="853">
        <v>1</v>
      </c>
      <c r="CT16" s="853">
        <v>0</v>
      </c>
      <c r="CU16" s="853">
        <v>10</v>
      </c>
      <c r="CV16" s="853">
        <v>42</v>
      </c>
      <c r="CW16" s="853">
        <v>32</v>
      </c>
      <c r="CX16" s="853">
        <v>9</v>
      </c>
      <c r="CY16" s="853"/>
      <c r="CZ16" s="853"/>
      <c r="DA16" s="853"/>
      <c r="DB16" s="853"/>
      <c r="DC16" s="853">
        <v>17</v>
      </c>
      <c r="DD16" s="853">
        <v>83</v>
      </c>
      <c r="DE16" s="853">
        <v>12516</v>
      </c>
      <c r="DF16" s="853">
        <v>0</v>
      </c>
      <c r="DG16" s="853">
        <v>0</v>
      </c>
      <c r="DH16" s="853">
        <v>4</v>
      </c>
      <c r="DI16" s="853">
        <v>1</v>
      </c>
      <c r="DJ16" s="853">
        <v>0</v>
      </c>
      <c r="DK16" s="853">
        <v>11</v>
      </c>
      <c r="DL16" s="853">
        <v>44</v>
      </c>
      <c r="DM16" s="853">
        <v>31</v>
      </c>
      <c r="DN16" s="853">
        <v>7</v>
      </c>
      <c r="DO16" s="853"/>
      <c r="DP16" s="853"/>
      <c r="DQ16" s="853"/>
      <c r="DR16" s="853"/>
      <c r="DS16" s="853">
        <v>17</v>
      </c>
      <c r="DT16" s="853">
        <v>83</v>
      </c>
      <c r="DU16" s="853">
        <v>13189</v>
      </c>
      <c r="DV16" s="853">
        <v>0</v>
      </c>
      <c r="DW16" s="853">
        <v>0</v>
      </c>
      <c r="DX16" s="853">
        <v>6</v>
      </c>
      <c r="DY16" s="853">
        <v>1</v>
      </c>
      <c r="DZ16" s="853">
        <v>0</v>
      </c>
      <c r="EA16" s="853">
        <v>9</v>
      </c>
      <c r="EB16" s="853">
        <v>39</v>
      </c>
      <c r="EC16" s="853">
        <v>33</v>
      </c>
      <c r="ED16" s="853">
        <v>11</v>
      </c>
      <c r="EE16" s="853"/>
      <c r="EF16" s="853"/>
      <c r="EG16" s="853"/>
      <c r="EH16" s="853"/>
      <c r="EI16" s="853">
        <v>16</v>
      </c>
      <c r="EJ16" s="853">
        <v>84</v>
      </c>
      <c r="EK16" s="853">
        <v>25698</v>
      </c>
      <c r="EL16" s="853">
        <v>0</v>
      </c>
      <c r="EM16" s="853">
        <v>0</v>
      </c>
      <c r="EN16" s="853">
        <v>7</v>
      </c>
      <c r="EO16" s="853">
        <v>4</v>
      </c>
      <c r="EP16" s="853">
        <v>18</v>
      </c>
      <c r="EQ16" s="853">
        <v>22</v>
      </c>
      <c r="ER16" s="853">
        <v>44</v>
      </c>
      <c r="ES16" s="853">
        <v>4</v>
      </c>
      <c r="ET16" s="853"/>
      <c r="EU16" s="853"/>
      <c r="EV16" s="853"/>
      <c r="EW16" s="853"/>
      <c r="EX16" s="853">
        <v>30</v>
      </c>
      <c r="EY16" s="853">
        <v>70</v>
      </c>
      <c r="EZ16" s="853">
        <v>12513</v>
      </c>
      <c r="FA16" s="853">
        <v>0</v>
      </c>
      <c r="FB16" s="853">
        <v>0</v>
      </c>
      <c r="FC16" s="853">
        <v>6</v>
      </c>
      <c r="FD16" s="853">
        <v>3</v>
      </c>
      <c r="FE16" s="853">
        <v>16</v>
      </c>
      <c r="FF16" s="853">
        <v>21</v>
      </c>
      <c r="FG16" s="853">
        <v>48</v>
      </c>
      <c r="FH16" s="853">
        <v>5</v>
      </c>
      <c r="FI16" s="853"/>
      <c r="FJ16" s="853"/>
      <c r="FK16" s="853"/>
      <c r="FL16" s="853"/>
      <c r="FM16" s="853">
        <v>25</v>
      </c>
      <c r="FN16" s="853">
        <v>75</v>
      </c>
      <c r="FO16" s="853">
        <v>13185</v>
      </c>
      <c r="FP16" s="853">
        <v>0</v>
      </c>
      <c r="FQ16" s="853">
        <v>0</v>
      </c>
      <c r="FR16" s="853">
        <v>8</v>
      </c>
      <c r="FS16" s="853">
        <v>5</v>
      </c>
      <c r="FT16" s="853">
        <v>21</v>
      </c>
      <c r="FU16" s="853">
        <v>23</v>
      </c>
      <c r="FV16" s="853">
        <v>40</v>
      </c>
      <c r="FW16" s="853">
        <v>3</v>
      </c>
      <c r="FX16" s="853"/>
      <c r="FY16" s="853"/>
      <c r="FZ16" s="853"/>
      <c r="GA16" s="853"/>
      <c r="GB16" s="853">
        <v>34</v>
      </c>
      <c r="GC16" s="853">
        <v>66</v>
      </c>
      <c r="GD16" s="853">
        <v>25695</v>
      </c>
      <c r="GE16" s="853">
        <v>29</v>
      </c>
      <c r="GF16" s="853">
        <v>71</v>
      </c>
      <c r="GG16" s="853">
        <v>12513</v>
      </c>
      <c r="GH16" s="853">
        <v>26</v>
      </c>
      <c r="GI16" s="853">
        <v>74</v>
      </c>
      <c r="GJ16" s="853">
        <v>13182</v>
      </c>
      <c r="GK16" s="853">
        <v>31</v>
      </c>
      <c r="GL16" s="853">
        <v>69</v>
      </c>
      <c r="GM16" s="853">
        <v>19792</v>
      </c>
      <c r="GN16" s="853">
        <v>9</v>
      </c>
      <c r="GO16" s="853">
        <v>91</v>
      </c>
      <c r="GP16" s="853">
        <v>9631</v>
      </c>
      <c r="GQ16" s="853">
        <v>9</v>
      </c>
      <c r="GR16" s="853">
        <v>91</v>
      </c>
      <c r="GS16" s="853">
        <v>10161</v>
      </c>
      <c r="GT16" s="853">
        <v>9</v>
      </c>
      <c r="GU16" s="853">
        <v>91</v>
      </c>
      <c r="GV16" s="853">
        <v>19878</v>
      </c>
      <c r="GW16" s="853">
        <v>7</v>
      </c>
      <c r="GX16" s="853">
        <v>93</v>
      </c>
      <c r="GY16" s="853">
        <v>9679</v>
      </c>
      <c r="GZ16" s="853">
        <v>6</v>
      </c>
      <c r="HA16" s="853">
        <v>94</v>
      </c>
      <c r="HB16" s="853">
        <v>10199</v>
      </c>
      <c r="HC16" s="853">
        <v>9</v>
      </c>
      <c r="HD16" s="853">
        <v>91</v>
      </c>
      <c r="HE16" s="853">
        <v>19740</v>
      </c>
      <c r="HF16" s="853">
        <v>8</v>
      </c>
      <c r="HG16" s="853">
        <v>92</v>
      </c>
      <c r="HH16" s="853">
        <v>9608</v>
      </c>
      <c r="HI16" s="853">
        <v>8</v>
      </c>
      <c r="HJ16" s="853">
        <v>92</v>
      </c>
      <c r="HK16" s="853">
        <v>10132</v>
      </c>
      <c r="HL16" s="853">
        <v>8</v>
      </c>
      <c r="HM16" s="853">
        <v>92</v>
      </c>
    </row>
    <row r="17" spans="2:256" x14ac:dyDescent="0.2">
      <c r="B17" s="312" t="s">
        <v>34</v>
      </c>
      <c r="C17" s="853">
        <v>26074</v>
      </c>
      <c r="D17" s="853">
        <v>0</v>
      </c>
      <c r="E17" s="853">
        <v>0</v>
      </c>
      <c r="F17" s="853">
        <v>3</v>
      </c>
      <c r="G17" s="853">
        <v>2</v>
      </c>
      <c r="H17" s="853">
        <v>5</v>
      </c>
      <c r="I17" s="853">
        <v>38</v>
      </c>
      <c r="J17" s="853">
        <v>52</v>
      </c>
      <c r="K17" s="853">
        <v>0</v>
      </c>
      <c r="L17" s="853"/>
      <c r="M17" s="853"/>
      <c r="N17" s="853"/>
      <c r="O17" s="853">
        <v>10</v>
      </c>
      <c r="P17" s="853">
        <v>90</v>
      </c>
      <c r="Q17" s="853">
        <v>12881</v>
      </c>
      <c r="R17" s="853">
        <v>0</v>
      </c>
      <c r="S17" s="853" t="s">
        <v>415</v>
      </c>
      <c r="T17" s="853">
        <v>2</v>
      </c>
      <c r="U17" s="853">
        <v>1</v>
      </c>
      <c r="V17" s="853">
        <v>5</v>
      </c>
      <c r="W17" s="853">
        <v>36</v>
      </c>
      <c r="X17" s="853">
        <v>56</v>
      </c>
      <c r="Y17" s="853">
        <v>0</v>
      </c>
      <c r="Z17" s="853"/>
      <c r="AA17" s="853"/>
      <c r="AB17" s="853"/>
      <c r="AC17" s="853">
        <v>8</v>
      </c>
      <c r="AD17" s="853">
        <v>92</v>
      </c>
      <c r="AE17" s="853">
        <v>13193</v>
      </c>
      <c r="AF17" s="853">
        <v>0</v>
      </c>
      <c r="AG17" s="853" t="s">
        <v>415</v>
      </c>
      <c r="AH17" s="853">
        <v>4</v>
      </c>
      <c r="AI17" s="853">
        <v>2</v>
      </c>
      <c r="AJ17" s="853">
        <v>6</v>
      </c>
      <c r="AK17" s="853">
        <v>40</v>
      </c>
      <c r="AL17" s="853">
        <v>48</v>
      </c>
      <c r="AM17" s="853">
        <v>0</v>
      </c>
      <c r="AN17" s="853"/>
      <c r="AO17" s="853"/>
      <c r="AP17" s="853"/>
      <c r="AQ17" s="853">
        <v>12</v>
      </c>
      <c r="AR17" s="853">
        <v>88</v>
      </c>
      <c r="AS17" s="853">
        <v>26095</v>
      </c>
      <c r="AT17" s="853">
        <v>0</v>
      </c>
      <c r="AU17" s="853">
        <v>0</v>
      </c>
      <c r="AV17" s="853">
        <v>1</v>
      </c>
      <c r="AW17" s="853">
        <v>1</v>
      </c>
      <c r="AX17" s="853">
        <v>2</v>
      </c>
      <c r="AY17" s="853">
        <v>10</v>
      </c>
      <c r="AZ17" s="853">
        <v>50</v>
      </c>
      <c r="BA17" s="853">
        <v>34</v>
      </c>
      <c r="BB17" s="853">
        <v>3</v>
      </c>
      <c r="BC17" s="853"/>
      <c r="BD17" s="853"/>
      <c r="BE17" s="853"/>
      <c r="BF17" s="853"/>
      <c r="BG17" s="853">
        <v>13</v>
      </c>
      <c r="BH17" s="853">
        <v>87</v>
      </c>
      <c r="BI17" s="853">
        <v>12890</v>
      </c>
      <c r="BJ17" s="853" t="s">
        <v>415</v>
      </c>
      <c r="BK17" s="853">
        <v>0</v>
      </c>
      <c r="BL17" s="853">
        <v>0</v>
      </c>
      <c r="BM17" s="853">
        <v>0</v>
      </c>
      <c r="BN17" s="853">
        <v>1</v>
      </c>
      <c r="BO17" s="853">
        <v>7</v>
      </c>
      <c r="BP17" s="853">
        <v>47</v>
      </c>
      <c r="BQ17" s="853">
        <v>41</v>
      </c>
      <c r="BR17" s="853">
        <v>3</v>
      </c>
      <c r="BS17" s="853"/>
      <c r="BT17" s="853"/>
      <c r="BU17" s="853"/>
      <c r="BV17" s="853"/>
      <c r="BW17" s="853">
        <v>9</v>
      </c>
      <c r="BX17" s="853">
        <v>91</v>
      </c>
      <c r="BY17" s="853">
        <v>13205</v>
      </c>
      <c r="BZ17" s="853" t="s">
        <v>415</v>
      </c>
      <c r="CA17" s="853">
        <v>0</v>
      </c>
      <c r="CB17" s="853">
        <v>1</v>
      </c>
      <c r="CC17" s="853">
        <v>1</v>
      </c>
      <c r="CD17" s="853">
        <v>3</v>
      </c>
      <c r="CE17" s="853">
        <v>13</v>
      </c>
      <c r="CF17" s="853">
        <v>53</v>
      </c>
      <c r="CG17" s="853">
        <v>27</v>
      </c>
      <c r="CH17" s="853">
        <v>2</v>
      </c>
      <c r="CI17" s="853"/>
      <c r="CJ17" s="853"/>
      <c r="CK17" s="853"/>
      <c r="CL17" s="853"/>
      <c r="CM17" s="853">
        <v>18</v>
      </c>
      <c r="CN17" s="853">
        <v>82</v>
      </c>
      <c r="CO17" s="853">
        <v>26074</v>
      </c>
      <c r="CP17" s="853">
        <v>0</v>
      </c>
      <c r="CQ17" s="853">
        <v>0</v>
      </c>
      <c r="CR17" s="853">
        <v>2</v>
      </c>
      <c r="CS17" s="853">
        <v>1</v>
      </c>
      <c r="CT17" s="853">
        <v>0</v>
      </c>
      <c r="CU17" s="853">
        <v>10</v>
      </c>
      <c r="CV17" s="853">
        <v>44</v>
      </c>
      <c r="CW17" s="853">
        <v>32</v>
      </c>
      <c r="CX17" s="853">
        <v>10</v>
      </c>
      <c r="CY17" s="853"/>
      <c r="CZ17" s="853"/>
      <c r="DA17" s="853"/>
      <c r="DB17" s="853"/>
      <c r="DC17" s="853">
        <v>14</v>
      </c>
      <c r="DD17" s="853">
        <v>86</v>
      </c>
      <c r="DE17" s="853">
        <v>12881</v>
      </c>
      <c r="DF17" s="853">
        <v>0</v>
      </c>
      <c r="DG17" s="853" t="s">
        <v>415</v>
      </c>
      <c r="DH17" s="853">
        <v>2</v>
      </c>
      <c r="DI17" s="853">
        <v>1</v>
      </c>
      <c r="DJ17" s="853">
        <v>0</v>
      </c>
      <c r="DK17" s="853">
        <v>10</v>
      </c>
      <c r="DL17" s="853">
        <v>46</v>
      </c>
      <c r="DM17" s="853">
        <v>32</v>
      </c>
      <c r="DN17" s="853">
        <v>8</v>
      </c>
      <c r="DO17" s="853"/>
      <c r="DP17" s="853"/>
      <c r="DQ17" s="853"/>
      <c r="DR17" s="853"/>
      <c r="DS17" s="853">
        <v>14</v>
      </c>
      <c r="DT17" s="853">
        <v>86</v>
      </c>
      <c r="DU17" s="853">
        <v>13193</v>
      </c>
      <c r="DV17" s="853">
        <v>0</v>
      </c>
      <c r="DW17" s="853" t="s">
        <v>415</v>
      </c>
      <c r="DX17" s="853">
        <v>3</v>
      </c>
      <c r="DY17" s="853">
        <v>1</v>
      </c>
      <c r="DZ17" s="853">
        <v>0</v>
      </c>
      <c r="EA17" s="853">
        <v>10</v>
      </c>
      <c r="EB17" s="853">
        <v>41</v>
      </c>
      <c r="EC17" s="853">
        <v>33</v>
      </c>
      <c r="ED17" s="853">
        <v>12</v>
      </c>
      <c r="EE17" s="853"/>
      <c r="EF17" s="853"/>
      <c r="EG17" s="853"/>
      <c r="EH17" s="853"/>
      <c r="EI17" s="853">
        <v>14</v>
      </c>
      <c r="EJ17" s="853">
        <v>86</v>
      </c>
      <c r="EK17" s="853">
        <v>26070</v>
      </c>
      <c r="EL17" s="853">
        <v>0</v>
      </c>
      <c r="EM17" s="853">
        <v>0</v>
      </c>
      <c r="EN17" s="853">
        <v>3</v>
      </c>
      <c r="EO17" s="853">
        <v>2</v>
      </c>
      <c r="EP17" s="853">
        <v>16</v>
      </c>
      <c r="EQ17" s="853">
        <v>23</v>
      </c>
      <c r="ER17" s="853">
        <v>51</v>
      </c>
      <c r="ES17" s="853">
        <v>5</v>
      </c>
      <c r="ET17" s="853"/>
      <c r="EU17" s="853"/>
      <c r="EV17" s="853"/>
      <c r="EW17" s="853"/>
      <c r="EX17" s="853">
        <v>21</v>
      </c>
      <c r="EY17" s="853">
        <v>79</v>
      </c>
      <c r="EZ17" s="853">
        <v>12880</v>
      </c>
      <c r="FA17" s="853">
        <v>0</v>
      </c>
      <c r="FB17" s="853" t="s">
        <v>415</v>
      </c>
      <c r="FC17" s="853">
        <v>2</v>
      </c>
      <c r="FD17" s="853">
        <v>2</v>
      </c>
      <c r="FE17" s="853">
        <v>13</v>
      </c>
      <c r="FF17" s="853">
        <v>22</v>
      </c>
      <c r="FG17" s="853">
        <v>56</v>
      </c>
      <c r="FH17" s="853">
        <v>6</v>
      </c>
      <c r="FI17" s="853"/>
      <c r="FJ17" s="853"/>
      <c r="FK17" s="853"/>
      <c r="FL17" s="853"/>
      <c r="FM17" s="853">
        <v>16</v>
      </c>
      <c r="FN17" s="853">
        <v>84</v>
      </c>
      <c r="FO17" s="853">
        <v>13190</v>
      </c>
      <c r="FP17" s="853">
        <v>0</v>
      </c>
      <c r="FQ17" s="853" t="s">
        <v>415</v>
      </c>
      <c r="FR17" s="853">
        <v>3</v>
      </c>
      <c r="FS17" s="853">
        <v>3</v>
      </c>
      <c r="FT17" s="853">
        <v>19</v>
      </c>
      <c r="FU17" s="853">
        <v>24</v>
      </c>
      <c r="FV17" s="853">
        <v>46</v>
      </c>
      <c r="FW17" s="853">
        <v>4</v>
      </c>
      <c r="FX17" s="853"/>
      <c r="FY17" s="853"/>
      <c r="FZ17" s="853"/>
      <c r="GA17" s="853"/>
      <c r="GB17" s="853">
        <v>26</v>
      </c>
      <c r="GC17" s="853">
        <v>74</v>
      </c>
      <c r="GD17" s="853">
        <v>26065</v>
      </c>
      <c r="GE17" s="853">
        <v>20</v>
      </c>
      <c r="GF17" s="853">
        <v>80</v>
      </c>
      <c r="GG17" s="853">
        <v>12877</v>
      </c>
      <c r="GH17" s="853">
        <v>17</v>
      </c>
      <c r="GI17" s="853">
        <v>83</v>
      </c>
      <c r="GJ17" s="853">
        <v>13188</v>
      </c>
      <c r="GK17" s="853">
        <v>23</v>
      </c>
      <c r="GL17" s="853">
        <v>77</v>
      </c>
      <c r="GM17" s="853">
        <v>24733</v>
      </c>
      <c r="GN17" s="853">
        <v>8</v>
      </c>
      <c r="GO17" s="853">
        <v>92</v>
      </c>
      <c r="GP17" s="853">
        <v>12220</v>
      </c>
      <c r="GQ17" s="853">
        <v>8</v>
      </c>
      <c r="GR17" s="853">
        <v>92</v>
      </c>
      <c r="GS17" s="853">
        <v>12513</v>
      </c>
      <c r="GT17" s="853">
        <v>9</v>
      </c>
      <c r="GU17" s="853">
        <v>91</v>
      </c>
      <c r="GV17" s="853">
        <v>24767</v>
      </c>
      <c r="GW17" s="853">
        <v>6</v>
      </c>
      <c r="GX17" s="853">
        <v>94</v>
      </c>
      <c r="GY17" s="853">
        <v>12244</v>
      </c>
      <c r="GZ17" s="853">
        <v>4</v>
      </c>
      <c r="HA17" s="853">
        <v>96</v>
      </c>
      <c r="HB17" s="853">
        <v>12523</v>
      </c>
      <c r="HC17" s="853">
        <v>8</v>
      </c>
      <c r="HD17" s="853">
        <v>92</v>
      </c>
      <c r="HE17" s="853">
        <v>24823</v>
      </c>
      <c r="HF17" s="853">
        <v>10</v>
      </c>
      <c r="HG17" s="853">
        <v>90</v>
      </c>
      <c r="HH17" s="853">
        <v>12262</v>
      </c>
      <c r="HI17" s="853">
        <v>10</v>
      </c>
      <c r="HJ17" s="853">
        <v>90</v>
      </c>
      <c r="HK17" s="853">
        <v>12561</v>
      </c>
      <c r="HL17" s="853">
        <v>10</v>
      </c>
      <c r="HM17" s="853">
        <v>90</v>
      </c>
    </row>
    <row r="18" spans="2:256" x14ac:dyDescent="0.2">
      <c r="B18" s="312" t="s">
        <v>378</v>
      </c>
      <c r="C18" s="853">
        <v>7741</v>
      </c>
      <c r="D18" s="853">
        <v>0</v>
      </c>
      <c r="E18" s="853">
        <v>0</v>
      </c>
      <c r="F18" s="853">
        <v>3</v>
      </c>
      <c r="G18" s="853">
        <v>2</v>
      </c>
      <c r="H18" s="853">
        <v>7</v>
      </c>
      <c r="I18" s="853">
        <v>43</v>
      </c>
      <c r="J18" s="853">
        <v>45</v>
      </c>
      <c r="K18" s="853">
        <v>0</v>
      </c>
      <c r="L18" s="853"/>
      <c r="M18" s="853"/>
      <c r="N18" s="853"/>
      <c r="O18" s="853">
        <v>12</v>
      </c>
      <c r="P18" s="853">
        <v>88</v>
      </c>
      <c r="Q18" s="853">
        <v>3885</v>
      </c>
      <c r="R18" s="853">
        <v>0</v>
      </c>
      <c r="S18" s="853">
        <v>0</v>
      </c>
      <c r="T18" s="853">
        <v>2</v>
      </c>
      <c r="U18" s="853">
        <v>2</v>
      </c>
      <c r="V18" s="853">
        <v>6</v>
      </c>
      <c r="W18" s="853">
        <v>40</v>
      </c>
      <c r="X18" s="853">
        <v>50</v>
      </c>
      <c r="Y18" s="853" t="s">
        <v>415</v>
      </c>
      <c r="Z18" s="853"/>
      <c r="AA18" s="853"/>
      <c r="AB18" s="853"/>
      <c r="AC18" s="853">
        <v>10</v>
      </c>
      <c r="AD18" s="853">
        <v>90</v>
      </c>
      <c r="AE18" s="853">
        <v>3856</v>
      </c>
      <c r="AF18" s="853">
        <v>0</v>
      </c>
      <c r="AG18" s="853">
        <v>0</v>
      </c>
      <c r="AH18" s="853">
        <v>4</v>
      </c>
      <c r="AI18" s="853">
        <v>2</v>
      </c>
      <c r="AJ18" s="853">
        <v>8</v>
      </c>
      <c r="AK18" s="853">
        <v>45</v>
      </c>
      <c r="AL18" s="853">
        <v>41</v>
      </c>
      <c r="AM18" s="853" t="s">
        <v>415</v>
      </c>
      <c r="AN18" s="853"/>
      <c r="AO18" s="853"/>
      <c r="AP18" s="853"/>
      <c r="AQ18" s="853">
        <v>14</v>
      </c>
      <c r="AR18" s="853">
        <v>86</v>
      </c>
      <c r="AS18" s="853">
        <v>7752</v>
      </c>
      <c r="AT18" s="853" t="s">
        <v>415</v>
      </c>
      <c r="AU18" s="853" t="s">
        <v>415</v>
      </c>
      <c r="AV18" s="853">
        <v>1</v>
      </c>
      <c r="AW18" s="853">
        <v>1</v>
      </c>
      <c r="AX18" s="853">
        <v>3</v>
      </c>
      <c r="AY18" s="853">
        <v>13</v>
      </c>
      <c r="AZ18" s="853">
        <v>54</v>
      </c>
      <c r="BA18" s="853">
        <v>28</v>
      </c>
      <c r="BB18" s="853">
        <v>1</v>
      </c>
      <c r="BC18" s="853"/>
      <c r="BD18" s="853"/>
      <c r="BE18" s="853"/>
      <c r="BF18" s="853"/>
      <c r="BG18" s="853">
        <v>17</v>
      </c>
      <c r="BH18" s="853">
        <v>83</v>
      </c>
      <c r="BI18" s="853">
        <v>3890</v>
      </c>
      <c r="BJ18" s="853" t="s">
        <v>415</v>
      </c>
      <c r="BK18" s="853" t="s">
        <v>415</v>
      </c>
      <c r="BL18" s="853">
        <v>0</v>
      </c>
      <c r="BM18" s="853">
        <v>0</v>
      </c>
      <c r="BN18" s="853">
        <v>2</v>
      </c>
      <c r="BO18" s="853">
        <v>8</v>
      </c>
      <c r="BP18" s="853">
        <v>53</v>
      </c>
      <c r="BQ18" s="853">
        <v>35</v>
      </c>
      <c r="BR18" s="853">
        <v>2</v>
      </c>
      <c r="BS18" s="853"/>
      <c r="BT18" s="853"/>
      <c r="BU18" s="853"/>
      <c r="BV18" s="853"/>
      <c r="BW18" s="853">
        <v>11</v>
      </c>
      <c r="BX18" s="853">
        <v>89</v>
      </c>
      <c r="BY18" s="853">
        <v>3862</v>
      </c>
      <c r="BZ18" s="853">
        <v>0</v>
      </c>
      <c r="CA18" s="853" t="s">
        <v>415</v>
      </c>
      <c r="CB18" s="853">
        <v>1</v>
      </c>
      <c r="CC18" s="853">
        <v>1</v>
      </c>
      <c r="CD18" s="853">
        <v>4</v>
      </c>
      <c r="CE18" s="853">
        <v>17</v>
      </c>
      <c r="CF18" s="853">
        <v>56</v>
      </c>
      <c r="CG18" s="853">
        <v>21</v>
      </c>
      <c r="CH18" s="853">
        <v>1</v>
      </c>
      <c r="CI18" s="853"/>
      <c r="CJ18" s="853"/>
      <c r="CK18" s="853"/>
      <c r="CL18" s="853"/>
      <c r="CM18" s="853">
        <v>23</v>
      </c>
      <c r="CN18" s="853">
        <v>77</v>
      </c>
      <c r="CO18" s="853">
        <v>7741</v>
      </c>
      <c r="CP18" s="853">
        <v>0</v>
      </c>
      <c r="CQ18" s="853">
        <v>0</v>
      </c>
      <c r="CR18" s="853">
        <v>3</v>
      </c>
      <c r="CS18" s="853">
        <v>1</v>
      </c>
      <c r="CT18" s="853">
        <v>0</v>
      </c>
      <c r="CU18" s="853">
        <v>13</v>
      </c>
      <c r="CV18" s="853">
        <v>49</v>
      </c>
      <c r="CW18" s="853">
        <v>28</v>
      </c>
      <c r="CX18" s="853">
        <v>5</v>
      </c>
      <c r="CY18" s="853"/>
      <c r="CZ18" s="853"/>
      <c r="DA18" s="853"/>
      <c r="DB18" s="853"/>
      <c r="DC18" s="853">
        <v>17</v>
      </c>
      <c r="DD18" s="853">
        <v>83</v>
      </c>
      <c r="DE18" s="853">
        <v>3885</v>
      </c>
      <c r="DF18" s="853">
        <v>0</v>
      </c>
      <c r="DG18" s="853">
        <v>0</v>
      </c>
      <c r="DH18" s="853">
        <v>2</v>
      </c>
      <c r="DI18" s="853">
        <v>1</v>
      </c>
      <c r="DJ18" s="853">
        <v>0</v>
      </c>
      <c r="DK18" s="853">
        <v>13</v>
      </c>
      <c r="DL18" s="853">
        <v>52</v>
      </c>
      <c r="DM18" s="853">
        <v>27</v>
      </c>
      <c r="DN18" s="853">
        <v>4</v>
      </c>
      <c r="DO18" s="853"/>
      <c r="DP18" s="853"/>
      <c r="DQ18" s="853"/>
      <c r="DR18" s="853"/>
      <c r="DS18" s="853">
        <v>16</v>
      </c>
      <c r="DT18" s="853">
        <v>84</v>
      </c>
      <c r="DU18" s="853">
        <v>3856</v>
      </c>
      <c r="DV18" s="853">
        <v>0</v>
      </c>
      <c r="DW18" s="853">
        <v>0</v>
      </c>
      <c r="DX18" s="853">
        <v>4</v>
      </c>
      <c r="DY18" s="853">
        <v>1</v>
      </c>
      <c r="DZ18" s="853">
        <v>1</v>
      </c>
      <c r="EA18" s="853">
        <v>13</v>
      </c>
      <c r="EB18" s="853">
        <v>46</v>
      </c>
      <c r="EC18" s="853">
        <v>30</v>
      </c>
      <c r="ED18" s="853">
        <v>6</v>
      </c>
      <c r="EE18" s="853"/>
      <c r="EF18" s="853"/>
      <c r="EG18" s="853"/>
      <c r="EH18" s="853"/>
      <c r="EI18" s="853">
        <v>18</v>
      </c>
      <c r="EJ18" s="853">
        <v>82</v>
      </c>
      <c r="EK18" s="853">
        <v>7741</v>
      </c>
      <c r="EL18" s="853">
        <v>0</v>
      </c>
      <c r="EM18" s="853">
        <v>0</v>
      </c>
      <c r="EN18" s="853">
        <v>3</v>
      </c>
      <c r="EO18" s="853">
        <v>3</v>
      </c>
      <c r="EP18" s="853">
        <v>20</v>
      </c>
      <c r="EQ18" s="853">
        <v>27</v>
      </c>
      <c r="ER18" s="853">
        <v>45</v>
      </c>
      <c r="ES18" s="853">
        <v>2</v>
      </c>
      <c r="ET18" s="853"/>
      <c r="EU18" s="853"/>
      <c r="EV18" s="853"/>
      <c r="EW18" s="853"/>
      <c r="EX18" s="853">
        <v>26</v>
      </c>
      <c r="EY18" s="853">
        <v>74</v>
      </c>
      <c r="EZ18" s="853">
        <v>3885</v>
      </c>
      <c r="FA18" s="853">
        <v>0</v>
      </c>
      <c r="FB18" s="853">
        <v>0</v>
      </c>
      <c r="FC18" s="853">
        <v>2</v>
      </c>
      <c r="FD18" s="853">
        <v>2</v>
      </c>
      <c r="FE18" s="853">
        <v>16</v>
      </c>
      <c r="FF18" s="853">
        <v>26</v>
      </c>
      <c r="FG18" s="853">
        <v>51</v>
      </c>
      <c r="FH18" s="853">
        <v>3</v>
      </c>
      <c r="FI18" s="853"/>
      <c r="FJ18" s="853"/>
      <c r="FK18" s="853"/>
      <c r="FL18" s="853"/>
      <c r="FM18" s="853">
        <v>20</v>
      </c>
      <c r="FN18" s="853">
        <v>80</v>
      </c>
      <c r="FO18" s="853">
        <v>3856</v>
      </c>
      <c r="FP18" s="853">
        <v>0</v>
      </c>
      <c r="FQ18" s="853">
        <v>0</v>
      </c>
      <c r="FR18" s="853">
        <v>4</v>
      </c>
      <c r="FS18" s="853">
        <v>4</v>
      </c>
      <c r="FT18" s="853">
        <v>24</v>
      </c>
      <c r="FU18" s="853">
        <v>27</v>
      </c>
      <c r="FV18" s="853">
        <v>39</v>
      </c>
      <c r="FW18" s="853">
        <v>1</v>
      </c>
      <c r="FX18" s="853"/>
      <c r="FY18" s="853"/>
      <c r="FZ18" s="853"/>
      <c r="GA18" s="853"/>
      <c r="GB18" s="853">
        <v>32</v>
      </c>
      <c r="GC18" s="853">
        <v>68</v>
      </c>
      <c r="GD18" s="853">
        <v>7736</v>
      </c>
      <c r="GE18" s="853">
        <v>25</v>
      </c>
      <c r="GF18" s="853">
        <v>75</v>
      </c>
      <c r="GG18" s="853">
        <v>3883</v>
      </c>
      <c r="GH18" s="853">
        <v>20</v>
      </c>
      <c r="GI18" s="853">
        <v>80</v>
      </c>
      <c r="GJ18" s="853">
        <v>3853</v>
      </c>
      <c r="GK18" s="853">
        <v>29</v>
      </c>
      <c r="GL18" s="853">
        <v>71</v>
      </c>
      <c r="GM18" s="853">
        <v>7603</v>
      </c>
      <c r="GN18" s="853">
        <v>10</v>
      </c>
      <c r="GO18" s="853">
        <v>90</v>
      </c>
      <c r="GP18" s="853">
        <v>3814</v>
      </c>
      <c r="GQ18" s="853">
        <v>9</v>
      </c>
      <c r="GR18" s="853">
        <v>91</v>
      </c>
      <c r="GS18" s="853">
        <v>3789</v>
      </c>
      <c r="GT18" s="853">
        <v>10</v>
      </c>
      <c r="GU18" s="853">
        <v>90</v>
      </c>
      <c r="GV18" s="853">
        <v>7604</v>
      </c>
      <c r="GW18" s="853">
        <v>7</v>
      </c>
      <c r="GX18" s="853">
        <v>93</v>
      </c>
      <c r="GY18" s="853">
        <v>3816</v>
      </c>
      <c r="GZ18" s="853">
        <v>5</v>
      </c>
      <c r="HA18" s="853">
        <v>95</v>
      </c>
      <c r="HB18" s="853">
        <v>3788</v>
      </c>
      <c r="HC18" s="853">
        <v>9</v>
      </c>
      <c r="HD18" s="853">
        <v>91</v>
      </c>
      <c r="HE18" s="853">
        <v>7612</v>
      </c>
      <c r="HF18" s="853">
        <v>13</v>
      </c>
      <c r="HG18" s="853">
        <v>87</v>
      </c>
      <c r="HH18" s="853">
        <v>3818</v>
      </c>
      <c r="HI18" s="853">
        <v>12</v>
      </c>
      <c r="HJ18" s="853">
        <v>88</v>
      </c>
      <c r="HK18" s="853">
        <v>3794</v>
      </c>
      <c r="HL18" s="853">
        <v>13</v>
      </c>
      <c r="HM18" s="853">
        <v>87</v>
      </c>
      <c r="HO18" s="312"/>
      <c r="HP18" s="312"/>
      <c r="HQ18" s="312"/>
      <c r="HR18" s="312"/>
      <c r="HS18" s="312"/>
      <c r="HT18" s="312"/>
      <c r="HU18" s="312"/>
      <c r="HV18" s="312"/>
      <c r="HW18" s="312"/>
      <c r="HX18" s="312"/>
      <c r="HY18" s="312"/>
      <c r="HZ18" s="312"/>
      <c r="IA18" s="312"/>
      <c r="IB18" s="312"/>
      <c r="IC18" s="312"/>
      <c r="ID18" s="312"/>
      <c r="IE18" s="312"/>
      <c r="IF18" s="312"/>
      <c r="IG18" s="312"/>
      <c r="IH18" s="312"/>
      <c r="II18" s="312"/>
      <c r="IJ18" s="312"/>
      <c r="IK18" s="312"/>
      <c r="IL18" s="312"/>
      <c r="IM18" s="312"/>
      <c r="IN18" s="312"/>
      <c r="IO18" s="312"/>
      <c r="IP18" s="312"/>
      <c r="IQ18" s="312"/>
      <c r="IR18" s="312"/>
      <c r="IS18" s="312"/>
      <c r="IT18" s="312"/>
      <c r="IU18" s="312"/>
      <c r="IV18" s="312"/>
    </row>
    <row r="19" spans="2:256" x14ac:dyDescent="0.2">
      <c r="B19" s="312" t="s">
        <v>379</v>
      </c>
      <c r="C19" s="853">
        <v>3038</v>
      </c>
      <c r="D19" s="853" t="s">
        <v>415</v>
      </c>
      <c r="E19" s="853">
        <v>0</v>
      </c>
      <c r="F19" s="853">
        <v>2</v>
      </c>
      <c r="G19" s="853">
        <v>1</v>
      </c>
      <c r="H19" s="853">
        <v>5</v>
      </c>
      <c r="I19" s="853">
        <v>40</v>
      </c>
      <c r="J19" s="853">
        <v>51</v>
      </c>
      <c r="K19" s="853">
        <v>0</v>
      </c>
      <c r="L19" s="853"/>
      <c r="M19" s="853"/>
      <c r="N19" s="853"/>
      <c r="O19" s="853">
        <v>9</v>
      </c>
      <c r="P19" s="853">
        <v>91</v>
      </c>
      <c r="Q19" s="853">
        <v>1543</v>
      </c>
      <c r="R19" s="853" t="s">
        <v>415</v>
      </c>
      <c r="S19" s="853">
        <v>0</v>
      </c>
      <c r="T19" s="853">
        <v>2</v>
      </c>
      <c r="U19" s="853">
        <v>1</v>
      </c>
      <c r="V19" s="853">
        <v>5</v>
      </c>
      <c r="W19" s="853">
        <v>37</v>
      </c>
      <c r="X19" s="853">
        <v>55</v>
      </c>
      <c r="Y19" s="853" t="s">
        <v>415</v>
      </c>
      <c r="Z19" s="853"/>
      <c r="AA19" s="853"/>
      <c r="AB19" s="853"/>
      <c r="AC19" s="853">
        <v>8</v>
      </c>
      <c r="AD19" s="853">
        <v>92</v>
      </c>
      <c r="AE19" s="853">
        <v>1495</v>
      </c>
      <c r="AF19" s="853">
        <v>0</v>
      </c>
      <c r="AG19" s="853">
        <v>0</v>
      </c>
      <c r="AH19" s="853">
        <v>3</v>
      </c>
      <c r="AI19" s="853">
        <v>1</v>
      </c>
      <c r="AJ19" s="853">
        <v>6</v>
      </c>
      <c r="AK19" s="853">
        <v>42</v>
      </c>
      <c r="AL19" s="853">
        <v>48</v>
      </c>
      <c r="AM19" s="853" t="s">
        <v>415</v>
      </c>
      <c r="AN19" s="853"/>
      <c r="AO19" s="853"/>
      <c r="AP19" s="853"/>
      <c r="AQ19" s="853">
        <v>10</v>
      </c>
      <c r="AR19" s="853">
        <v>90</v>
      </c>
      <c r="AS19" s="853">
        <v>3039</v>
      </c>
      <c r="AT19" s="853" t="s">
        <v>415</v>
      </c>
      <c r="AU19" s="853">
        <v>0</v>
      </c>
      <c r="AV19" s="853">
        <v>0</v>
      </c>
      <c r="AW19" s="853">
        <v>1</v>
      </c>
      <c r="AX19" s="853">
        <v>2</v>
      </c>
      <c r="AY19" s="853">
        <v>9</v>
      </c>
      <c r="AZ19" s="853">
        <v>53</v>
      </c>
      <c r="BA19" s="853">
        <v>32</v>
      </c>
      <c r="BB19" s="853">
        <v>2</v>
      </c>
      <c r="BC19" s="853"/>
      <c r="BD19" s="853"/>
      <c r="BE19" s="853"/>
      <c r="BF19" s="853"/>
      <c r="BG19" s="853">
        <v>12</v>
      </c>
      <c r="BH19" s="853">
        <v>88</v>
      </c>
      <c r="BI19" s="853">
        <v>1543</v>
      </c>
      <c r="BJ19" s="853" t="s">
        <v>415</v>
      </c>
      <c r="BK19" s="853" t="s">
        <v>415</v>
      </c>
      <c r="BL19" s="853" t="s">
        <v>415</v>
      </c>
      <c r="BM19" s="853">
        <v>1</v>
      </c>
      <c r="BN19" s="853">
        <v>1</v>
      </c>
      <c r="BO19" s="853">
        <v>6</v>
      </c>
      <c r="BP19" s="853">
        <v>49</v>
      </c>
      <c r="BQ19" s="853">
        <v>39</v>
      </c>
      <c r="BR19" s="853">
        <v>3</v>
      </c>
      <c r="BS19" s="853"/>
      <c r="BT19" s="853"/>
      <c r="BU19" s="853"/>
      <c r="BV19" s="853"/>
      <c r="BW19" s="853">
        <v>8</v>
      </c>
      <c r="BX19" s="853">
        <v>92</v>
      </c>
      <c r="BY19" s="853">
        <v>1496</v>
      </c>
      <c r="BZ19" s="853">
        <v>0</v>
      </c>
      <c r="CA19" s="853" t="s">
        <v>415</v>
      </c>
      <c r="CB19" s="853" t="s">
        <v>415</v>
      </c>
      <c r="CC19" s="853">
        <v>1</v>
      </c>
      <c r="CD19" s="853">
        <v>3</v>
      </c>
      <c r="CE19" s="853">
        <v>12</v>
      </c>
      <c r="CF19" s="853">
        <v>57</v>
      </c>
      <c r="CG19" s="853">
        <v>25</v>
      </c>
      <c r="CH19" s="853">
        <v>1</v>
      </c>
      <c r="CI19" s="853"/>
      <c r="CJ19" s="853"/>
      <c r="CK19" s="853"/>
      <c r="CL19" s="853"/>
      <c r="CM19" s="853">
        <v>16</v>
      </c>
      <c r="CN19" s="853">
        <v>84</v>
      </c>
      <c r="CO19" s="853">
        <v>3038</v>
      </c>
      <c r="CP19" s="853">
        <v>0</v>
      </c>
      <c r="CQ19" s="853" t="s">
        <v>415</v>
      </c>
      <c r="CR19" s="853">
        <v>2</v>
      </c>
      <c r="CS19" s="853">
        <v>1</v>
      </c>
      <c r="CT19" s="853">
        <v>0</v>
      </c>
      <c r="CU19" s="853">
        <v>11</v>
      </c>
      <c r="CV19" s="853">
        <v>45</v>
      </c>
      <c r="CW19" s="853">
        <v>33</v>
      </c>
      <c r="CX19" s="853">
        <v>8</v>
      </c>
      <c r="CY19" s="853"/>
      <c r="CZ19" s="853"/>
      <c r="DA19" s="853"/>
      <c r="DB19" s="853"/>
      <c r="DC19" s="853">
        <v>14</v>
      </c>
      <c r="DD19" s="853">
        <v>86</v>
      </c>
      <c r="DE19" s="853">
        <v>1543</v>
      </c>
      <c r="DF19" s="853" t="s">
        <v>415</v>
      </c>
      <c r="DG19" s="853">
        <v>0</v>
      </c>
      <c r="DH19" s="853">
        <v>2</v>
      </c>
      <c r="DI19" s="853">
        <v>1</v>
      </c>
      <c r="DJ19" s="853" t="s">
        <v>415</v>
      </c>
      <c r="DK19" s="853">
        <v>11</v>
      </c>
      <c r="DL19" s="853">
        <v>46</v>
      </c>
      <c r="DM19" s="853">
        <v>33</v>
      </c>
      <c r="DN19" s="853">
        <v>6</v>
      </c>
      <c r="DO19" s="853"/>
      <c r="DP19" s="853"/>
      <c r="DQ19" s="853"/>
      <c r="DR19" s="853"/>
      <c r="DS19" s="853">
        <v>15</v>
      </c>
      <c r="DT19" s="853">
        <v>85</v>
      </c>
      <c r="DU19" s="853">
        <v>1495</v>
      </c>
      <c r="DV19" s="853" t="s">
        <v>415</v>
      </c>
      <c r="DW19" s="853" t="s">
        <v>415</v>
      </c>
      <c r="DX19" s="853">
        <v>3</v>
      </c>
      <c r="DY19" s="853">
        <v>1</v>
      </c>
      <c r="DZ19" s="853" t="s">
        <v>415</v>
      </c>
      <c r="EA19" s="853">
        <v>10</v>
      </c>
      <c r="EB19" s="853">
        <v>44</v>
      </c>
      <c r="EC19" s="853">
        <v>32</v>
      </c>
      <c r="ED19" s="853">
        <v>11</v>
      </c>
      <c r="EE19" s="853"/>
      <c r="EF19" s="853"/>
      <c r="EG19" s="853"/>
      <c r="EH19" s="853"/>
      <c r="EI19" s="853">
        <v>14</v>
      </c>
      <c r="EJ19" s="853">
        <v>86</v>
      </c>
      <c r="EK19" s="853">
        <v>3037</v>
      </c>
      <c r="EL19" s="853" t="s">
        <v>415</v>
      </c>
      <c r="EM19" s="853" t="s">
        <v>415</v>
      </c>
      <c r="EN19" s="853">
        <v>2</v>
      </c>
      <c r="EO19" s="853">
        <v>2</v>
      </c>
      <c r="EP19" s="853">
        <v>16</v>
      </c>
      <c r="EQ19" s="853">
        <v>23</v>
      </c>
      <c r="ER19" s="853">
        <v>52</v>
      </c>
      <c r="ES19" s="853">
        <v>4</v>
      </c>
      <c r="ET19" s="853"/>
      <c r="EU19" s="853"/>
      <c r="EV19" s="853"/>
      <c r="EW19" s="853"/>
      <c r="EX19" s="853">
        <v>21</v>
      </c>
      <c r="EY19" s="853">
        <v>79</v>
      </c>
      <c r="EZ19" s="853">
        <v>1543</v>
      </c>
      <c r="FA19" s="853" t="s">
        <v>415</v>
      </c>
      <c r="FB19" s="853">
        <v>0</v>
      </c>
      <c r="FC19" s="853">
        <v>2</v>
      </c>
      <c r="FD19" s="853">
        <v>1</v>
      </c>
      <c r="FE19" s="853">
        <v>14</v>
      </c>
      <c r="FF19" s="853">
        <v>21</v>
      </c>
      <c r="FG19" s="853">
        <v>56</v>
      </c>
      <c r="FH19" s="853">
        <v>5</v>
      </c>
      <c r="FI19" s="853"/>
      <c r="FJ19" s="853"/>
      <c r="FK19" s="853"/>
      <c r="FL19" s="853"/>
      <c r="FM19" s="853">
        <v>17</v>
      </c>
      <c r="FN19" s="853">
        <v>83</v>
      </c>
      <c r="FO19" s="853">
        <v>1494</v>
      </c>
      <c r="FP19" s="853" t="s">
        <v>415</v>
      </c>
      <c r="FQ19" s="853" t="s">
        <v>415</v>
      </c>
      <c r="FR19" s="853">
        <v>3</v>
      </c>
      <c r="FS19" s="853">
        <v>2</v>
      </c>
      <c r="FT19" s="853">
        <v>18</v>
      </c>
      <c r="FU19" s="853">
        <v>24</v>
      </c>
      <c r="FV19" s="853">
        <v>48</v>
      </c>
      <c r="FW19" s="853">
        <v>3</v>
      </c>
      <c r="FX19" s="853"/>
      <c r="FY19" s="853"/>
      <c r="FZ19" s="853"/>
      <c r="GA19" s="853"/>
      <c r="GB19" s="853">
        <v>24</v>
      </c>
      <c r="GC19" s="853">
        <v>76</v>
      </c>
      <c r="GD19" s="853">
        <v>3038</v>
      </c>
      <c r="GE19" s="853">
        <v>20</v>
      </c>
      <c r="GF19" s="853">
        <v>80</v>
      </c>
      <c r="GG19" s="853">
        <v>1543</v>
      </c>
      <c r="GH19" s="853">
        <v>17</v>
      </c>
      <c r="GI19" s="853">
        <v>83</v>
      </c>
      <c r="GJ19" s="853">
        <v>1495</v>
      </c>
      <c r="GK19" s="853">
        <v>22</v>
      </c>
      <c r="GL19" s="853">
        <v>78</v>
      </c>
      <c r="GM19" s="853">
        <v>2839</v>
      </c>
      <c r="GN19" s="853">
        <v>7</v>
      </c>
      <c r="GO19" s="853">
        <v>93</v>
      </c>
      <c r="GP19" s="853">
        <v>1441</v>
      </c>
      <c r="GQ19" s="853">
        <v>7</v>
      </c>
      <c r="GR19" s="853">
        <v>93</v>
      </c>
      <c r="GS19" s="853">
        <v>1398</v>
      </c>
      <c r="GT19" s="853">
        <v>7</v>
      </c>
      <c r="GU19" s="853">
        <v>93</v>
      </c>
      <c r="GV19" s="853">
        <v>2842</v>
      </c>
      <c r="GW19" s="853">
        <v>6</v>
      </c>
      <c r="GX19" s="853">
        <v>94</v>
      </c>
      <c r="GY19" s="853">
        <v>1444</v>
      </c>
      <c r="GZ19" s="853">
        <v>4</v>
      </c>
      <c r="HA19" s="853">
        <v>96</v>
      </c>
      <c r="HB19" s="853">
        <v>1398</v>
      </c>
      <c r="HC19" s="853">
        <v>8</v>
      </c>
      <c r="HD19" s="853">
        <v>92</v>
      </c>
      <c r="HE19" s="853">
        <v>2842</v>
      </c>
      <c r="HF19" s="853">
        <v>10</v>
      </c>
      <c r="HG19" s="853">
        <v>90</v>
      </c>
      <c r="HH19" s="853">
        <v>1443</v>
      </c>
      <c r="HI19" s="853">
        <v>11</v>
      </c>
      <c r="HJ19" s="853">
        <v>89</v>
      </c>
      <c r="HK19" s="853">
        <v>1399</v>
      </c>
      <c r="HL19" s="853">
        <v>10</v>
      </c>
      <c r="HM19" s="853">
        <v>90</v>
      </c>
      <c r="HO19" s="312"/>
      <c r="HP19" s="312"/>
      <c r="HQ19" s="312"/>
      <c r="HR19" s="312"/>
      <c r="HS19" s="312"/>
      <c r="HT19" s="312"/>
      <c r="HU19" s="312"/>
      <c r="HV19" s="312"/>
      <c r="HW19" s="312"/>
      <c r="HX19" s="312"/>
      <c r="HY19" s="312"/>
      <c r="HZ19" s="312"/>
      <c r="IA19" s="312"/>
      <c r="IB19" s="312"/>
      <c r="IC19" s="312"/>
      <c r="ID19" s="312"/>
      <c r="IE19" s="312"/>
      <c r="IF19" s="312"/>
      <c r="IG19" s="312"/>
      <c r="IH19" s="312"/>
      <c r="II19" s="312"/>
      <c r="IJ19" s="312"/>
      <c r="IK19" s="312"/>
      <c r="IL19" s="312"/>
      <c r="IM19" s="312"/>
      <c r="IN19" s="312"/>
      <c r="IO19" s="312"/>
      <c r="IP19" s="312"/>
      <c r="IQ19" s="312"/>
      <c r="IR19" s="312"/>
      <c r="IS19" s="312"/>
      <c r="IT19" s="312"/>
      <c r="IU19" s="312"/>
      <c r="IV19" s="312"/>
    </row>
    <row r="20" spans="2:256" x14ac:dyDescent="0.2">
      <c r="B20" s="312" t="s">
        <v>380</v>
      </c>
      <c r="C20" s="853">
        <v>5886</v>
      </c>
      <c r="D20" s="853" t="s">
        <v>415</v>
      </c>
      <c r="E20" s="853">
        <v>0</v>
      </c>
      <c r="F20" s="853">
        <v>2</v>
      </c>
      <c r="G20" s="853">
        <v>1</v>
      </c>
      <c r="H20" s="853">
        <v>5</v>
      </c>
      <c r="I20" s="853">
        <v>33</v>
      </c>
      <c r="J20" s="853">
        <v>59</v>
      </c>
      <c r="K20" s="853">
        <v>0</v>
      </c>
      <c r="L20" s="853"/>
      <c r="M20" s="853"/>
      <c r="N20" s="853"/>
      <c r="O20" s="853">
        <v>8</v>
      </c>
      <c r="P20" s="853">
        <v>92</v>
      </c>
      <c r="Q20" s="853">
        <v>2883</v>
      </c>
      <c r="R20" s="853" t="s">
        <v>415</v>
      </c>
      <c r="S20" s="853">
        <v>0</v>
      </c>
      <c r="T20" s="853">
        <v>1</v>
      </c>
      <c r="U20" s="853">
        <v>1</v>
      </c>
      <c r="V20" s="853">
        <v>4</v>
      </c>
      <c r="W20" s="853">
        <v>31</v>
      </c>
      <c r="X20" s="853">
        <v>62</v>
      </c>
      <c r="Y20" s="853" t="s">
        <v>415</v>
      </c>
      <c r="Z20" s="853"/>
      <c r="AA20" s="853"/>
      <c r="AB20" s="853"/>
      <c r="AC20" s="853">
        <v>6</v>
      </c>
      <c r="AD20" s="853">
        <v>94</v>
      </c>
      <c r="AE20" s="853">
        <v>3003</v>
      </c>
      <c r="AF20" s="853">
        <v>0</v>
      </c>
      <c r="AG20" s="853">
        <v>0</v>
      </c>
      <c r="AH20" s="853">
        <v>3</v>
      </c>
      <c r="AI20" s="853">
        <v>1</v>
      </c>
      <c r="AJ20" s="853">
        <v>6</v>
      </c>
      <c r="AK20" s="853">
        <v>35</v>
      </c>
      <c r="AL20" s="853">
        <v>55</v>
      </c>
      <c r="AM20" s="853" t="s">
        <v>415</v>
      </c>
      <c r="AN20" s="853"/>
      <c r="AO20" s="853"/>
      <c r="AP20" s="853"/>
      <c r="AQ20" s="853">
        <v>10</v>
      </c>
      <c r="AR20" s="853">
        <v>90</v>
      </c>
      <c r="AS20" s="853">
        <v>5892</v>
      </c>
      <c r="AT20" s="853" t="s">
        <v>415</v>
      </c>
      <c r="AU20" s="853" t="s">
        <v>415</v>
      </c>
      <c r="AV20" s="853">
        <v>1</v>
      </c>
      <c r="AW20" s="853">
        <v>1</v>
      </c>
      <c r="AX20" s="853">
        <v>2</v>
      </c>
      <c r="AY20" s="853">
        <v>8</v>
      </c>
      <c r="AZ20" s="853">
        <v>45</v>
      </c>
      <c r="BA20" s="853">
        <v>40</v>
      </c>
      <c r="BB20" s="853">
        <v>4</v>
      </c>
      <c r="BC20" s="853"/>
      <c r="BD20" s="853"/>
      <c r="BE20" s="853"/>
      <c r="BF20" s="853"/>
      <c r="BG20" s="853">
        <v>11</v>
      </c>
      <c r="BH20" s="853">
        <v>89</v>
      </c>
      <c r="BI20" s="853">
        <v>2886</v>
      </c>
      <c r="BJ20" s="853">
        <v>0</v>
      </c>
      <c r="BK20" s="853" t="s">
        <v>415</v>
      </c>
      <c r="BL20" s="853">
        <v>0</v>
      </c>
      <c r="BM20" s="853">
        <v>0</v>
      </c>
      <c r="BN20" s="853">
        <v>1</v>
      </c>
      <c r="BO20" s="853">
        <v>6</v>
      </c>
      <c r="BP20" s="853">
        <v>41</v>
      </c>
      <c r="BQ20" s="853">
        <v>47</v>
      </c>
      <c r="BR20" s="853">
        <v>5</v>
      </c>
      <c r="BS20" s="853"/>
      <c r="BT20" s="853"/>
      <c r="BU20" s="853"/>
      <c r="BV20" s="853"/>
      <c r="BW20" s="853">
        <v>7</v>
      </c>
      <c r="BX20" s="853">
        <v>93</v>
      </c>
      <c r="BY20" s="853">
        <v>3006</v>
      </c>
      <c r="BZ20" s="853" t="s">
        <v>415</v>
      </c>
      <c r="CA20" s="853" t="s">
        <v>415</v>
      </c>
      <c r="CB20" s="853">
        <v>1</v>
      </c>
      <c r="CC20" s="853">
        <v>1</v>
      </c>
      <c r="CD20" s="853">
        <v>2</v>
      </c>
      <c r="CE20" s="853">
        <v>11</v>
      </c>
      <c r="CF20" s="853">
        <v>49</v>
      </c>
      <c r="CG20" s="853">
        <v>34</v>
      </c>
      <c r="CH20" s="853">
        <v>3</v>
      </c>
      <c r="CI20" s="853"/>
      <c r="CJ20" s="853"/>
      <c r="CK20" s="853"/>
      <c r="CL20" s="853"/>
      <c r="CM20" s="853">
        <v>15</v>
      </c>
      <c r="CN20" s="853">
        <v>85</v>
      </c>
      <c r="CO20" s="853">
        <v>5886</v>
      </c>
      <c r="CP20" s="853">
        <v>0</v>
      </c>
      <c r="CQ20" s="853" t="s">
        <v>415</v>
      </c>
      <c r="CR20" s="853">
        <v>2</v>
      </c>
      <c r="CS20" s="853">
        <v>1</v>
      </c>
      <c r="CT20" s="853">
        <v>0</v>
      </c>
      <c r="CU20" s="853">
        <v>8</v>
      </c>
      <c r="CV20" s="853">
        <v>38</v>
      </c>
      <c r="CW20" s="853">
        <v>36</v>
      </c>
      <c r="CX20" s="853">
        <v>16</v>
      </c>
      <c r="CY20" s="853"/>
      <c r="CZ20" s="853"/>
      <c r="DA20" s="853"/>
      <c r="DB20" s="853"/>
      <c r="DC20" s="853">
        <v>11</v>
      </c>
      <c r="DD20" s="853">
        <v>89</v>
      </c>
      <c r="DE20" s="853">
        <v>2883</v>
      </c>
      <c r="DF20" s="853" t="s">
        <v>415</v>
      </c>
      <c r="DG20" s="853">
        <v>0</v>
      </c>
      <c r="DH20" s="853">
        <v>1</v>
      </c>
      <c r="DI20" s="853">
        <v>1</v>
      </c>
      <c r="DJ20" s="853" t="s">
        <v>415</v>
      </c>
      <c r="DK20" s="853">
        <v>8</v>
      </c>
      <c r="DL20" s="853">
        <v>40</v>
      </c>
      <c r="DM20" s="853">
        <v>36</v>
      </c>
      <c r="DN20" s="853">
        <v>14</v>
      </c>
      <c r="DO20" s="853"/>
      <c r="DP20" s="853"/>
      <c r="DQ20" s="853"/>
      <c r="DR20" s="853"/>
      <c r="DS20" s="853">
        <v>11</v>
      </c>
      <c r="DT20" s="853">
        <v>89</v>
      </c>
      <c r="DU20" s="853">
        <v>3003</v>
      </c>
      <c r="DV20" s="853" t="s">
        <v>415</v>
      </c>
      <c r="DW20" s="853" t="s">
        <v>415</v>
      </c>
      <c r="DX20" s="853">
        <v>3</v>
      </c>
      <c r="DY20" s="853">
        <v>0</v>
      </c>
      <c r="DZ20" s="853" t="s">
        <v>415</v>
      </c>
      <c r="EA20" s="853">
        <v>7</v>
      </c>
      <c r="EB20" s="853">
        <v>36</v>
      </c>
      <c r="EC20" s="853">
        <v>35</v>
      </c>
      <c r="ED20" s="853">
        <v>18</v>
      </c>
      <c r="EE20" s="853"/>
      <c r="EF20" s="853"/>
      <c r="EG20" s="853"/>
      <c r="EH20" s="853"/>
      <c r="EI20" s="853">
        <v>11</v>
      </c>
      <c r="EJ20" s="853">
        <v>89</v>
      </c>
      <c r="EK20" s="853">
        <v>5886</v>
      </c>
      <c r="EL20" s="853" t="s">
        <v>415</v>
      </c>
      <c r="EM20" s="853" t="s">
        <v>415</v>
      </c>
      <c r="EN20" s="853">
        <v>2</v>
      </c>
      <c r="EO20" s="853">
        <v>2</v>
      </c>
      <c r="EP20" s="853">
        <v>14</v>
      </c>
      <c r="EQ20" s="853">
        <v>19</v>
      </c>
      <c r="ER20" s="853">
        <v>55</v>
      </c>
      <c r="ES20" s="853">
        <v>8</v>
      </c>
      <c r="ET20" s="853"/>
      <c r="EU20" s="853"/>
      <c r="EV20" s="853"/>
      <c r="EW20" s="853"/>
      <c r="EX20" s="853">
        <v>17</v>
      </c>
      <c r="EY20" s="853">
        <v>83</v>
      </c>
      <c r="EZ20" s="853">
        <v>2883</v>
      </c>
      <c r="FA20" s="853" t="s">
        <v>415</v>
      </c>
      <c r="FB20" s="853">
        <v>0</v>
      </c>
      <c r="FC20" s="853">
        <v>1</v>
      </c>
      <c r="FD20" s="853">
        <v>1</v>
      </c>
      <c r="FE20" s="853">
        <v>11</v>
      </c>
      <c r="FF20" s="853">
        <v>18</v>
      </c>
      <c r="FG20" s="853">
        <v>60</v>
      </c>
      <c r="FH20" s="853">
        <v>9</v>
      </c>
      <c r="FI20" s="853"/>
      <c r="FJ20" s="853"/>
      <c r="FK20" s="853"/>
      <c r="FL20" s="853"/>
      <c r="FM20" s="853">
        <v>13</v>
      </c>
      <c r="FN20" s="853">
        <v>87</v>
      </c>
      <c r="FO20" s="853">
        <v>3003</v>
      </c>
      <c r="FP20" s="853" t="s">
        <v>415</v>
      </c>
      <c r="FQ20" s="853" t="s">
        <v>415</v>
      </c>
      <c r="FR20" s="853">
        <v>3</v>
      </c>
      <c r="FS20" s="853">
        <v>2</v>
      </c>
      <c r="FT20" s="853">
        <v>17</v>
      </c>
      <c r="FU20" s="853">
        <v>21</v>
      </c>
      <c r="FV20" s="853">
        <v>51</v>
      </c>
      <c r="FW20" s="853">
        <v>6</v>
      </c>
      <c r="FX20" s="853"/>
      <c r="FY20" s="853"/>
      <c r="FZ20" s="853"/>
      <c r="GA20" s="853"/>
      <c r="GB20" s="853">
        <v>22</v>
      </c>
      <c r="GC20" s="853">
        <v>78</v>
      </c>
      <c r="GD20" s="853">
        <v>5884</v>
      </c>
      <c r="GE20" s="853">
        <v>17</v>
      </c>
      <c r="GF20" s="853">
        <v>83</v>
      </c>
      <c r="GG20" s="853">
        <v>2882</v>
      </c>
      <c r="GH20" s="853">
        <v>14</v>
      </c>
      <c r="GI20" s="853">
        <v>86</v>
      </c>
      <c r="GJ20" s="853">
        <v>3002</v>
      </c>
      <c r="GK20" s="853">
        <v>20</v>
      </c>
      <c r="GL20" s="853">
        <v>80</v>
      </c>
      <c r="GM20" s="853">
        <v>5589</v>
      </c>
      <c r="GN20" s="853">
        <v>8</v>
      </c>
      <c r="GO20" s="853">
        <v>92</v>
      </c>
      <c r="GP20" s="853">
        <v>2736</v>
      </c>
      <c r="GQ20" s="853">
        <v>7</v>
      </c>
      <c r="GR20" s="853">
        <v>93</v>
      </c>
      <c r="GS20" s="853">
        <v>2853</v>
      </c>
      <c r="GT20" s="853">
        <v>8</v>
      </c>
      <c r="GU20" s="853">
        <v>92</v>
      </c>
      <c r="GV20" s="853">
        <v>5600</v>
      </c>
      <c r="GW20" s="853">
        <v>6</v>
      </c>
      <c r="GX20" s="853">
        <v>94</v>
      </c>
      <c r="GY20" s="853">
        <v>2744</v>
      </c>
      <c r="GZ20" s="853">
        <v>4</v>
      </c>
      <c r="HA20" s="853">
        <v>96</v>
      </c>
      <c r="HB20" s="853">
        <v>2856</v>
      </c>
      <c r="HC20" s="853">
        <v>8</v>
      </c>
      <c r="HD20" s="853">
        <v>92</v>
      </c>
      <c r="HE20" s="853">
        <v>5631</v>
      </c>
      <c r="HF20" s="853">
        <v>8</v>
      </c>
      <c r="HG20" s="853">
        <v>92</v>
      </c>
      <c r="HH20" s="853">
        <v>2754</v>
      </c>
      <c r="HI20" s="853">
        <v>9</v>
      </c>
      <c r="HJ20" s="853">
        <v>91</v>
      </c>
      <c r="HK20" s="853">
        <v>2877</v>
      </c>
      <c r="HL20" s="853">
        <v>8</v>
      </c>
      <c r="HM20" s="853">
        <v>92</v>
      </c>
      <c r="HO20" s="312"/>
      <c r="HP20" s="312"/>
      <c r="HQ20" s="312"/>
      <c r="HR20" s="312"/>
      <c r="HS20" s="312"/>
      <c r="HT20" s="312"/>
      <c r="HU20" s="312"/>
      <c r="HV20" s="312"/>
      <c r="HW20" s="312"/>
      <c r="HX20" s="312"/>
      <c r="HY20" s="312"/>
      <c r="HZ20" s="312"/>
      <c r="IA20" s="312"/>
      <c r="IB20" s="312"/>
      <c r="IC20" s="312"/>
      <c r="ID20" s="312"/>
      <c r="IE20" s="312"/>
      <c r="IF20" s="312"/>
      <c r="IG20" s="312"/>
      <c r="IH20" s="312"/>
      <c r="II20" s="312"/>
      <c r="IJ20" s="312"/>
      <c r="IK20" s="312"/>
      <c r="IL20" s="312"/>
      <c r="IM20" s="312"/>
      <c r="IN20" s="312"/>
      <c r="IO20" s="312"/>
      <c r="IP20" s="312"/>
      <c r="IQ20" s="312"/>
      <c r="IR20" s="312"/>
      <c r="IS20" s="312"/>
      <c r="IT20" s="312"/>
      <c r="IU20" s="312"/>
      <c r="IV20" s="312"/>
    </row>
    <row r="21" spans="2:256" x14ac:dyDescent="0.2">
      <c r="B21" s="312" t="s">
        <v>381</v>
      </c>
      <c r="C21" s="853">
        <v>9409</v>
      </c>
      <c r="D21" s="853">
        <v>0</v>
      </c>
      <c r="E21" s="853">
        <v>0</v>
      </c>
      <c r="F21" s="853">
        <v>3</v>
      </c>
      <c r="G21" s="853">
        <v>2</v>
      </c>
      <c r="H21" s="853">
        <v>5</v>
      </c>
      <c r="I21" s="853">
        <v>37</v>
      </c>
      <c r="J21" s="853">
        <v>53</v>
      </c>
      <c r="K21" s="853">
        <v>0</v>
      </c>
      <c r="L21" s="853"/>
      <c r="M21" s="853"/>
      <c r="N21" s="853"/>
      <c r="O21" s="853">
        <v>10</v>
      </c>
      <c r="P21" s="853">
        <v>90</v>
      </c>
      <c r="Q21" s="853">
        <v>4570</v>
      </c>
      <c r="R21" s="853">
        <v>0</v>
      </c>
      <c r="S21" s="853" t="s">
        <v>415</v>
      </c>
      <c r="T21" s="853">
        <v>2</v>
      </c>
      <c r="U21" s="853">
        <v>1</v>
      </c>
      <c r="V21" s="853">
        <v>4</v>
      </c>
      <c r="W21" s="853">
        <v>35</v>
      </c>
      <c r="X21" s="853">
        <v>57</v>
      </c>
      <c r="Y21" s="853">
        <v>0</v>
      </c>
      <c r="Z21" s="853"/>
      <c r="AA21" s="853"/>
      <c r="AB21" s="853"/>
      <c r="AC21" s="853">
        <v>8</v>
      </c>
      <c r="AD21" s="853">
        <v>92</v>
      </c>
      <c r="AE21" s="853">
        <v>4839</v>
      </c>
      <c r="AF21" s="853">
        <v>0</v>
      </c>
      <c r="AG21" s="853" t="s">
        <v>415</v>
      </c>
      <c r="AH21" s="853">
        <v>4</v>
      </c>
      <c r="AI21" s="853">
        <v>2</v>
      </c>
      <c r="AJ21" s="853">
        <v>5</v>
      </c>
      <c r="AK21" s="853">
        <v>39</v>
      </c>
      <c r="AL21" s="853">
        <v>49</v>
      </c>
      <c r="AM21" s="853">
        <v>0</v>
      </c>
      <c r="AN21" s="853"/>
      <c r="AO21" s="853"/>
      <c r="AP21" s="853"/>
      <c r="AQ21" s="853">
        <v>11</v>
      </c>
      <c r="AR21" s="853">
        <v>89</v>
      </c>
      <c r="AS21" s="853">
        <v>9412</v>
      </c>
      <c r="AT21" s="853" t="s">
        <v>415</v>
      </c>
      <c r="AU21" s="853">
        <v>0</v>
      </c>
      <c r="AV21" s="853">
        <v>1</v>
      </c>
      <c r="AW21" s="853">
        <v>1</v>
      </c>
      <c r="AX21" s="853">
        <v>2</v>
      </c>
      <c r="AY21" s="853">
        <v>9</v>
      </c>
      <c r="AZ21" s="853">
        <v>49</v>
      </c>
      <c r="BA21" s="853">
        <v>35</v>
      </c>
      <c r="BB21" s="853">
        <v>3</v>
      </c>
      <c r="BC21" s="853"/>
      <c r="BD21" s="853"/>
      <c r="BE21" s="853"/>
      <c r="BF21" s="853"/>
      <c r="BG21" s="853">
        <v>13</v>
      </c>
      <c r="BH21" s="853">
        <v>87</v>
      </c>
      <c r="BI21" s="853">
        <v>4571</v>
      </c>
      <c r="BJ21" s="853">
        <v>0</v>
      </c>
      <c r="BK21" s="853" t="s">
        <v>415</v>
      </c>
      <c r="BL21" s="853" t="s">
        <v>415</v>
      </c>
      <c r="BM21" s="853">
        <v>0</v>
      </c>
      <c r="BN21" s="853">
        <v>1</v>
      </c>
      <c r="BO21" s="853">
        <v>6</v>
      </c>
      <c r="BP21" s="853">
        <v>46</v>
      </c>
      <c r="BQ21" s="853">
        <v>42</v>
      </c>
      <c r="BR21" s="853">
        <v>4</v>
      </c>
      <c r="BS21" s="853"/>
      <c r="BT21" s="853"/>
      <c r="BU21" s="853"/>
      <c r="BV21" s="853"/>
      <c r="BW21" s="853">
        <v>8</v>
      </c>
      <c r="BX21" s="853">
        <v>92</v>
      </c>
      <c r="BY21" s="853">
        <v>4841</v>
      </c>
      <c r="BZ21" s="853" t="s">
        <v>415</v>
      </c>
      <c r="CA21" s="853" t="s">
        <v>415</v>
      </c>
      <c r="CB21" s="853" t="s">
        <v>415</v>
      </c>
      <c r="CC21" s="853">
        <v>1</v>
      </c>
      <c r="CD21" s="853">
        <v>3</v>
      </c>
      <c r="CE21" s="853">
        <v>12</v>
      </c>
      <c r="CF21" s="853">
        <v>53</v>
      </c>
      <c r="CG21" s="853">
        <v>29</v>
      </c>
      <c r="CH21" s="853">
        <v>2</v>
      </c>
      <c r="CI21" s="853"/>
      <c r="CJ21" s="853"/>
      <c r="CK21" s="853"/>
      <c r="CL21" s="853"/>
      <c r="CM21" s="853">
        <v>17</v>
      </c>
      <c r="CN21" s="853">
        <v>83</v>
      </c>
      <c r="CO21" s="853">
        <v>9409</v>
      </c>
      <c r="CP21" s="853">
        <v>0</v>
      </c>
      <c r="CQ21" s="853">
        <v>0</v>
      </c>
      <c r="CR21" s="853">
        <v>3</v>
      </c>
      <c r="CS21" s="853">
        <v>1</v>
      </c>
      <c r="CT21" s="853">
        <v>0</v>
      </c>
      <c r="CU21" s="853">
        <v>9</v>
      </c>
      <c r="CV21" s="853">
        <v>43</v>
      </c>
      <c r="CW21" s="853">
        <v>34</v>
      </c>
      <c r="CX21" s="853">
        <v>11</v>
      </c>
      <c r="CY21" s="853"/>
      <c r="CZ21" s="853"/>
      <c r="DA21" s="853"/>
      <c r="DB21" s="853"/>
      <c r="DC21" s="853">
        <v>13</v>
      </c>
      <c r="DD21" s="853">
        <v>87</v>
      </c>
      <c r="DE21" s="853">
        <v>4570</v>
      </c>
      <c r="DF21" s="853">
        <v>0</v>
      </c>
      <c r="DG21" s="853" t="s">
        <v>415</v>
      </c>
      <c r="DH21" s="853">
        <v>2</v>
      </c>
      <c r="DI21" s="853">
        <v>1</v>
      </c>
      <c r="DJ21" s="853">
        <v>0</v>
      </c>
      <c r="DK21" s="853">
        <v>9</v>
      </c>
      <c r="DL21" s="853">
        <v>46</v>
      </c>
      <c r="DM21" s="853">
        <v>33</v>
      </c>
      <c r="DN21" s="853">
        <v>9</v>
      </c>
      <c r="DO21" s="853"/>
      <c r="DP21" s="853"/>
      <c r="DQ21" s="853"/>
      <c r="DR21" s="853"/>
      <c r="DS21" s="853">
        <v>12</v>
      </c>
      <c r="DT21" s="853">
        <v>88</v>
      </c>
      <c r="DU21" s="853">
        <v>4839</v>
      </c>
      <c r="DV21" s="853">
        <v>0</v>
      </c>
      <c r="DW21" s="853" t="s">
        <v>415</v>
      </c>
      <c r="DX21" s="853">
        <v>3</v>
      </c>
      <c r="DY21" s="853">
        <v>1</v>
      </c>
      <c r="DZ21" s="853">
        <v>0</v>
      </c>
      <c r="EA21" s="853">
        <v>8</v>
      </c>
      <c r="EB21" s="853">
        <v>39</v>
      </c>
      <c r="EC21" s="853">
        <v>35</v>
      </c>
      <c r="ED21" s="853">
        <v>13</v>
      </c>
      <c r="EE21" s="853"/>
      <c r="EF21" s="853"/>
      <c r="EG21" s="853"/>
      <c r="EH21" s="853"/>
      <c r="EI21" s="853">
        <v>13</v>
      </c>
      <c r="EJ21" s="853">
        <v>87</v>
      </c>
      <c r="EK21" s="853">
        <v>9406</v>
      </c>
      <c r="EL21" s="853">
        <v>0</v>
      </c>
      <c r="EM21" s="853">
        <v>0</v>
      </c>
      <c r="EN21" s="853">
        <v>3</v>
      </c>
      <c r="EO21" s="853">
        <v>2</v>
      </c>
      <c r="EP21" s="853">
        <v>15</v>
      </c>
      <c r="EQ21" s="853">
        <v>22</v>
      </c>
      <c r="ER21" s="853">
        <v>52</v>
      </c>
      <c r="ES21" s="853">
        <v>6</v>
      </c>
      <c r="ET21" s="853"/>
      <c r="EU21" s="853"/>
      <c r="EV21" s="853"/>
      <c r="EW21" s="853"/>
      <c r="EX21" s="853">
        <v>20</v>
      </c>
      <c r="EY21" s="853">
        <v>80</v>
      </c>
      <c r="EZ21" s="853">
        <v>4569</v>
      </c>
      <c r="FA21" s="853">
        <v>0</v>
      </c>
      <c r="FB21" s="853" t="s">
        <v>415</v>
      </c>
      <c r="FC21" s="853">
        <v>2</v>
      </c>
      <c r="FD21" s="853">
        <v>1</v>
      </c>
      <c r="FE21" s="853">
        <v>11</v>
      </c>
      <c r="FF21" s="853">
        <v>21</v>
      </c>
      <c r="FG21" s="853">
        <v>57</v>
      </c>
      <c r="FH21" s="853">
        <v>7</v>
      </c>
      <c r="FI21" s="853"/>
      <c r="FJ21" s="853"/>
      <c r="FK21" s="853"/>
      <c r="FL21" s="853"/>
      <c r="FM21" s="853">
        <v>15</v>
      </c>
      <c r="FN21" s="853">
        <v>85</v>
      </c>
      <c r="FO21" s="853">
        <v>4837</v>
      </c>
      <c r="FP21" s="853">
        <v>0</v>
      </c>
      <c r="FQ21" s="853" t="s">
        <v>415</v>
      </c>
      <c r="FR21" s="853">
        <v>4</v>
      </c>
      <c r="FS21" s="853">
        <v>3</v>
      </c>
      <c r="FT21" s="853">
        <v>18</v>
      </c>
      <c r="FU21" s="853">
        <v>23</v>
      </c>
      <c r="FV21" s="853">
        <v>48</v>
      </c>
      <c r="FW21" s="853">
        <v>5</v>
      </c>
      <c r="FX21" s="853"/>
      <c r="FY21" s="853"/>
      <c r="FZ21" s="853"/>
      <c r="GA21" s="853"/>
      <c r="GB21" s="853">
        <v>24</v>
      </c>
      <c r="GC21" s="853">
        <v>76</v>
      </c>
      <c r="GD21" s="853">
        <v>9407</v>
      </c>
      <c r="GE21" s="853">
        <v>19</v>
      </c>
      <c r="GF21" s="853">
        <v>81</v>
      </c>
      <c r="GG21" s="853">
        <v>4569</v>
      </c>
      <c r="GH21" s="853">
        <v>16</v>
      </c>
      <c r="GI21" s="853">
        <v>84</v>
      </c>
      <c r="GJ21" s="853">
        <v>4838</v>
      </c>
      <c r="GK21" s="853">
        <v>21</v>
      </c>
      <c r="GL21" s="853">
        <v>79</v>
      </c>
      <c r="GM21" s="853">
        <v>8702</v>
      </c>
      <c r="GN21" s="853">
        <v>8</v>
      </c>
      <c r="GO21" s="853">
        <v>92</v>
      </c>
      <c r="GP21" s="853">
        <v>4229</v>
      </c>
      <c r="GQ21" s="853">
        <v>7</v>
      </c>
      <c r="GR21" s="853">
        <v>93</v>
      </c>
      <c r="GS21" s="853">
        <v>4473</v>
      </c>
      <c r="GT21" s="853">
        <v>8</v>
      </c>
      <c r="GU21" s="853">
        <v>92</v>
      </c>
      <c r="GV21" s="853">
        <v>8721</v>
      </c>
      <c r="GW21" s="853">
        <v>6</v>
      </c>
      <c r="GX21" s="853">
        <v>94</v>
      </c>
      <c r="GY21" s="853">
        <v>4240</v>
      </c>
      <c r="GZ21" s="853">
        <v>4</v>
      </c>
      <c r="HA21" s="853">
        <v>96</v>
      </c>
      <c r="HB21" s="853">
        <v>4481</v>
      </c>
      <c r="HC21" s="853">
        <v>7</v>
      </c>
      <c r="HD21" s="853">
        <v>93</v>
      </c>
      <c r="HE21" s="853">
        <v>8738</v>
      </c>
      <c r="HF21" s="853">
        <v>9</v>
      </c>
      <c r="HG21" s="853">
        <v>91</v>
      </c>
      <c r="HH21" s="853">
        <v>4247</v>
      </c>
      <c r="HI21" s="853">
        <v>9</v>
      </c>
      <c r="HJ21" s="853">
        <v>91</v>
      </c>
      <c r="HK21" s="853">
        <v>4491</v>
      </c>
      <c r="HL21" s="853">
        <v>9</v>
      </c>
      <c r="HM21" s="853">
        <v>91</v>
      </c>
      <c r="HO21" s="312"/>
      <c r="HP21" s="312"/>
      <c r="HQ21" s="312"/>
      <c r="HR21" s="312"/>
      <c r="HS21" s="312"/>
      <c r="HT21" s="312"/>
      <c r="HU21" s="312"/>
      <c r="HV21" s="312"/>
      <c r="HW21" s="312"/>
      <c r="HX21" s="312"/>
      <c r="HY21" s="312"/>
      <c r="HZ21" s="312"/>
      <c r="IA21" s="312"/>
      <c r="IB21" s="312"/>
      <c r="IC21" s="312"/>
      <c r="ID21" s="312"/>
      <c r="IE21" s="312"/>
      <c r="IF21" s="312"/>
      <c r="IG21" s="312"/>
      <c r="IH21" s="312"/>
      <c r="II21" s="312"/>
      <c r="IJ21" s="312"/>
      <c r="IK21" s="312"/>
      <c r="IL21" s="312"/>
      <c r="IM21" s="312"/>
      <c r="IN21" s="312"/>
      <c r="IO21" s="312"/>
      <c r="IP21" s="312"/>
      <c r="IQ21" s="312"/>
      <c r="IR21" s="312"/>
      <c r="IS21" s="312"/>
      <c r="IT21" s="312"/>
      <c r="IU21" s="312"/>
      <c r="IV21" s="312"/>
    </row>
    <row r="22" spans="2:256" x14ac:dyDescent="0.2">
      <c r="B22" s="312" t="s">
        <v>35</v>
      </c>
      <c r="C22" s="853">
        <v>57252</v>
      </c>
      <c r="D22" s="853">
        <v>0</v>
      </c>
      <c r="E22" s="853">
        <v>0</v>
      </c>
      <c r="F22" s="853">
        <v>3</v>
      </c>
      <c r="G22" s="853">
        <v>2</v>
      </c>
      <c r="H22" s="853">
        <v>7</v>
      </c>
      <c r="I22" s="853">
        <v>42</v>
      </c>
      <c r="J22" s="853">
        <v>46</v>
      </c>
      <c r="K22" s="853">
        <v>0</v>
      </c>
      <c r="L22" s="853"/>
      <c r="M22" s="853"/>
      <c r="N22" s="853"/>
      <c r="O22" s="853">
        <v>12</v>
      </c>
      <c r="P22" s="853">
        <v>88</v>
      </c>
      <c r="Q22" s="853">
        <v>27763</v>
      </c>
      <c r="R22" s="853">
        <v>0</v>
      </c>
      <c r="S22" s="853">
        <v>0</v>
      </c>
      <c r="T22" s="853">
        <v>2</v>
      </c>
      <c r="U22" s="853">
        <v>2</v>
      </c>
      <c r="V22" s="853">
        <v>6</v>
      </c>
      <c r="W22" s="853">
        <v>41</v>
      </c>
      <c r="X22" s="853">
        <v>49</v>
      </c>
      <c r="Y22" s="853">
        <v>0</v>
      </c>
      <c r="Z22" s="853"/>
      <c r="AA22" s="853"/>
      <c r="AB22" s="853"/>
      <c r="AC22" s="853">
        <v>10</v>
      </c>
      <c r="AD22" s="853">
        <v>90</v>
      </c>
      <c r="AE22" s="853">
        <v>29489</v>
      </c>
      <c r="AF22" s="853">
        <v>0</v>
      </c>
      <c r="AG22" s="853">
        <v>0</v>
      </c>
      <c r="AH22" s="853">
        <v>4</v>
      </c>
      <c r="AI22" s="853">
        <v>2</v>
      </c>
      <c r="AJ22" s="853">
        <v>7</v>
      </c>
      <c r="AK22" s="853">
        <v>44</v>
      </c>
      <c r="AL22" s="853">
        <v>43</v>
      </c>
      <c r="AM22" s="853">
        <v>0</v>
      </c>
      <c r="AN22" s="853"/>
      <c r="AO22" s="853"/>
      <c r="AP22" s="853"/>
      <c r="AQ22" s="853">
        <v>13</v>
      </c>
      <c r="AR22" s="853">
        <v>87</v>
      </c>
      <c r="AS22" s="853">
        <v>57277</v>
      </c>
      <c r="AT22" s="853">
        <v>0</v>
      </c>
      <c r="AU22" s="853">
        <v>0</v>
      </c>
      <c r="AV22" s="853">
        <v>1</v>
      </c>
      <c r="AW22" s="853">
        <v>1</v>
      </c>
      <c r="AX22" s="853">
        <v>2</v>
      </c>
      <c r="AY22" s="853">
        <v>10</v>
      </c>
      <c r="AZ22" s="853">
        <v>53</v>
      </c>
      <c r="BA22" s="853">
        <v>31</v>
      </c>
      <c r="BB22" s="853">
        <v>2</v>
      </c>
      <c r="BC22" s="853"/>
      <c r="BD22" s="853"/>
      <c r="BE22" s="853"/>
      <c r="BF22" s="853"/>
      <c r="BG22" s="853">
        <v>13</v>
      </c>
      <c r="BH22" s="853">
        <v>87</v>
      </c>
      <c r="BI22" s="853">
        <v>27780</v>
      </c>
      <c r="BJ22" s="853">
        <v>0</v>
      </c>
      <c r="BK22" s="853">
        <v>0</v>
      </c>
      <c r="BL22" s="853">
        <v>1</v>
      </c>
      <c r="BM22" s="853">
        <v>0</v>
      </c>
      <c r="BN22" s="853">
        <v>2</v>
      </c>
      <c r="BO22" s="853">
        <v>7</v>
      </c>
      <c r="BP22" s="853">
        <v>50</v>
      </c>
      <c r="BQ22" s="853">
        <v>38</v>
      </c>
      <c r="BR22" s="853">
        <v>2</v>
      </c>
      <c r="BS22" s="853"/>
      <c r="BT22" s="853"/>
      <c r="BU22" s="853"/>
      <c r="BV22" s="853"/>
      <c r="BW22" s="853">
        <v>10</v>
      </c>
      <c r="BX22" s="853">
        <v>90</v>
      </c>
      <c r="BY22" s="853">
        <v>29497</v>
      </c>
      <c r="BZ22" s="853">
        <v>0</v>
      </c>
      <c r="CA22" s="853">
        <v>0</v>
      </c>
      <c r="CB22" s="853">
        <v>1</v>
      </c>
      <c r="CC22" s="853">
        <v>1</v>
      </c>
      <c r="CD22" s="853">
        <v>3</v>
      </c>
      <c r="CE22" s="853">
        <v>12</v>
      </c>
      <c r="CF22" s="853">
        <v>56</v>
      </c>
      <c r="CG22" s="853">
        <v>26</v>
      </c>
      <c r="CH22" s="853">
        <v>1</v>
      </c>
      <c r="CI22" s="853"/>
      <c r="CJ22" s="853"/>
      <c r="CK22" s="853"/>
      <c r="CL22" s="853"/>
      <c r="CM22" s="853">
        <v>17</v>
      </c>
      <c r="CN22" s="853">
        <v>83</v>
      </c>
      <c r="CO22" s="853">
        <v>57251</v>
      </c>
      <c r="CP22" s="853">
        <v>0</v>
      </c>
      <c r="CQ22" s="853">
        <v>0</v>
      </c>
      <c r="CR22" s="853">
        <v>3</v>
      </c>
      <c r="CS22" s="853">
        <v>1</v>
      </c>
      <c r="CT22" s="853">
        <v>0</v>
      </c>
      <c r="CU22" s="853">
        <v>9</v>
      </c>
      <c r="CV22" s="853">
        <v>41</v>
      </c>
      <c r="CW22" s="853">
        <v>33</v>
      </c>
      <c r="CX22" s="853">
        <v>13</v>
      </c>
      <c r="CY22" s="853"/>
      <c r="CZ22" s="853"/>
      <c r="DA22" s="853"/>
      <c r="DB22" s="853"/>
      <c r="DC22" s="853">
        <v>13</v>
      </c>
      <c r="DD22" s="853">
        <v>87</v>
      </c>
      <c r="DE22" s="853">
        <v>27763</v>
      </c>
      <c r="DF22" s="853">
        <v>0</v>
      </c>
      <c r="DG22" s="853">
        <v>0</v>
      </c>
      <c r="DH22" s="853">
        <v>2</v>
      </c>
      <c r="DI22" s="853">
        <v>1</v>
      </c>
      <c r="DJ22" s="853">
        <v>0</v>
      </c>
      <c r="DK22" s="853">
        <v>10</v>
      </c>
      <c r="DL22" s="853">
        <v>44</v>
      </c>
      <c r="DM22" s="853">
        <v>32</v>
      </c>
      <c r="DN22" s="853">
        <v>11</v>
      </c>
      <c r="DO22" s="853"/>
      <c r="DP22" s="853"/>
      <c r="DQ22" s="853"/>
      <c r="DR22" s="853"/>
      <c r="DS22" s="853">
        <v>13</v>
      </c>
      <c r="DT22" s="853">
        <v>87</v>
      </c>
      <c r="DU22" s="853">
        <v>29488</v>
      </c>
      <c r="DV22" s="853">
        <v>0</v>
      </c>
      <c r="DW22" s="853">
        <v>0</v>
      </c>
      <c r="DX22" s="853">
        <v>3</v>
      </c>
      <c r="DY22" s="853">
        <v>1</v>
      </c>
      <c r="DZ22" s="853">
        <v>0</v>
      </c>
      <c r="EA22" s="853">
        <v>8</v>
      </c>
      <c r="EB22" s="853">
        <v>39</v>
      </c>
      <c r="EC22" s="853">
        <v>34</v>
      </c>
      <c r="ED22" s="853">
        <v>15</v>
      </c>
      <c r="EE22" s="853"/>
      <c r="EF22" s="853"/>
      <c r="EG22" s="853"/>
      <c r="EH22" s="853"/>
      <c r="EI22" s="853">
        <v>13</v>
      </c>
      <c r="EJ22" s="853">
        <v>87</v>
      </c>
      <c r="EK22" s="853">
        <v>57232</v>
      </c>
      <c r="EL22" s="853">
        <v>0</v>
      </c>
      <c r="EM22" s="853">
        <v>0</v>
      </c>
      <c r="EN22" s="853">
        <v>3</v>
      </c>
      <c r="EO22" s="853">
        <v>2</v>
      </c>
      <c r="EP22" s="853">
        <v>13</v>
      </c>
      <c r="EQ22" s="853">
        <v>21</v>
      </c>
      <c r="ER22" s="853">
        <v>56</v>
      </c>
      <c r="ES22" s="853">
        <v>5</v>
      </c>
      <c r="ET22" s="853"/>
      <c r="EU22" s="853"/>
      <c r="EV22" s="853"/>
      <c r="EW22" s="853"/>
      <c r="EX22" s="853">
        <v>18</v>
      </c>
      <c r="EY22" s="853">
        <v>82</v>
      </c>
      <c r="EZ22" s="853">
        <v>27752</v>
      </c>
      <c r="FA22" s="853">
        <v>0</v>
      </c>
      <c r="FB22" s="853">
        <v>0</v>
      </c>
      <c r="FC22" s="853">
        <v>2</v>
      </c>
      <c r="FD22" s="853">
        <v>1</v>
      </c>
      <c r="FE22" s="853">
        <v>11</v>
      </c>
      <c r="FF22" s="853">
        <v>19</v>
      </c>
      <c r="FG22" s="853">
        <v>60</v>
      </c>
      <c r="FH22" s="853">
        <v>7</v>
      </c>
      <c r="FI22" s="853"/>
      <c r="FJ22" s="853"/>
      <c r="FK22" s="853"/>
      <c r="FL22" s="853"/>
      <c r="FM22" s="853">
        <v>14</v>
      </c>
      <c r="FN22" s="853">
        <v>86</v>
      </c>
      <c r="FO22" s="853">
        <v>29480</v>
      </c>
      <c r="FP22" s="853">
        <v>0</v>
      </c>
      <c r="FQ22" s="853">
        <v>0</v>
      </c>
      <c r="FR22" s="853">
        <v>4</v>
      </c>
      <c r="FS22" s="853">
        <v>2</v>
      </c>
      <c r="FT22" s="853">
        <v>15</v>
      </c>
      <c r="FU22" s="853">
        <v>23</v>
      </c>
      <c r="FV22" s="853">
        <v>51</v>
      </c>
      <c r="FW22" s="853">
        <v>4</v>
      </c>
      <c r="FX22" s="853"/>
      <c r="FY22" s="853"/>
      <c r="FZ22" s="853"/>
      <c r="GA22" s="853"/>
      <c r="GB22" s="853">
        <v>22</v>
      </c>
      <c r="GC22" s="853">
        <v>78</v>
      </c>
      <c r="GD22" s="853">
        <v>57236</v>
      </c>
      <c r="GE22" s="853">
        <v>20</v>
      </c>
      <c r="GF22" s="853">
        <v>80</v>
      </c>
      <c r="GG22" s="853">
        <v>27760</v>
      </c>
      <c r="GH22" s="853">
        <v>18</v>
      </c>
      <c r="GI22" s="853">
        <v>82</v>
      </c>
      <c r="GJ22" s="853">
        <v>29476</v>
      </c>
      <c r="GK22" s="853">
        <v>22</v>
      </c>
      <c r="GL22" s="853">
        <v>78</v>
      </c>
      <c r="GM22" s="853">
        <v>53247</v>
      </c>
      <c r="GN22" s="853">
        <v>9</v>
      </c>
      <c r="GO22" s="853">
        <v>91</v>
      </c>
      <c r="GP22" s="853">
        <v>25850</v>
      </c>
      <c r="GQ22" s="853">
        <v>8</v>
      </c>
      <c r="GR22" s="853">
        <v>92</v>
      </c>
      <c r="GS22" s="853">
        <v>27397</v>
      </c>
      <c r="GT22" s="853">
        <v>9</v>
      </c>
      <c r="GU22" s="853">
        <v>91</v>
      </c>
      <c r="GV22" s="853">
        <v>53302</v>
      </c>
      <c r="GW22" s="853">
        <v>6</v>
      </c>
      <c r="GX22" s="853">
        <v>94</v>
      </c>
      <c r="GY22" s="853">
        <v>25883</v>
      </c>
      <c r="GZ22" s="853">
        <v>5</v>
      </c>
      <c r="HA22" s="853">
        <v>95</v>
      </c>
      <c r="HB22" s="853">
        <v>27419</v>
      </c>
      <c r="HC22" s="853">
        <v>7</v>
      </c>
      <c r="HD22" s="853">
        <v>93</v>
      </c>
      <c r="HE22" s="853">
        <v>53550</v>
      </c>
      <c r="HF22" s="853">
        <v>8</v>
      </c>
      <c r="HG22" s="853">
        <v>92</v>
      </c>
      <c r="HH22" s="853">
        <v>25969</v>
      </c>
      <c r="HI22" s="853">
        <v>9</v>
      </c>
      <c r="HJ22" s="853">
        <v>91</v>
      </c>
      <c r="HK22" s="853">
        <v>27581</v>
      </c>
      <c r="HL22" s="853">
        <v>8</v>
      </c>
      <c r="HM22" s="853">
        <v>92</v>
      </c>
      <c r="HO22" s="312"/>
      <c r="HP22" s="312"/>
      <c r="HQ22" s="312"/>
      <c r="HR22" s="312"/>
      <c r="HS22" s="312"/>
      <c r="HT22" s="312"/>
      <c r="HU22" s="312"/>
      <c r="HV22" s="312"/>
      <c r="HW22" s="312"/>
      <c r="HX22" s="312"/>
      <c r="HY22" s="312"/>
      <c r="HZ22" s="312"/>
      <c r="IA22" s="312"/>
      <c r="IB22" s="312"/>
      <c r="IC22" s="312"/>
      <c r="ID22" s="312"/>
      <c r="IE22" s="312"/>
      <c r="IF22" s="312"/>
      <c r="IG22" s="312"/>
      <c r="IH22" s="312"/>
      <c r="II22" s="312"/>
      <c r="IJ22" s="312"/>
      <c r="IK22" s="312"/>
      <c r="IL22" s="312"/>
      <c r="IM22" s="312"/>
      <c r="IN22" s="312"/>
      <c r="IO22" s="312"/>
      <c r="IP22" s="312"/>
      <c r="IQ22" s="312"/>
      <c r="IR22" s="312"/>
      <c r="IS22" s="312"/>
      <c r="IT22" s="312"/>
      <c r="IU22" s="312"/>
      <c r="IV22" s="312"/>
    </row>
    <row r="23" spans="2:256" x14ac:dyDescent="0.2">
      <c r="B23" s="312" t="s">
        <v>382</v>
      </c>
      <c r="C23" s="853">
        <v>14378</v>
      </c>
      <c r="D23" s="853">
        <v>0</v>
      </c>
      <c r="E23" s="853">
        <v>0</v>
      </c>
      <c r="F23" s="853">
        <v>2</v>
      </c>
      <c r="G23" s="853">
        <v>1</v>
      </c>
      <c r="H23" s="853">
        <v>5</v>
      </c>
      <c r="I23" s="853">
        <v>36</v>
      </c>
      <c r="J23" s="853">
        <v>55</v>
      </c>
      <c r="K23" s="853">
        <v>0</v>
      </c>
      <c r="L23" s="853"/>
      <c r="M23" s="853"/>
      <c r="N23" s="853"/>
      <c r="O23" s="853">
        <v>8</v>
      </c>
      <c r="P23" s="853">
        <v>92</v>
      </c>
      <c r="Q23" s="853">
        <v>6846</v>
      </c>
      <c r="R23" s="853">
        <v>0</v>
      </c>
      <c r="S23" s="853">
        <v>0</v>
      </c>
      <c r="T23" s="853">
        <v>2</v>
      </c>
      <c r="U23" s="853">
        <v>1</v>
      </c>
      <c r="V23" s="853">
        <v>4</v>
      </c>
      <c r="W23" s="853">
        <v>34</v>
      </c>
      <c r="X23" s="853">
        <v>59</v>
      </c>
      <c r="Y23" s="853">
        <v>0</v>
      </c>
      <c r="Z23" s="853"/>
      <c r="AA23" s="853"/>
      <c r="AB23" s="853"/>
      <c r="AC23" s="853">
        <v>7</v>
      </c>
      <c r="AD23" s="853">
        <v>93</v>
      </c>
      <c r="AE23" s="853">
        <v>7532</v>
      </c>
      <c r="AF23" s="853">
        <v>0</v>
      </c>
      <c r="AG23" s="853">
        <v>0</v>
      </c>
      <c r="AH23" s="853">
        <v>3</v>
      </c>
      <c r="AI23" s="853">
        <v>1</v>
      </c>
      <c r="AJ23" s="853">
        <v>5</v>
      </c>
      <c r="AK23" s="853">
        <v>39</v>
      </c>
      <c r="AL23" s="853">
        <v>52</v>
      </c>
      <c r="AM23" s="853">
        <v>0</v>
      </c>
      <c r="AN23" s="853"/>
      <c r="AO23" s="853"/>
      <c r="AP23" s="853"/>
      <c r="AQ23" s="853">
        <v>9</v>
      </c>
      <c r="AR23" s="853">
        <v>91</v>
      </c>
      <c r="AS23" s="853">
        <v>14386</v>
      </c>
      <c r="AT23" s="853">
        <v>0</v>
      </c>
      <c r="AU23" s="853">
        <v>0</v>
      </c>
      <c r="AV23" s="853">
        <v>1</v>
      </c>
      <c r="AW23" s="853">
        <v>1</v>
      </c>
      <c r="AX23" s="853">
        <v>1</v>
      </c>
      <c r="AY23" s="853">
        <v>6</v>
      </c>
      <c r="AZ23" s="853">
        <v>48</v>
      </c>
      <c r="BA23" s="853">
        <v>40</v>
      </c>
      <c r="BB23" s="853">
        <v>3</v>
      </c>
      <c r="BC23" s="853"/>
      <c r="BD23" s="853"/>
      <c r="BE23" s="853"/>
      <c r="BF23" s="853"/>
      <c r="BG23" s="853">
        <v>9</v>
      </c>
      <c r="BH23" s="853">
        <v>91</v>
      </c>
      <c r="BI23" s="853">
        <v>6851</v>
      </c>
      <c r="BJ23" s="853">
        <v>0</v>
      </c>
      <c r="BK23" s="853">
        <v>0</v>
      </c>
      <c r="BL23" s="853">
        <v>0</v>
      </c>
      <c r="BM23" s="853">
        <v>0</v>
      </c>
      <c r="BN23" s="853">
        <v>1</v>
      </c>
      <c r="BO23" s="853">
        <v>4</v>
      </c>
      <c r="BP23" s="853">
        <v>43</v>
      </c>
      <c r="BQ23" s="853">
        <v>47</v>
      </c>
      <c r="BR23" s="853">
        <v>4</v>
      </c>
      <c r="BS23" s="853"/>
      <c r="BT23" s="853"/>
      <c r="BU23" s="853"/>
      <c r="BV23" s="853"/>
      <c r="BW23" s="853">
        <v>6</v>
      </c>
      <c r="BX23" s="853">
        <v>94</v>
      </c>
      <c r="BY23" s="853">
        <v>7535</v>
      </c>
      <c r="BZ23" s="853">
        <v>0</v>
      </c>
      <c r="CA23" s="853">
        <v>0</v>
      </c>
      <c r="CB23" s="853">
        <v>1</v>
      </c>
      <c r="CC23" s="853">
        <v>1</v>
      </c>
      <c r="CD23" s="853">
        <v>2</v>
      </c>
      <c r="CE23" s="853">
        <v>8</v>
      </c>
      <c r="CF23" s="853">
        <v>53</v>
      </c>
      <c r="CG23" s="853">
        <v>33</v>
      </c>
      <c r="CH23" s="853">
        <v>2</v>
      </c>
      <c r="CI23" s="853"/>
      <c r="CJ23" s="853"/>
      <c r="CK23" s="853"/>
      <c r="CL23" s="853"/>
      <c r="CM23" s="853">
        <v>12</v>
      </c>
      <c r="CN23" s="853">
        <v>88</v>
      </c>
      <c r="CO23" s="853">
        <v>14378</v>
      </c>
      <c r="CP23" s="853">
        <v>0</v>
      </c>
      <c r="CQ23" s="853">
        <v>0</v>
      </c>
      <c r="CR23" s="853">
        <v>2</v>
      </c>
      <c r="CS23" s="853">
        <v>0</v>
      </c>
      <c r="CT23" s="853">
        <v>0</v>
      </c>
      <c r="CU23" s="853">
        <v>6</v>
      </c>
      <c r="CV23" s="853">
        <v>34</v>
      </c>
      <c r="CW23" s="853">
        <v>38</v>
      </c>
      <c r="CX23" s="853">
        <v>20</v>
      </c>
      <c r="CY23" s="853"/>
      <c r="CZ23" s="853"/>
      <c r="DA23" s="853"/>
      <c r="DB23" s="853"/>
      <c r="DC23" s="853">
        <v>8</v>
      </c>
      <c r="DD23" s="853">
        <v>92</v>
      </c>
      <c r="DE23" s="853">
        <v>6846</v>
      </c>
      <c r="DF23" s="853" t="s">
        <v>415</v>
      </c>
      <c r="DG23" s="853">
        <v>0</v>
      </c>
      <c r="DH23" s="853">
        <v>1</v>
      </c>
      <c r="DI23" s="853">
        <v>0</v>
      </c>
      <c r="DJ23" s="853">
        <v>0</v>
      </c>
      <c r="DK23" s="853">
        <v>6</v>
      </c>
      <c r="DL23" s="853">
        <v>36</v>
      </c>
      <c r="DM23" s="853">
        <v>38</v>
      </c>
      <c r="DN23" s="853">
        <v>18</v>
      </c>
      <c r="DO23" s="853"/>
      <c r="DP23" s="853"/>
      <c r="DQ23" s="853"/>
      <c r="DR23" s="853"/>
      <c r="DS23" s="853">
        <v>9</v>
      </c>
      <c r="DT23" s="853">
        <v>91</v>
      </c>
      <c r="DU23" s="853">
        <v>7532</v>
      </c>
      <c r="DV23" s="853" t="s">
        <v>415</v>
      </c>
      <c r="DW23" s="853">
        <v>0</v>
      </c>
      <c r="DX23" s="853">
        <v>2</v>
      </c>
      <c r="DY23" s="853">
        <v>0</v>
      </c>
      <c r="DZ23" s="853">
        <v>0</v>
      </c>
      <c r="EA23" s="853">
        <v>5</v>
      </c>
      <c r="EB23" s="853">
        <v>32</v>
      </c>
      <c r="EC23" s="853">
        <v>38</v>
      </c>
      <c r="ED23" s="853">
        <v>21</v>
      </c>
      <c r="EE23" s="853"/>
      <c r="EF23" s="853"/>
      <c r="EG23" s="853"/>
      <c r="EH23" s="853"/>
      <c r="EI23" s="853">
        <v>8</v>
      </c>
      <c r="EJ23" s="853">
        <v>92</v>
      </c>
      <c r="EK23" s="853">
        <v>14374</v>
      </c>
      <c r="EL23" s="853">
        <v>0</v>
      </c>
      <c r="EM23" s="853">
        <v>0</v>
      </c>
      <c r="EN23" s="853">
        <v>2</v>
      </c>
      <c r="EO23" s="853">
        <v>1</v>
      </c>
      <c r="EP23" s="853">
        <v>9</v>
      </c>
      <c r="EQ23" s="853">
        <v>18</v>
      </c>
      <c r="ER23" s="853">
        <v>61</v>
      </c>
      <c r="ES23" s="853">
        <v>9</v>
      </c>
      <c r="ET23" s="853"/>
      <c r="EU23" s="853"/>
      <c r="EV23" s="853"/>
      <c r="EW23" s="853"/>
      <c r="EX23" s="853">
        <v>13</v>
      </c>
      <c r="EY23" s="853">
        <v>87</v>
      </c>
      <c r="EZ23" s="853">
        <v>6843</v>
      </c>
      <c r="FA23" s="853">
        <v>0</v>
      </c>
      <c r="FB23" s="853">
        <v>0</v>
      </c>
      <c r="FC23" s="853">
        <v>1</v>
      </c>
      <c r="FD23" s="853">
        <v>1</v>
      </c>
      <c r="FE23" s="853">
        <v>7</v>
      </c>
      <c r="FF23" s="853">
        <v>16</v>
      </c>
      <c r="FG23" s="853">
        <v>64</v>
      </c>
      <c r="FH23" s="853">
        <v>10</v>
      </c>
      <c r="FI23" s="853"/>
      <c r="FJ23" s="853"/>
      <c r="FK23" s="853"/>
      <c r="FL23" s="853"/>
      <c r="FM23" s="853">
        <v>9</v>
      </c>
      <c r="FN23" s="853">
        <v>91</v>
      </c>
      <c r="FO23" s="853">
        <v>7531</v>
      </c>
      <c r="FP23" s="853">
        <v>0</v>
      </c>
      <c r="FQ23" s="853">
        <v>0</v>
      </c>
      <c r="FR23" s="853">
        <v>3</v>
      </c>
      <c r="FS23" s="853">
        <v>2</v>
      </c>
      <c r="FT23" s="853">
        <v>12</v>
      </c>
      <c r="FU23" s="853">
        <v>19</v>
      </c>
      <c r="FV23" s="853">
        <v>58</v>
      </c>
      <c r="FW23" s="853">
        <v>7</v>
      </c>
      <c r="FX23" s="853"/>
      <c r="FY23" s="853"/>
      <c r="FZ23" s="853"/>
      <c r="GA23" s="853"/>
      <c r="GB23" s="853">
        <v>16</v>
      </c>
      <c r="GC23" s="853">
        <v>84</v>
      </c>
      <c r="GD23" s="853">
        <v>14375</v>
      </c>
      <c r="GE23" s="853">
        <v>14</v>
      </c>
      <c r="GF23" s="853">
        <v>86</v>
      </c>
      <c r="GG23" s="853">
        <v>6846</v>
      </c>
      <c r="GH23" s="853">
        <v>12</v>
      </c>
      <c r="GI23" s="853">
        <v>88</v>
      </c>
      <c r="GJ23" s="853">
        <v>7529</v>
      </c>
      <c r="GK23" s="853">
        <v>16</v>
      </c>
      <c r="GL23" s="853">
        <v>84</v>
      </c>
      <c r="GM23" s="853">
        <v>13349</v>
      </c>
      <c r="GN23" s="853">
        <v>7</v>
      </c>
      <c r="GO23" s="853">
        <v>93</v>
      </c>
      <c r="GP23" s="853">
        <v>6368</v>
      </c>
      <c r="GQ23" s="853">
        <v>7</v>
      </c>
      <c r="GR23" s="853">
        <v>93</v>
      </c>
      <c r="GS23" s="853">
        <v>6981</v>
      </c>
      <c r="GT23" s="853">
        <v>8</v>
      </c>
      <c r="GU23" s="853">
        <v>92</v>
      </c>
      <c r="GV23" s="853">
        <v>13381</v>
      </c>
      <c r="GW23" s="853">
        <v>5</v>
      </c>
      <c r="GX23" s="853">
        <v>95</v>
      </c>
      <c r="GY23" s="853">
        <v>6385</v>
      </c>
      <c r="GZ23" s="853">
        <v>4</v>
      </c>
      <c r="HA23" s="853">
        <v>96</v>
      </c>
      <c r="HB23" s="853">
        <v>6996</v>
      </c>
      <c r="HC23" s="853">
        <v>6</v>
      </c>
      <c r="HD23" s="853">
        <v>94</v>
      </c>
      <c r="HE23" s="853">
        <v>13493</v>
      </c>
      <c r="HF23" s="853">
        <v>6</v>
      </c>
      <c r="HG23" s="853">
        <v>94</v>
      </c>
      <c r="HH23" s="853">
        <v>6430</v>
      </c>
      <c r="HI23" s="853">
        <v>6</v>
      </c>
      <c r="HJ23" s="853">
        <v>94</v>
      </c>
      <c r="HK23" s="853">
        <v>7063</v>
      </c>
      <c r="HL23" s="853">
        <v>6</v>
      </c>
      <c r="HM23" s="853">
        <v>94</v>
      </c>
      <c r="HO23" s="312"/>
      <c r="HP23" s="312"/>
      <c r="HQ23" s="312"/>
      <c r="HR23" s="312"/>
      <c r="HS23" s="312"/>
      <c r="HT23" s="312"/>
      <c r="HU23" s="312"/>
      <c r="HV23" s="312"/>
      <c r="HW23" s="312"/>
      <c r="HX23" s="312"/>
      <c r="HY23" s="312"/>
      <c r="HZ23" s="312"/>
      <c r="IA23" s="312"/>
      <c r="IB23" s="312"/>
      <c r="IC23" s="312"/>
      <c r="ID23" s="312"/>
      <c r="IE23" s="312"/>
      <c r="IF23" s="312"/>
      <c r="IG23" s="312"/>
      <c r="IH23" s="312"/>
      <c r="II23" s="312"/>
      <c r="IJ23" s="312"/>
      <c r="IK23" s="312"/>
      <c r="IL23" s="312"/>
      <c r="IM23" s="312"/>
      <c r="IN23" s="312"/>
      <c r="IO23" s="312"/>
      <c r="IP23" s="312"/>
      <c r="IQ23" s="312"/>
      <c r="IR23" s="312"/>
      <c r="IS23" s="312"/>
      <c r="IT23" s="312"/>
      <c r="IU23" s="312"/>
      <c r="IV23" s="312"/>
    </row>
    <row r="24" spans="2:256" x14ac:dyDescent="0.2">
      <c r="B24" s="312" t="s">
        <v>383</v>
      </c>
      <c r="C24" s="853">
        <v>24212</v>
      </c>
      <c r="D24" s="853">
        <v>0</v>
      </c>
      <c r="E24" s="853">
        <v>0</v>
      </c>
      <c r="F24" s="853">
        <v>4</v>
      </c>
      <c r="G24" s="853">
        <v>3</v>
      </c>
      <c r="H24" s="853">
        <v>9</v>
      </c>
      <c r="I24" s="853">
        <v>46</v>
      </c>
      <c r="J24" s="853">
        <v>39</v>
      </c>
      <c r="K24" s="853">
        <v>0</v>
      </c>
      <c r="L24" s="853"/>
      <c r="M24" s="853"/>
      <c r="N24" s="853"/>
      <c r="O24" s="853">
        <v>15</v>
      </c>
      <c r="P24" s="853">
        <v>85</v>
      </c>
      <c r="Q24" s="853">
        <v>11788</v>
      </c>
      <c r="R24" s="853">
        <v>0</v>
      </c>
      <c r="S24" s="853">
        <v>0</v>
      </c>
      <c r="T24" s="853">
        <v>3</v>
      </c>
      <c r="U24" s="853">
        <v>2</v>
      </c>
      <c r="V24" s="853">
        <v>8</v>
      </c>
      <c r="W24" s="853">
        <v>45</v>
      </c>
      <c r="X24" s="853">
        <v>41</v>
      </c>
      <c r="Y24" s="853">
        <v>0</v>
      </c>
      <c r="Z24" s="853"/>
      <c r="AA24" s="853"/>
      <c r="AB24" s="853"/>
      <c r="AC24" s="853">
        <v>13</v>
      </c>
      <c r="AD24" s="853">
        <v>87</v>
      </c>
      <c r="AE24" s="853">
        <v>12424</v>
      </c>
      <c r="AF24" s="853">
        <v>0</v>
      </c>
      <c r="AG24" s="853">
        <v>0</v>
      </c>
      <c r="AH24" s="853">
        <v>4</v>
      </c>
      <c r="AI24" s="853">
        <v>3</v>
      </c>
      <c r="AJ24" s="853">
        <v>9</v>
      </c>
      <c r="AK24" s="853">
        <v>47</v>
      </c>
      <c r="AL24" s="853">
        <v>36</v>
      </c>
      <c r="AM24" s="853">
        <v>0</v>
      </c>
      <c r="AN24" s="853"/>
      <c r="AO24" s="853"/>
      <c r="AP24" s="853"/>
      <c r="AQ24" s="853">
        <v>17</v>
      </c>
      <c r="AR24" s="853">
        <v>83</v>
      </c>
      <c r="AS24" s="853">
        <v>24224</v>
      </c>
      <c r="AT24" s="853">
        <v>0</v>
      </c>
      <c r="AU24" s="853">
        <v>0</v>
      </c>
      <c r="AV24" s="853">
        <v>1</v>
      </c>
      <c r="AW24" s="853">
        <v>1</v>
      </c>
      <c r="AX24" s="853">
        <v>3</v>
      </c>
      <c r="AY24" s="853">
        <v>12</v>
      </c>
      <c r="AZ24" s="853">
        <v>57</v>
      </c>
      <c r="BA24" s="853">
        <v>25</v>
      </c>
      <c r="BB24" s="853">
        <v>1</v>
      </c>
      <c r="BC24" s="853"/>
      <c r="BD24" s="853"/>
      <c r="BE24" s="853"/>
      <c r="BF24" s="853"/>
      <c r="BG24" s="853">
        <v>17</v>
      </c>
      <c r="BH24" s="853">
        <v>83</v>
      </c>
      <c r="BI24" s="853">
        <v>11796</v>
      </c>
      <c r="BJ24" s="853" t="s">
        <v>415</v>
      </c>
      <c r="BK24" s="853">
        <v>0</v>
      </c>
      <c r="BL24" s="853">
        <v>1</v>
      </c>
      <c r="BM24" s="853">
        <v>1</v>
      </c>
      <c r="BN24" s="853">
        <v>2</v>
      </c>
      <c r="BO24" s="853">
        <v>9</v>
      </c>
      <c r="BP24" s="853">
        <v>55</v>
      </c>
      <c r="BQ24" s="853">
        <v>31</v>
      </c>
      <c r="BR24" s="853">
        <v>2</v>
      </c>
      <c r="BS24" s="853"/>
      <c r="BT24" s="853"/>
      <c r="BU24" s="853"/>
      <c r="BV24" s="853"/>
      <c r="BW24" s="853">
        <v>13</v>
      </c>
      <c r="BX24" s="853">
        <v>87</v>
      </c>
      <c r="BY24" s="853">
        <v>12428</v>
      </c>
      <c r="BZ24" s="853" t="s">
        <v>415</v>
      </c>
      <c r="CA24" s="853">
        <v>0</v>
      </c>
      <c r="CB24" s="853">
        <v>1</v>
      </c>
      <c r="CC24" s="853">
        <v>1</v>
      </c>
      <c r="CD24" s="853">
        <v>3</v>
      </c>
      <c r="CE24" s="853">
        <v>15</v>
      </c>
      <c r="CF24" s="853">
        <v>59</v>
      </c>
      <c r="CG24" s="853">
        <v>20</v>
      </c>
      <c r="CH24" s="853">
        <v>1</v>
      </c>
      <c r="CI24" s="853"/>
      <c r="CJ24" s="853"/>
      <c r="CK24" s="853"/>
      <c r="CL24" s="853"/>
      <c r="CM24" s="853">
        <v>21</v>
      </c>
      <c r="CN24" s="853">
        <v>79</v>
      </c>
      <c r="CO24" s="853">
        <v>24211</v>
      </c>
      <c r="CP24" s="853">
        <v>0</v>
      </c>
      <c r="CQ24" s="853">
        <v>0</v>
      </c>
      <c r="CR24" s="853">
        <v>3</v>
      </c>
      <c r="CS24" s="853">
        <v>1</v>
      </c>
      <c r="CT24" s="853">
        <v>1</v>
      </c>
      <c r="CU24" s="853">
        <v>12</v>
      </c>
      <c r="CV24" s="853">
        <v>46</v>
      </c>
      <c r="CW24" s="853">
        <v>30</v>
      </c>
      <c r="CX24" s="853">
        <v>7</v>
      </c>
      <c r="CY24" s="853"/>
      <c r="CZ24" s="853"/>
      <c r="DA24" s="853"/>
      <c r="DB24" s="853"/>
      <c r="DC24" s="853">
        <v>17</v>
      </c>
      <c r="DD24" s="853">
        <v>83</v>
      </c>
      <c r="DE24" s="853">
        <v>11788</v>
      </c>
      <c r="DF24" s="853">
        <v>0</v>
      </c>
      <c r="DG24" s="853">
        <v>0</v>
      </c>
      <c r="DH24" s="853">
        <v>3</v>
      </c>
      <c r="DI24" s="853">
        <v>1</v>
      </c>
      <c r="DJ24" s="853">
        <v>1</v>
      </c>
      <c r="DK24" s="853">
        <v>13</v>
      </c>
      <c r="DL24" s="853">
        <v>49</v>
      </c>
      <c r="DM24" s="853">
        <v>28</v>
      </c>
      <c r="DN24" s="853">
        <v>5</v>
      </c>
      <c r="DO24" s="853"/>
      <c r="DP24" s="853"/>
      <c r="DQ24" s="853"/>
      <c r="DR24" s="853"/>
      <c r="DS24" s="853">
        <v>18</v>
      </c>
      <c r="DT24" s="853">
        <v>82</v>
      </c>
      <c r="DU24" s="853">
        <v>12423</v>
      </c>
      <c r="DV24" s="853">
        <v>0</v>
      </c>
      <c r="DW24" s="853">
        <v>0</v>
      </c>
      <c r="DX24" s="853">
        <v>4</v>
      </c>
      <c r="DY24" s="853">
        <v>1</v>
      </c>
      <c r="DZ24" s="853">
        <v>0</v>
      </c>
      <c r="EA24" s="853">
        <v>11</v>
      </c>
      <c r="EB24" s="853">
        <v>44</v>
      </c>
      <c r="EC24" s="853">
        <v>31</v>
      </c>
      <c r="ED24" s="853">
        <v>9</v>
      </c>
      <c r="EE24" s="853"/>
      <c r="EF24" s="853"/>
      <c r="EG24" s="853"/>
      <c r="EH24" s="853"/>
      <c r="EI24" s="853">
        <v>16</v>
      </c>
      <c r="EJ24" s="853">
        <v>84</v>
      </c>
      <c r="EK24" s="853">
        <v>24212</v>
      </c>
      <c r="EL24" s="853">
        <v>0</v>
      </c>
      <c r="EM24" s="853">
        <v>0</v>
      </c>
      <c r="EN24" s="853">
        <v>3</v>
      </c>
      <c r="EO24" s="853">
        <v>3</v>
      </c>
      <c r="EP24" s="853">
        <v>17</v>
      </c>
      <c r="EQ24" s="853">
        <v>23</v>
      </c>
      <c r="ER24" s="853">
        <v>51</v>
      </c>
      <c r="ES24" s="853">
        <v>3</v>
      </c>
      <c r="ET24" s="853"/>
      <c r="EU24" s="853"/>
      <c r="EV24" s="853"/>
      <c r="EW24" s="853"/>
      <c r="EX24" s="853">
        <v>23</v>
      </c>
      <c r="EY24" s="853">
        <v>77</v>
      </c>
      <c r="EZ24" s="853">
        <v>11788</v>
      </c>
      <c r="FA24" s="853">
        <v>0</v>
      </c>
      <c r="FB24" s="853">
        <v>0</v>
      </c>
      <c r="FC24" s="853">
        <v>3</v>
      </c>
      <c r="FD24" s="853">
        <v>2</v>
      </c>
      <c r="FE24" s="853">
        <v>14</v>
      </c>
      <c r="FF24" s="853">
        <v>22</v>
      </c>
      <c r="FG24" s="853">
        <v>56</v>
      </c>
      <c r="FH24" s="853">
        <v>4</v>
      </c>
      <c r="FI24" s="853"/>
      <c r="FJ24" s="853"/>
      <c r="FK24" s="853"/>
      <c r="FL24" s="853"/>
      <c r="FM24" s="853">
        <v>18</v>
      </c>
      <c r="FN24" s="853">
        <v>82</v>
      </c>
      <c r="FO24" s="853">
        <v>12424</v>
      </c>
      <c r="FP24" s="853">
        <v>0</v>
      </c>
      <c r="FQ24" s="853">
        <v>0</v>
      </c>
      <c r="FR24" s="853">
        <v>4</v>
      </c>
      <c r="FS24" s="853">
        <v>3</v>
      </c>
      <c r="FT24" s="853">
        <v>19</v>
      </c>
      <c r="FU24" s="853">
        <v>25</v>
      </c>
      <c r="FV24" s="853">
        <v>46</v>
      </c>
      <c r="FW24" s="853">
        <v>2</v>
      </c>
      <c r="FX24" s="853"/>
      <c r="FY24" s="853"/>
      <c r="FZ24" s="853"/>
      <c r="GA24" s="853"/>
      <c r="GB24" s="853">
        <v>27</v>
      </c>
      <c r="GC24" s="853">
        <v>73</v>
      </c>
      <c r="GD24" s="853">
        <v>24203</v>
      </c>
      <c r="GE24" s="853">
        <v>25</v>
      </c>
      <c r="GF24" s="853">
        <v>75</v>
      </c>
      <c r="GG24" s="853">
        <v>11785</v>
      </c>
      <c r="GH24" s="853">
        <v>23</v>
      </c>
      <c r="GI24" s="853">
        <v>77</v>
      </c>
      <c r="GJ24" s="853">
        <v>12418</v>
      </c>
      <c r="GK24" s="853">
        <v>27</v>
      </c>
      <c r="GL24" s="853">
        <v>73</v>
      </c>
      <c r="GM24" s="853">
        <v>22851</v>
      </c>
      <c r="GN24" s="853">
        <v>10</v>
      </c>
      <c r="GO24" s="853">
        <v>90</v>
      </c>
      <c r="GP24" s="853">
        <v>11142</v>
      </c>
      <c r="GQ24" s="853">
        <v>10</v>
      </c>
      <c r="GR24" s="853">
        <v>90</v>
      </c>
      <c r="GS24" s="853">
        <v>11709</v>
      </c>
      <c r="GT24" s="853">
        <v>11</v>
      </c>
      <c r="GU24" s="853">
        <v>89</v>
      </c>
      <c r="GV24" s="853">
        <v>22857</v>
      </c>
      <c r="GW24" s="853">
        <v>7</v>
      </c>
      <c r="GX24" s="853">
        <v>93</v>
      </c>
      <c r="GY24" s="853">
        <v>11146</v>
      </c>
      <c r="GZ24" s="853">
        <v>6</v>
      </c>
      <c r="HA24" s="853">
        <v>94</v>
      </c>
      <c r="HB24" s="853">
        <v>11711</v>
      </c>
      <c r="HC24" s="853">
        <v>8</v>
      </c>
      <c r="HD24" s="853">
        <v>92</v>
      </c>
      <c r="HE24" s="853">
        <v>22901</v>
      </c>
      <c r="HF24" s="853">
        <v>11</v>
      </c>
      <c r="HG24" s="853">
        <v>89</v>
      </c>
      <c r="HH24" s="853">
        <v>11161</v>
      </c>
      <c r="HI24" s="853">
        <v>12</v>
      </c>
      <c r="HJ24" s="853">
        <v>88</v>
      </c>
      <c r="HK24" s="853">
        <v>11740</v>
      </c>
      <c r="HL24" s="853">
        <v>10</v>
      </c>
      <c r="HM24" s="853">
        <v>90</v>
      </c>
      <c r="HO24" s="312"/>
      <c r="HP24" s="312"/>
      <c r="HQ24" s="312"/>
      <c r="HR24" s="312"/>
      <c r="HS24" s="312"/>
      <c r="HT24" s="312"/>
      <c r="HU24" s="312"/>
      <c r="HV24" s="312"/>
      <c r="HW24" s="312"/>
      <c r="HX24" s="312"/>
      <c r="HY24" s="312"/>
      <c r="HZ24" s="312"/>
      <c r="IA24" s="312"/>
      <c r="IB24" s="312"/>
      <c r="IC24" s="312"/>
      <c r="ID24" s="312"/>
      <c r="IE24" s="312"/>
      <c r="IF24" s="312"/>
      <c r="IG24" s="312"/>
      <c r="IH24" s="312"/>
      <c r="II24" s="312"/>
      <c r="IJ24" s="312"/>
      <c r="IK24" s="312"/>
      <c r="IL24" s="312"/>
      <c r="IM24" s="312"/>
      <c r="IN24" s="312"/>
      <c r="IO24" s="312"/>
      <c r="IP24" s="312"/>
      <c r="IQ24" s="312"/>
      <c r="IR24" s="312"/>
      <c r="IS24" s="312"/>
      <c r="IT24" s="312"/>
      <c r="IU24" s="312"/>
      <c r="IV24" s="312"/>
    </row>
    <row r="25" spans="2:256" x14ac:dyDescent="0.2">
      <c r="B25" s="312" t="s">
        <v>384</v>
      </c>
      <c r="C25" s="853">
        <v>10074</v>
      </c>
      <c r="D25" s="853">
        <v>0</v>
      </c>
      <c r="E25" s="853">
        <v>0</v>
      </c>
      <c r="F25" s="853">
        <v>3</v>
      </c>
      <c r="G25" s="853">
        <v>2</v>
      </c>
      <c r="H25" s="853">
        <v>7</v>
      </c>
      <c r="I25" s="853">
        <v>45</v>
      </c>
      <c r="J25" s="853">
        <v>43</v>
      </c>
      <c r="K25" s="853">
        <v>0</v>
      </c>
      <c r="L25" s="853"/>
      <c r="M25" s="853"/>
      <c r="N25" s="853"/>
      <c r="O25" s="853">
        <v>11</v>
      </c>
      <c r="P25" s="853">
        <v>89</v>
      </c>
      <c r="Q25" s="853">
        <v>4949</v>
      </c>
      <c r="R25" s="853" t="s">
        <v>415</v>
      </c>
      <c r="S25" s="853" t="s">
        <v>415</v>
      </c>
      <c r="T25" s="853">
        <v>2</v>
      </c>
      <c r="U25" s="853">
        <v>1</v>
      </c>
      <c r="V25" s="853">
        <v>7</v>
      </c>
      <c r="W25" s="853">
        <v>44</v>
      </c>
      <c r="X25" s="853">
        <v>46</v>
      </c>
      <c r="Y25" s="853">
        <v>0</v>
      </c>
      <c r="Z25" s="853"/>
      <c r="AA25" s="853"/>
      <c r="AB25" s="853"/>
      <c r="AC25" s="853">
        <v>10</v>
      </c>
      <c r="AD25" s="853">
        <v>90</v>
      </c>
      <c r="AE25" s="853">
        <v>5125</v>
      </c>
      <c r="AF25" s="853" t="s">
        <v>415</v>
      </c>
      <c r="AG25" s="853" t="s">
        <v>415</v>
      </c>
      <c r="AH25" s="853">
        <v>4</v>
      </c>
      <c r="AI25" s="853">
        <v>2</v>
      </c>
      <c r="AJ25" s="853">
        <v>7</v>
      </c>
      <c r="AK25" s="853">
        <v>46</v>
      </c>
      <c r="AL25" s="853">
        <v>41</v>
      </c>
      <c r="AM25" s="853">
        <v>0</v>
      </c>
      <c r="AN25" s="853"/>
      <c r="AO25" s="853"/>
      <c r="AP25" s="853"/>
      <c r="AQ25" s="853">
        <v>13</v>
      </c>
      <c r="AR25" s="853">
        <v>87</v>
      </c>
      <c r="AS25" s="853">
        <v>10075</v>
      </c>
      <c r="AT25" s="853" t="s">
        <v>415</v>
      </c>
      <c r="AU25" s="853" t="s">
        <v>415</v>
      </c>
      <c r="AV25" s="853">
        <v>1</v>
      </c>
      <c r="AW25" s="853">
        <v>1</v>
      </c>
      <c r="AX25" s="853">
        <v>2</v>
      </c>
      <c r="AY25" s="853">
        <v>9</v>
      </c>
      <c r="AZ25" s="853">
        <v>55</v>
      </c>
      <c r="BA25" s="853">
        <v>31</v>
      </c>
      <c r="BB25" s="853">
        <v>2</v>
      </c>
      <c r="BC25" s="853"/>
      <c r="BD25" s="853"/>
      <c r="BE25" s="853"/>
      <c r="BF25" s="853"/>
      <c r="BG25" s="853">
        <v>12</v>
      </c>
      <c r="BH25" s="853">
        <v>88</v>
      </c>
      <c r="BI25" s="853">
        <v>4951</v>
      </c>
      <c r="BJ25" s="853" t="s">
        <v>415</v>
      </c>
      <c r="BK25" s="853" t="s">
        <v>415</v>
      </c>
      <c r="BL25" s="853">
        <v>0</v>
      </c>
      <c r="BM25" s="853">
        <v>0</v>
      </c>
      <c r="BN25" s="853">
        <v>1</v>
      </c>
      <c r="BO25" s="853">
        <v>7</v>
      </c>
      <c r="BP25" s="853">
        <v>52</v>
      </c>
      <c r="BQ25" s="853">
        <v>37</v>
      </c>
      <c r="BR25" s="853">
        <v>2</v>
      </c>
      <c r="BS25" s="853"/>
      <c r="BT25" s="853"/>
      <c r="BU25" s="853"/>
      <c r="BV25" s="853"/>
      <c r="BW25" s="853">
        <v>9</v>
      </c>
      <c r="BX25" s="853">
        <v>91</v>
      </c>
      <c r="BY25" s="853">
        <v>5124</v>
      </c>
      <c r="BZ25" s="853">
        <v>0</v>
      </c>
      <c r="CA25" s="853" t="s">
        <v>415</v>
      </c>
      <c r="CB25" s="853">
        <v>1</v>
      </c>
      <c r="CC25" s="853">
        <v>1</v>
      </c>
      <c r="CD25" s="853">
        <v>3</v>
      </c>
      <c r="CE25" s="853">
        <v>11</v>
      </c>
      <c r="CF25" s="853">
        <v>58</v>
      </c>
      <c r="CG25" s="853">
        <v>25</v>
      </c>
      <c r="CH25" s="853">
        <v>1</v>
      </c>
      <c r="CI25" s="853"/>
      <c r="CJ25" s="853"/>
      <c r="CK25" s="853"/>
      <c r="CL25" s="853"/>
      <c r="CM25" s="853">
        <v>16</v>
      </c>
      <c r="CN25" s="853">
        <v>84</v>
      </c>
      <c r="CO25" s="853">
        <v>10074</v>
      </c>
      <c r="CP25" s="853">
        <v>0</v>
      </c>
      <c r="CQ25" s="853">
        <v>0</v>
      </c>
      <c r="CR25" s="853">
        <v>3</v>
      </c>
      <c r="CS25" s="853">
        <v>1</v>
      </c>
      <c r="CT25" s="853">
        <v>0</v>
      </c>
      <c r="CU25" s="853">
        <v>9</v>
      </c>
      <c r="CV25" s="853">
        <v>45</v>
      </c>
      <c r="CW25" s="853">
        <v>32</v>
      </c>
      <c r="CX25" s="853">
        <v>10</v>
      </c>
      <c r="CY25" s="853"/>
      <c r="CZ25" s="853"/>
      <c r="DA25" s="853"/>
      <c r="DB25" s="853"/>
      <c r="DC25" s="853">
        <v>13</v>
      </c>
      <c r="DD25" s="853">
        <v>87</v>
      </c>
      <c r="DE25" s="853">
        <v>4949</v>
      </c>
      <c r="DF25" s="853" t="s">
        <v>415</v>
      </c>
      <c r="DG25" s="853">
        <v>0</v>
      </c>
      <c r="DH25" s="853">
        <v>2</v>
      </c>
      <c r="DI25" s="853">
        <v>1</v>
      </c>
      <c r="DJ25" s="853">
        <v>0</v>
      </c>
      <c r="DK25" s="853">
        <v>10</v>
      </c>
      <c r="DL25" s="853">
        <v>48</v>
      </c>
      <c r="DM25" s="853">
        <v>31</v>
      </c>
      <c r="DN25" s="853">
        <v>8</v>
      </c>
      <c r="DO25" s="853"/>
      <c r="DP25" s="853"/>
      <c r="DQ25" s="853"/>
      <c r="DR25" s="853"/>
      <c r="DS25" s="853">
        <v>13</v>
      </c>
      <c r="DT25" s="853">
        <v>87</v>
      </c>
      <c r="DU25" s="853">
        <v>5125</v>
      </c>
      <c r="DV25" s="853" t="s">
        <v>415</v>
      </c>
      <c r="DW25" s="853">
        <v>0</v>
      </c>
      <c r="DX25" s="853">
        <v>4</v>
      </c>
      <c r="DY25" s="853">
        <v>1</v>
      </c>
      <c r="DZ25" s="853">
        <v>0</v>
      </c>
      <c r="EA25" s="853">
        <v>7</v>
      </c>
      <c r="EB25" s="853">
        <v>43</v>
      </c>
      <c r="EC25" s="853">
        <v>32</v>
      </c>
      <c r="ED25" s="853">
        <v>13</v>
      </c>
      <c r="EE25" s="853"/>
      <c r="EF25" s="853"/>
      <c r="EG25" s="853"/>
      <c r="EH25" s="853"/>
      <c r="EI25" s="853">
        <v>13</v>
      </c>
      <c r="EJ25" s="853">
        <v>87</v>
      </c>
      <c r="EK25" s="853">
        <v>10073</v>
      </c>
      <c r="EL25" s="853">
        <v>0</v>
      </c>
      <c r="EM25" s="853">
        <v>0</v>
      </c>
      <c r="EN25" s="853">
        <v>3</v>
      </c>
      <c r="EO25" s="853">
        <v>2</v>
      </c>
      <c r="EP25" s="853">
        <v>12</v>
      </c>
      <c r="EQ25" s="853">
        <v>22</v>
      </c>
      <c r="ER25" s="853">
        <v>56</v>
      </c>
      <c r="ES25" s="853">
        <v>5</v>
      </c>
      <c r="ET25" s="853"/>
      <c r="EU25" s="853"/>
      <c r="EV25" s="853"/>
      <c r="EW25" s="853"/>
      <c r="EX25" s="853">
        <v>17</v>
      </c>
      <c r="EY25" s="853">
        <v>83</v>
      </c>
      <c r="EZ25" s="853">
        <v>4948</v>
      </c>
      <c r="FA25" s="853">
        <v>0</v>
      </c>
      <c r="FB25" s="853" t="s">
        <v>415</v>
      </c>
      <c r="FC25" s="853">
        <v>2</v>
      </c>
      <c r="FD25" s="853">
        <v>1</v>
      </c>
      <c r="FE25" s="853">
        <v>10</v>
      </c>
      <c r="FF25" s="853">
        <v>20</v>
      </c>
      <c r="FG25" s="853">
        <v>61</v>
      </c>
      <c r="FH25" s="853">
        <v>6</v>
      </c>
      <c r="FI25" s="853"/>
      <c r="FJ25" s="853"/>
      <c r="FK25" s="853"/>
      <c r="FL25" s="853"/>
      <c r="FM25" s="853">
        <v>13</v>
      </c>
      <c r="FN25" s="853">
        <v>87</v>
      </c>
      <c r="FO25" s="853">
        <v>5125</v>
      </c>
      <c r="FP25" s="853">
        <v>0</v>
      </c>
      <c r="FQ25" s="853" t="s">
        <v>415</v>
      </c>
      <c r="FR25" s="853">
        <v>4</v>
      </c>
      <c r="FS25" s="853">
        <v>2</v>
      </c>
      <c r="FT25" s="853">
        <v>14</v>
      </c>
      <c r="FU25" s="853">
        <v>24</v>
      </c>
      <c r="FV25" s="853">
        <v>52</v>
      </c>
      <c r="FW25" s="853">
        <v>4</v>
      </c>
      <c r="FX25" s="853"/>
      <c r="FY25" s="853"/>
      <c r="FZ25" s="853"/>
      <c r="GA25" s="853"/>
      <c r="GB25" s="853">
        <v>20</v>
      </c>
      <c r="GC25" s="853">
        <v>80</v>
      </c>
      <c r="GD25" s="853">
        <v>10071</v>
      </c>
      <c r="GE25" s="853">
        <v>19</v>
      </c>
      <c r="GF25" s="853">
        <v>81</v>
      </c>
      <c r="GG25" s="853">
        <v>4949</v>
      </c>
      <c r="GH25" s="853">
        <v>18</v>
      </c>
      <c r="GI25" s="853">
        <v>82</v>
      </c>
      <c r="GJ25" s="853">
        <v>5122</v>
      </c>
      <c r="GK25" s="853">
        <v>21</v>
      </c>
      <c r="GL25" s="853">
        <v>79</v>
      </c>
      <c r="GM25" s="853">
        <v>9576</v>
      </c>
      <c r="GN25" s="853">
        <v>8</v>
      </c>
      <c r="GO25" s="853">
        <v>92</v>
      </c>
      <c r="GP25" s="853">
        <v>4711</v>
      </c>
      <c r="GQ25" s="853">
        <v>7</v>
      </c>
      <c r="GR25" s="853">
        <v>93</v>
      </c>
      <c r="GS25" s="853">
        <v>4865</v>
      </c>
      <c r="GT25" s="853">
        <v>8</v>
      </c>
      <c r="GU25" s="853">
        <v>92</v>
      </c>
      <c r="GV25" s="853">
        <v>9579</v>
      </c>
      <c r="GW25" s="853">
        <v>5</v>
      </c>
      <c r="GX25" s="853">
        <v>95</v>
      </c>
      <c r="GY25" s="853">
        <v>4716</v>
      </c>
      <c r="GZ25" s="853">
        <v>4</v>
      </c>
      <c r="HA25" s="853">
        <v>96</v>
      </c>
      <c r="HB25" s="853">
        <v>4863</v>
      </c>
      <c r="HC25" s="853">
        <v>6</v>
      </c>
      <c r="HD25" s="853">
        <v>94</v>
      </c>
      <c r="HE25" s="853">
        <v>9603</v>
      </c>
      <c r="HF25" s="853">
        <v>8</v>
      </c>
      <c r="HG25" s="853">
        <v>92</v>
      </c>
      <c r="HH25" s="853">
        <v>4721</v>
      </c>
      <c r="HI25" s="853">
        <v>9</v>
      </c>
      <c r="HJ25" s="853">
        <v>91</v>
      </c>
      <c r="HK25" s="853">
        <v>4882</v>
      </c>
      <c r="HL25" s="853">
        <v>8</v>
      </c>
      <c r="HM25" s="853">
        <v>92</v>
      </c>
      <c r="HO25" s="312"/>
      <c r="HP25" s="312"/>
      <c r="HQ25" s="312"/>
      <c r="HR25" s="312"/>
      <c r="HS25" s="312"/>
      <c r="HT25" s="312"/>
      <c r="HU25" s="312"/>
      <c r="HV25" s="312"/>
      <c r="HW25" s="312"/>
      <c r="HX25" s="312"/>
      <c r="HY25" s="312"/>
      <c r="HZ25" s="312"/>
      <c r="IA25" s="312"/>
      <c r="IB25" s="312"/>
      <c r="IC25" s="312"/>
      <c r="ID25" s="312"/>
      <c r="IE25" s="312"/>
      <c r="IF25" s="312"/>
      <c r="IG25" s="312"/>
      <c r="IH25" s="312"/>
      <c r="II25" s="312"/>
      <c r="IJ25" s="312"/>
      <c r="IK25" s="312"/>
      <c r="IL25" s="312"/>
      <c r="IM25" s="312"/>
      <c r="IN25" s="312"/>
      <c r="IO25" s="312"/>
      <c r="IP25" s="312"/>
      <c r="IQ25" s="312"/>
      <c r="IR25" s="312"/>
      <c r="IS25" s="312"/>
      <c r="IT25" s="312"/>
      <c r="IU25" s="312"/>
      <c r="IV25" s="312"/>
    </row>
    <row r="26" spans="2:256" x14ac:dyDescent="0.2">
      <c r="B26" s="312" t="s">
        <v>385</v>
      </c>
      <c r="C26" s="853">
        <v>8588</v>
      </c>
      <c r="D26" s="853">
        <v>0</v>
      </c>
      <c r="E26" s="853">
        <v>0</v>
      </c>
      <c r="F26" s="853">
        <v>3</v>
      </c>
      <c r="G26" s="853">
        <v>1</v>
      </c>
      <c r="H26" s="853">
        <v>5</v>
      </c>
      <c r="I26" s="853">
        <v>39</v>
      </c>
      <c r="J26" s="853">
        <v>51</v>
      </c>
      <c r="K26" s="853">
        <v>0</v>
      </c>
      <c r="L26" s="853"/>
      <c r="M26" s="853"/>
      <c r="N26" s="853"/>
      <c r="O26" s="853">
        <v>10</v>
      </c>
      <c r="P26" s="853">
        <v>90</v>
      </c>
      <c r="Q26" s="853">
        <v>4180</v>
      </c>
      <c r="R26" s="853" t="s">
        <v>415</v>
      </c>
      <c r="S26" s="853" t="s">
        <v>415</v>
      </c>
      <c r="T26" s="853">
        <v>2</v>
      </c>
      <c r="U26" s="853">
        <v>1</v>
      </c>
      <c r="V26" s="853">
        <v>5</v>
      </c>
      <c r="W26" s="853">
        <v>37</v>
      </c>
      <c r="X26" s="853">
        <v>55</v>
      </c>
      <c r="Y26" s="853">
        <v>0</v>
      </c>
      <c r="Z26" s="853"/>
      <c r="AA26" s="853"/>
      <c r="AB26" s="853"/>
      <c r="AC26" s="853">
        <v>8</v>
      </c>
      <c r="AD26" s="853">
        <v>92</v>
      </c>
      <c r="AE26" s="853">
        <v>4408</v>
      </c>
      <c r="AF26" s="853" t="s">
        <v>415</v>
      </c>
      <c r="AG26" s="853" t="s">
        <v>415</v>
      </c>
      <c r="AH26" s="853">
        <v>4</v>
      </c>
      <c r="AI26" s="853">
        <v>2</v>
      </c>
      <c r="AJ26" s="853">
        <v>6</v>
      </c>
      <c r="AK26" s="853">
        <v>41</v>
      </c>
      <c r="AL26" s="853">
        <v>47</v>
      </c>
      <c r="AM26" s="853">
        <v>0</v>
      </c>
      <c r="AN26" s="853"/>
      <c r="AO26" s="853"/>
      <c r="AP26" s="853"/>
      <c r="AQ26" s="853">
        <v>12</v>
      </c>
      <c r="AR26" s="853">
        <v>88</v>
      </c>
      <c r="AS26" s="853">
        <v>8592</v>
      </c>
      <c r="AT26" s="853" t="s">
        <v>415</v>
      </c>
      <c r="AU26" s="853" t="s">
        <v>415</v>
      </c>
      <c r="AV26" s="853">
        <v>1</v>
      </c>
      <c r="AW26" s="853">
        <v>1</v>
      </c>
      <c r="AX26" s="853">
        <v>2</v>
      </c>
      <c r="AY26" s="853">
        <v>8</v>
      </c>
      <c r="AZ26" s="853">
        <v>50</v>
      </c>
      <c r="BA26" s="853">
        <v>36</v>
      </c>
      <c r="BB26" s="853">
        <v>2</v>
      </c>
      <c r="BC26" s="853"/>
      <c r="BD26" s="853"/>
      <c r="BE26" s="853"/>
      <c r="BF26" s="853"/>
      <c r="BG26" s="853">
        <v>12</v>
      </c>
      <c r="BH26" s="853">
        <v>88</v>
      </c>
      <c r="BI26" s="853">
        <v>4182</v>
      </c>
      <c r="BJ26" s="853" t="s">
        <v>415</v>
      </c>
      <c r="BK26" s="853" t="s">
        <v>415</v>
      </c>
      <c r="BL26" s="853">
        <v>1</v>
      </c>
      <c r="BM26" s="853">
        <v>0</v>
      </c>
      <c r="BN26" s="853">
        <v>2</v>
      </c>
      <c r="BO26" s="853">
        <v>6</v>
      </c>
      <c r="BP26" s="853">
        <v>46</v>
      </c>
      <c r="BQ26" s="853">
        <v>42</v>
      </c>
      <c r="BR26" s="853">
        <v>3</v>
      </c>
      <c r="BS26" s="853"/>
      <c r="BT26" s="853"/>
      <c r="BU26" s="853"/>
      <c r="BV26" s="853"/>
      <c r="BW26" s="853">
        <v>9</v>
      </c>
      <c r="BX26" s="853">
        <v>91</v>
      </c>
      <c r="BY26" s="853">
        <v>4410</v>
      </c>
      <c r="BZ26" s="853" t="s">
        <v>415</v>
      </c>
      <c r="CA26" s="853" t="s">
        <v>415</v>
      </c>
      <c r="CB26" s="853">
        <v>1</v>
      </c>
      <c r="CC26" s="853">
        <v>1</v>
      </c>
      <c r="CD26" s="853">
        <v>3</v>
      </c>
      <c r="CE26" s="853">
        <v>10</v>
      </c>
      <c r="CF26" s="853">
        <v>53</v>
      </c>
      <c r="CG26" s="853">
        <v>30</v>
      </c>
      <c r="CH26" s="853">
        <v>1</v>
      </c>
      <c r="CI26" s="853"/>
      <c r="CJ26" s="853"/>
      <c r="CK26" s="853"/>
      <c r="CL26" s="853"/>
      <c r="CM26" s="853">
        <v>16</v>
      </c>
      <c r="CN26" s="853">
        <v>84</v>
      </c>
      <c r="CO26" s="853">
        <v>8588</v>
      </c>
      <c r="CP26" s="853">
        <v>0</v>
      </c>
      <c r="CQ26" s="853">
        <v>0</v>
      </c>
      <c r="CR26" s="853">
        <v>3</v>
      </c>
      <c r="CS26" s="853">
        <v>0</v>
      </c>
      <c r="CT26" s="853">
        <v>0</v>
      </c>
      <c r="CU26" s="853">
        <v>6</v>
      </c>
      <c r="CV26" s="853">
        <v>35</v>
      </c>
      <c r="CW26" s="853">
        <v>36</v>
      </c>
      <c r="CX26" s="853">
        <v>19</v>
      </c>
      <c r="CY26" s="853"/>
      <c r="CZ26" s="853"/>
      <c r="DA26" s="853"/>
      <c r="DB26" s="853"/>
      <c r="DC26" s="853">
        <v>10</v>
      </c>
      <c r="DD26" s="853">
        <v>90</v>
      </c>
      <c r="DE26" s="853">
        <v>4180</v>
      </c>
      <c r="DF26" s="853" t="s">
        <v>415</v>
      </c>
      <c r="DG26" s="853">
        <v>0</v>
      </c>
      <c r="DH26" s="853">
        <v>2</v>
      </c>
      <c r="DI26" s="853">
        <v>0</v>
      </c>
      <c r="DJ26" s="853">
        <v>0</v>
      </c>
      <c r="DK26" s="853">
        <v>6</v>
      </c>
      <c r="DL26" s="853">
        <v>37</v>
      </c>
      <c r="DM26" s="853">
        <v>36</v>
      </c>
      <c r="DN26" s="853">
        <v>17</v>
      </c>
      <c r="DO26" s="853"/>
      <c r="DP26" s="853"/>
      <c r="DQ26" s="853"/>
      <c r="DR26" s="853"/>
      <c r="DS26" s="853">
        <v>9</v>
      </c>
      <c r="DT26" s="853">
        <v>91</v>
      </c>
      <c r="DU26" s="853">
        <v>4408</v>
      </c>
      <c r="DV26" s="853" t="s">
        <v>415</v>
      </c>
      <c r="DW26" s="853">
        <v>0</v>
      </c>
      <c r="DX26" s="853">
        <v>3</v>
      </c>
      <c r="DY26" s="853">
        <v>0</v>
      </c>
      <c r="DZ26" s="853">
        <v>0</v>
      </c>
      <c r="EA26" s="853">
        <v>6</v>
      </c>
      <c r="EB26" s="853">
        <v>33</v>
      </c>
      <c r="EC26" s="853">
        <v>35</v>
      </c>
      <c r="ED26" s="853">
        <v>21</v>
      </c>
      <c r="EE26" s="853"/>
      <c r="EF26" s="853"/>
      <c r="EG26" s="853"/>
      <c r="EH26" s="853"/>
      <c r="EI26" s="853">
        <v>10</v>
      </c>
      <c r="EJ26" s="853">
        <v>90</v>
      </c>
      <c r="EK26" s="853">
        <v>8573</v>
      </c>
      <c r="EL26" s="853">
        <v>0</v>
      </c>
      <c r="EM26" s="853">
        <v>0</v>
      </c>
      <c r="EN26" s="853">
        <v>3</v>
      </c>
      <c r="EO26" s="853">
        <v>2</v>
      </c>
      <c r="EP26" s="853">
        <v>10</v>
      </c>
      <c r="EQ26" s="853">
        <v>18</v>
      </c>
      <c r="ER26" s="853">
        <v>60</v>
      </c>
      <c r="ES26" s="853">
        <v>7</v>
      </c>
      <c r="ET26" s="853"/>
      <c r="EU26" s="853"/>
      <c r="EV26" s="853"/>
      <c r="EW26" s="853"/>
      <c r="EX26" s="853">
        <v>15</v>
      </c>
      <c r="EY26" s="853">
        <v>85</v>
      </c>
      <c r="EZ26" s="853">
        <v>4173</v>
      </c>
      <c r="FA26" s="853">
        <v>0</v>
      </c>
      <c r="FB26" s="853" t="s">
        <v>415</v>
      </c>
      <c r="FC26" s="853">
        <v>2</v>
      </c>
      <c r="FD26" s="853">
        <v>1</v>
      </c>
      <c r="FE26" s="853">
        <v>8</v>
      </c>
      <c r="FF26" s="853">
        <v>16</v>
      </c>
      <c r="FG26" s="853">
        <v>64</v>
      </c>
      <c r="FH26" s="853">
        <v>8</v>
      </c>
      <c r="FI26" s="853"/>
      <c r="FJ26" s="853"/>
      <c r="FK26" s="853"/>
      <c r="FL26" s="853"/>
      <c r="FM26" s="853">
        <v>12</v>
      </c>
      <c r="FN26" s="853">
        <v>88</v>
      </c>
      <c r="FO26" s="853">
        <v>4400</v>
      </c>
      <c r="FP26" s="853">
        <v>0</v>
      </c>
      <c r="FQ26" s="853" t="s">
        <v>415</v>
      </c>
      <c r="FR26" s="853">
        <v>4</v>
      </c>
      <c r="FS26" s="853">
        <v>2</v>
      </c>
      <c r="FT26" s="853">
        <v>13</v>
      </c>
      <c r="FU26" s="853">
        <v>20</v>
      </c>
      <c r="FV26" s="853">
        <v>56</v>
      </c>
      <c r="FW26" s="853">
        <v>6</v>
      </c>
      <c r="FX26" s="853"/>
      <c r="FY26" s="853"/>
      <c r="FZ26" s="853"/>
      <c r="GA26" s="853"/>
      <c r="GB26" s="853">
        <v>19</v>
      </c>
      <c r="GC26" s="853">
        <v>81</v>
      </c>
      <c r="GD26" s="853">
        <v>8587</v>
      </c>
      <c r="GE26" s="853">
        <v>17</v>
      </c>
      <c r="GF26" s="853">
        <v>83</v>
      </c>
      <c r="GG26" s="853">
        <v>4180</v>
      </c>
      <c r="GH26" s="853">
        <v>14</v>
      </c>
      <c r="GI26" s="853">
        <v>86</v>
      </c>
      <c r="GJ26" s="853">
        <v>4407</v>
      </c>
      <c r="GK26" s="853">
        <v>19</v>
      </c>
      <c r="GL26" s="853">
        <v>81</v>
      </c>
      <c r="GM26" s="853">
        <v>7471</v>
      </c>
      <c r="GN26" s="853">
        <v>7</v>
      </c>
      <c r="GO26" s="853">
        <v>93</v>
      </c>
      <c r="GP26" s="853">
        <v>3629</v>
      </c>
      <c r="GQ26" s="853">
        <v>6</v>
      </c>
      <c r="GR26" s="853">
        <v>94</v>
      </c>
      <c r="GS26" s="853">
        <v>3842</v>
      </c>
      <c r="GT26" s="853">
        <v>8</v>
      </c>
      <c r="GU26" s="853">
        <v>92</v>
      </c>
      <c r="GV26" s="853">
        <v>7485</v>
      </c>
      <c r="GW26" s="853">
        <v>5</v>
      </c>
      <c r="GX26" s="853">
        <v>95</v>
      </c>
      <c r="GY26" s="853">
        <v>3636</v>
      </c>
      <c r="GZ26" s="853">
        <v>4</v>
      </c>
      <c r="HA26" s="853">
        <v>96</v>
      </c>
      <c r="HB26" s="853">
        <v>3849</v>
      </c>
      <c r="HC26" s="853">
        <v>7</v>
      </c>
      <c r="HD26" s="853">
        <v>93</v>
      </c>
      <c r="HE26" s="853">
        <v>7553</v>
      </c>
      <c r="HF26" s="853">
        <v>6</v>
      </c>
      <c r="HG26" s="853">
        <v>94</v>
      </c>
      <c r="HH26" s="853">
        <v>3657</v>
      </c>
      <c r="HI26" s="853">
        <v>5</v>
      </c>
      <c r="HJ26" s="853">
        <v>95</v>
      </c>
      <c r="HK26" s="853">
        <v>3896</v>
      </c>
      <c r="HL26" s="853">
        <v>6</v>
      </c>
      <c r="HM26" s="853">
        <v>94</v>
      </c>
      <c r="HO26" s="312"/>
      <c r="HP26" s="312"/>
      <c r="HQ26" s="312"/>
      <c r="HR26" s="312"/>
      <c r="HS26" s="312"/>
      <c r="HT26" s="312"/>
      <c r="HU26" s="312"/>
      <c r="HV26" s="312"/>
      <c r="HW26" s="312"/>
      <c r="HX26" s="312"/>
      <c r="HY26" s="312"/>
      <c r="HZ26" s="312"/>
      <c r="IA26" s="312"/>
      <c r="IB26" s="312"/>
      <c r="IC26" s="312"/>
      <c r="ID26" s="312"/>
      <c r="IE26" s="312"/>
      <c r="IF26" s="312"/>
      <c r="IG26" s="312"/>
      <c r="IH26" s="312"/>
      <c r="II26" s="312"/>
      <c r="IJ26" s="312"/>
      <c r="IK26" s="312"/>
      <c r="IL26" s="312"/>
      <c r="IM26" s="312"/>
      <c r="IN26" s="312"/>
      <c r="IO26" s="312"/>
      <c r="IP26" s="312"/>
      <c r="IQ26" s="312"/>
      <c r="IR26" s="312"/>
      <c r="IS26" s="312"/>
      <c r="IT26" s="312"/>
      <c r="IU26" s="312"/>
      <c r="IV26" s="312"/>
    </row>
    <row r="27" spans="2:256" x14ac:dyDescent="0.2">
      <c r="B27" s="312" t="s">
        <v>36</v>
      </c>
      <c r="C27" s="853">
        <v>30572</v>
      </c>
      <c r="D27" s="853">
        <v>0</v>
      </c>
      <c r="E27" s="853">
        <v>0</v>
      </c>
      <c r="F27" s="853">
        <v>3</v>
      </c>
      <c r="G27" s="853">
        <v>2</v>
      </c>
      <c r="H27" s="853">
        <v>7</v>
      </c>
      <c r="I27" s="853">
        <v>45</v>
      </c>
      <c r="J27" s="853">
        <v>43</v>
      </c>
      <c r="K27" s="853">
        <v>0</v>
      </c>
      <c r="L27" s="853"/>
      <c r="M27" s="853"/>
      <c r="N27" s="853"/>
      <c r="O27" s="853">
        <v>13</v>
      </c>
      <c r="P27" s="853">
        <v>87</v>
      </c>
      <c r="Q27" s="853">
        <v>15034</v>
      </c>
      <c r="R27" s="853">
        <v>0</v>
      </c>
      <c r="S27" s="853">
        <v>0</v>
      </c>
      <c r="T27" s="853">
        <v>2</v>
      </c>
      <c r="U27" s="853">
        <v>2</v>
      </c>
      <c r="V27" s="853">
        <v>6</v>
      </c>
      <c r="W27" s="853">
        <v>43</v>
      </c>
      <c r="X27" s="853">
        <v>46</v>
      </c>
      <c r="Y27" s="853">
        <v>0</v>
      </c>
      <c r="Z27" s="853"/>
      <c r="AA27" s="853"/>
      <c r="AB27" s="853"/>
      <c r="AC27" s="853">
        <v>10</v>
      </c>
      <c r="AD27" s="853">
        <v>90</v>
      </c>
      <c r="AE27" s="853">
        <v>15538</v>
      </c>
      <c r="AF27" s="853">
        <v>0</v>
      </c>
      <c r="AG27" s="853">
        <v>0</v>
      </c>
      <c r="AH27" s="853">
        <v>5</v>
      </c>
      <c r="AI27" s="853">
        <v>2</v>
      </c>
      <c r="AJ27" s="853">
        <v>8</v>
      </c>
      <c r="AK27" s="853">
        <v>46</v>
      </c>
      <c r="AL27" s="853">
        <v>39</v>
      </c>
      <c r="AM27" s="853">
        <v>0</v>
      </c>
      <c r="AN27" s="853"/>
      <c r="AO27" s="853"/>
      <c r="AP27" s="853"/>
      <c r="AQ27" s="853">
        <v>15</v>
      </c>
      <c r="AR27" s="853">
        <v>85</v>
      </c>
      <c r="AS27" s="853">
        <v>30646</v>
      </c>
      <c r="AT27" s="853">
        <v>0</v>
      </c>
      <c r="AU27" s="853">
        <v>0</v>
      </c>
      <c r="AV27" s="853">
        <v>1</v>
      </c>
      <c r="AW27" s="853">
        <v>1</v>
      </c>
      <c r="AX27" s="853">
        <v>3</v>
      </c>
      <c r="AY27" s="853">
        <v>11</v>
      </c>
      <c r="AZ27" s="853">
        <v>55</v>
      </c>
      <c r="BA27" s="853">
        <v>27</v>
      </c>
      <c r="BB27" s="853">
        <v>2</v>
      </c>
      <c r="BC27" s="853"/>
      <c r="BD27" s="853"/>
      <c r="BE27" s="853"/>
      <c r="BF27" s="853"/>
      <c r="BG27" s="853">
        <v>16</v>
      </c>
      <c r="BH27" s="853">
        <v>84</v>
      </c>
      <c r="BI27" s="853">
        <v>15079</v>
      </c>
      <c r="BJ27" s="853">
        <v>0</v>
      </c>
      <c r="BK27" s="853">
        <v>0</v>
      </c>
      <c r="BL27" s="853">
        <v>1</v>
      </c>
      <c r="BM27" s="853">
        <v>0</v>
      </c>
      <c r="BN27" s="853">
        <v>2</v>
      </c>
      <c r="BO27" s="853">
        <v>8</v>
      </c>
      <c r="BP27" s="853">
        <v>53</v>
      </c>
      <c r="BQ27" s="853">
        <v>34</v>
      </c>
      <c r="BR27" s="853">
        <v>2</v>
      </c>
      <c r="BS27" s="853"/>
      <c r="BT27" s="853"/>
      <c r="BU27" s="853"/>
      <c r="BV27" s="853"/>
      <c r="BW27" s="853">
        <v>11</v>
      </c>
      <c r="BX27" s="853">
        <v>89</v>
      </c>
      <c r="BY27" s="853">
        <v>15567</v>
      </c>
      <c r="BZ27" s="853">
        <v>0</v>
      </c>
      <c r="CA27" s="853">
        <v>0</v>
      </c>
      <c r="CB27" s="853">
        <v>1</v>
      </c>
      <c r="CC27" s="853">
        <v>1</v>
      </c>
      <c r="CD27" s="853">
        <v>3</v>
      </c>
      <c r="CE27" s="853">
        <v>14</v>
      </c>
      <c r="CF27" s="853">
        <v>58</v>
      </c>
      <c r="CG27" s="853">
        <v>21</v>
      </c>
      <c r="CH27" s="853">
        <v>1</v>
      </c>
      <c r="CI27" s="853"/>
      <c r="CJ27" s="853"/>
      <c r="CK27" s="853"/>
      <c r="CL27" s="853"/>
      <c r="CM27" s="853">
        <v>20</v>
      </c>
      <c r="CN27" s="853">
        <v>80</v>
      </c>
      <c r="CO27" s="853">
        <v>30572</v>
      </c>
      <c r="CP27" s="853">
        <v>0</v>
      </c>
      <c r="CQ27" s="853">
        <v>0</v>
      </c>
      <c r="CR27" s="853">
        <v>3</v>
      </c>
      <c r="CS27" s="853">
        <v>1</v>
      </c>
      <c r="CT27" s="853">
        <v>0</v>
      </c>
      <c r="CU27" s="853">
        <v>11</v>
      </c>
      <c r="CV27" s="853">
        <v>48</v>
      </c>
      <c r="CW27" s="853">
        <v>28</v>
      </c>
      <c r="CX27" s="853">
        <v>7</v>
      </c>
      <c r="CY27" s="853"/>
      <c r="CZ27" s="853"/>
      <c r="DA27" s="853"/>
      <c r="DB27" s="853"/>
      <c r="DC27" s="853">
        <v>17</v>
      </c>
      <c r="DD27" s="853">
        <v>83</v>
      </c>
      <c r="DE27" s="853">
        <v>15034</v>
      </c>
      <c r="DF27" s="853">
        <v>0</v>
      </c>
      <c r="DG27" s="853">
        <v>0</v>
      </c>
      <c r="DH27" s="853">
        <v>2</v>
      </c>
      <c r="DI27" s="853">
        <v>1</v>
      </c>
      <c r="DJ27" s="853">
        <v>1</v>
      </c>
      <c r="DK27" s="853">
        <v>11</v>
      </c>
      <c r="DL27" s="853">
        <v>50</v>
      </c>
      <c r="DM27" s="853">
        <v>28</v>
      </c>
      <c r="DN27" s="853">
        <v>6</v>
      </c>
      <c r="DO27" s="853"/>
      <c r="DP27" s="853"/>
      <c r="DQ27" s="853"/>
      <c r="DR27" s="853"/>
      <c r="DS27" s="853">
        <v>16</v>
      </c>
      <c r="DT27" s="853">
        <v>84</v>
      </c>
      <c r="DU27" s="853">
        <v>15538</v>
      </c>
      <c r="DV27" s="853">
        <v>0</v>
      </c>
      <c r="DW27" s="853">
        <v>0</v>
      </c>
      <c r="DX27" s="853">
        <v>4</v>
      </c>
      <c r="DY27" s="853">
        <v>1</v>
      </c>
      <c r="DZ27" s="853">
        <v>0</v>
      </c>
      <c r="EA27" s="853">
        <v>11</v>
      </c>
      <c r="EB27" s="853">
        <v>47</v>
      </c>
      <c r="EC27" s="853">
        <v>28</v>
      </c>
      <c r="ED27" s="853">
        <v>7</v>
      </c>
      <c r="EE27" s="853"/>
      <c r="EF27" s="853"/>
      <c r="EG27" s="853"/>
      <c r="EH27" s="853"/>
      <c r="EI27" s="853">
        <v>18</v>
      </c>
      <c r="EJ27" s="853">
        <v>82</v>
      </c>
      <c r="EK27" s="853">
        <v>30566</v>
      </c>
      <c r="EL27" s="853">
        <v>0</v>
      </c>
      <c r="EM27" s="853">
        <v>0</v>
      </c>
      <c r="EN27" s="853">
        <v>3</v>
      </c>
      <c r="EO27" s="853">
        <v>2</v>
      </c>
      <c r="EP27" s="853">
        <v>16</v>
      </c>
      <c r="EQ27" s="853">
        <v>24</v>
      </c>
      <c r="ER27" s="853">
        <v>50</v>
      </c>
      <c r="ES27" s="853">
        <v>3</v>
      </c>
      <c r="ET27" s="853"/>
      <c r="EU27" s="853"/>
      <c r="EV27" s="853"/>
      <c r="EW27" s="853"/>
      <c r="EX27" s="853">
        <v>22</v>
      </c>
      <c r="EY27" s="853">
        <v>78</v>
      </c>
      <c r="EZ27" s="853">
        <v>15032</v>
      </c>
      <c r="FA27" s="853">
        <v>0</v>
      </c>
      <c r="FB27" s="853">
        <v>0</v>
      </c>
      <c r="FC27" s="853">
        <v>2</v>
      </c>
      <c r="FD27" s="853">
        <v>2</v>
      </c>
      <c r="FE27" s="853">
        <v>13</v>
      </c>
      <c r="FF27" s="853">
        <v>23</v>
      </c>
      <c r="FG27" s="853">
        <v>55</v>
      </c>
      <c r="FH27" s="853">
        <v>4</v>
      </c>
      <c r="FI27" s="853"/>
      <c r="FJ27" s="853"/>
      <c r="FK27" s="853"/>
      <c r="FL27" s="853"/>
      <c r="FM27" s="853">
        <v>18</v>
      </c>
      <c r="FN27" s="853">
        <v>82</v>
      </c>
      <c r="FO27" s="853">
        <v>15534</v>
      </c>
      <c r="FP27" s="853">
        <v>0</v>
      </c>
      <c r="FQ27" s="853">
        <v>0</v>
      </c>
      <c r="FR27" s="853">
        <v>5</v>
      </c>
      <c r="FS27" s="853">
        <v>3</v>
      </c>
      <c r="FT27" s="853">
        <v>19</v>
      </c>
      <c r="FU27" s="853">
        <v>26</v>
      </c>
      <c r="FV27" s="853">
        <v>45</v>
      </c>
      <c r="FW27" s="853">
        <v>2</v>
      </c>
      <c r="FX27" s="853"/>
      <c r="FY27" s="853"/>
      <c r="FZ27" s="853"/>
      <c r="GA27" s="853"/>
      <c r="GB27" s="853">
        <v>27</v>
      </c>
      <c r="GC27" s="853">
        <v>73</v>
      </c>
      <c r="GD27" s="853">
        <v>30559</v>
      </c>
      <c r="GE27" s="853">
        <v>24</v>
      </c>
      <c r="GF27" s="853">
        <v>76</v>
      </c>
      <c r="GG27" s="853">
        <v>15029</v>
      </c>
      <c r="GH27" s="853">
        <v>20</v>
      </c>
      <c r="GI27" s="853">
        <v>80</v>
      </c>
      <c r="GJ27" s="853">
        <v>15530</v>
      </c>
      <c r="GK27" s="853">
        <v>27</v>
      </c>
      <c r="GL27" s="853">
        <v>73</v>
      </c>
      <c r="GM27" s="853">
        <v>27764</v>
      </c>
      <c r="GN27" s="853">
        <v>9</v>
      </c>
      <c r="GO27" s="853">
        <v>91</v>
      </c>
      <c r="GP27" s="853">
        <v>13668</v>
      </c>
      <c r="GQ27" s="853">
        <v>8</v>
      </c>
      <c r="GR27" s="853">
        <v>92</v>
      </c>
      <c r="GS27" s="853">
        <v>14096</v>
      </c>
      <c r="GT27" s="853">
        <v>10</v>
      </c>
      <c r="GU27" s="853">
        <v>90</v>
      </c>
      <c r="GV27" s="853">
        <v>27808</v>
      </c>
      <c r="GW27" s="853">
        <v>7</v>
      </c>
      <c r="GX27" s="853">
        <v>93</v>
      </c>
      <c r="GY27" s="853">
        <v>13690</v>
      </c>
      <c r="GZ27" s="853">
        <v>5</v>
      </c>
      <c r="HA27" s="853">
        <v>95</v>
      </c>
      <c r="HB27" s="853">
        <v>14118</v>
      </c>
      <c r="HC27" s="853">
        <v>8</v>
      </c>
      <c r="HD27" s="853">
        <v>92</v>
      </c>
      <c r="HE27" s="853">
        <v>27834</v>
      </c>
      <c r="HF27" s="853">
        <v>10</v>
      </c>
      <c r="HG27" s="853">
        <v>90</v>
      </c>
      <c r="HH27" s="853">
        <v>13704</v>
      </c>
      <c r="HI27" s="853">
        <v>10</v>
      </c>
      <c r="HJ27" s="853">
        <v>90</v>
      </c>
      <c r="HK27" s="853">
        <v>14130</v>
      </c>
      <c r="HL27" s="853">
        <v>11</v>
      </c>
      <c r="HM27" s="853">
        <v>89</v>
      </c>
      <c r="HO27" s="312"/>
      <c r="HP27" s="312"/>
      <c r="HQ27" s="312"/>
      <c r="HR27" s="312"/>
      <c r="HS27" s="312"/>
      <c r="HT27" s="312"/>
      <c r="HU27" s="312"/>
      <c r="HV27" s="312"/>
      <c r="HW27" s="312"/>
      <c r="HX27" s="312"/>
      <c r="HY27" s="312"/>
      <c r="HZ27" s="312"/>
      <c r="IA27" s="312"/>
      <c r="IB27" s="312"/>
      <c r="IC27" s="312"/>
      <c r="ID27" s="312"/>
      <c r="IE27" s="312"/>
      <c r="IF27" s="312"/>
      <c r="IG27" s="312"/>
      <c r="IH27" s="312"/>
      <c r="II27" s="312"/>
      <c r="IJ27" s="312"/>
      <c r="IK27" s="312"/>
      <c r="IL27" s="312"/>
      <c r="IM27" s="312"/>
      <c r="IN27" s="312"/>
      <c r="IO27" s="312"/>
      <c r="IP27" s="312"/>
      <c r="IQ27" s="312"/>
      <c r="IR27" s="312"/>
      <c r="IS27" s="312"/>
      <c r="IT27" s="312"/>
      <c r="IU27" s="312"/>
      <c r="IV27" s="312"/>
    </row>
    <row r="28" spans="2:256" x14ac:dyDescent="0.2">
      <c r="B28" s="324" t="s">
        <v>386</v>
      </c>
      <c r="C28" s="853">
        <v>7943</v>
      </c>
      <c r="D28" s="853">
        <v>0</v>
      </c>
      <c r="E28" s="853">
        <v>0</v>
      </c>
      <c r="F28" s="853">
        <v>3</v>
      </c>
      <c r="G28" s="853">
        <v>2</v>
      </c>
      <c r="H28" s="853">
        <v>7</v>
      </c>
      <c r="I28" s="853">
        <v>49</v>
      </c>
      <c r="J28" s="853">
        <v>38</v>
      </c>
      <c r="K28" s="853" t="s">
        <v>415</v>
      </c>
      <c r="L28" s="853"/>
      <c r="M28" s="853"/>
      <c r="N28" s="853"/>
      <c r="O28" s="853">
        <v>13</v>
      </c>
      <c r="P28" s="853">
        <v>87</v>
      </c>
      <c r="Q28" s="853">
        <v>3814</v>
      </c>
      <c r="R28" s="853" t="s">
        <v>415</v>
      </c>
      <c r="S28" s="853" t="s">
        <v>415</v>
      </c>
      <c r="T28" s="853">
        <v>2</v>
      </c>
      <c r="U28" s="853">
        <v>2</v>
      </c>
      <c r="V28" s="853">
        <v>6</v>
      </c>
      <c r="W28" s="853">
        <v>48</v>
      </c>
      <c r="X28" s="853">
        <v>42</v>
      </c>
      <c r="Y28" s="853" t="s">
        <v>415</v>
      </c>
      <c r="Z28" s="853"/>
      <c r="AA28" s="853"/>
      <c r="AB28" s="853"/>
      <c r="AC28" s="853">
        <v>10</v>
      </c>
      <c r="AD28" s="853">
        <v>90</v>
      </c>
      <c r="AE28" s="853">
        <v>4129</v>
      </c>
      <c r="AF28" s="853" t="s">
        <v>415</v>
      </c>
      <c r="AG28" s="853" t="s">
        <v>415</v>
      </c>
      <c r="AH28" s="853">
        <v>4</v>
      </c>
      <c r="AI28" s="853">
        <v>3</v>
      </c>
      <c r="AJ28" s="853">
        <v>8</v>
      </c>
      <c r="AK28" s="853">
        <v>50</v>
      </c>
      <c r="AL28" s="853">
        <v>34</v>
      </c>
      <c r="AM28" s="853" t="s">
        <v>415</v>
      </c>
      <c r="AN28" s="853"/>
      <c r="AO28" s="853"/>
      <c r="AP28" s="853"/>
      <c r="AQ28" s="853">
        <v>16</v>
      </c>
      <c r="AR28" s="853">
        <v>84</v>
      </c>
      <c r="AS28" s="853">
        <v>7963</v>
      </c>
      <c r="AT28" s="853" t="s">
        <v>415</v>
      </c>
      <c r="AU28" s="853">
        <v>0</v>
      </c>
      <c r="AV28" s="853">
        <v>1</v>
      </c>
      <c r="AW28" s="853">
        <v>1</v>
      </c>
      <c r="AX28" s="853">
        <v>3</v>
      </c>
      <c r="AY28" s="853">
        <v>13</v>
      </c>
      <c r="AZ28" s="853">
        <v>59</v>
      </c>
      <c r="BA28" s="853">
        <v>23</v>
      </c>
      <c r="BB28" s="853">
        <v>1</v>
      </c>
      <c r="BC28" s="853"/>
      <c r="BD28" s="853"/>
      <c r="BE28" s="853"/>
      <c r="BF28" s="853"/>
      <c r="BG28" s="853">
        <v>17</v>
      </c>
      <c r="BH28" s="853">
        <v>83</v>
      </c>
      <c r="BI28" s="853">
        <v>3826</v>
      </c>
      <c r="BJ28" s="853">
        <v>0</v>
      </c>
      <c r="BK28" s="853" t="s">
        <v>415</v>
      </c>
      <c r="BL28" s="853">
        <v>1</v>
      </c>
      <c r="BM28" s="853">
        <v>0</v>
      </c>
      <c r="BN28" s="853">
        <v>1</v>
      </c>
      <c r="BO28" s="853">
        <v>9</v>
      </c>
      <c r="BP28" s="853">
        <v>58</v>
      </c>
      <c r="BQ28" s="853">
        <v>29</v>
      </c>
      <c r="BR28" s="853">
        <v>1</v>
      </c>
      <c r="BS28" s="853"/>
      <c r="BT28" s="853"/>
      <c r="BU28" s="853"/>
      <c r="BV28" s="853"/>
      <c r="BW28" s="853">
        <v>11</v>
      </c>
      <c r="BX28" s="853">
        <v>89</v>
      </c>
      <c r="BY28" s="853">
        <v>4137</v>
      </c>
      <c r="BZ28" s="853" t="s">
        <v>415</v>
      </c>
      <c r="CA28" s="853" t="s">
        <v>415</v>
      </c>
      <c r="CB28" s="853">
        <v>1</v>
      </c>
      <c r="CC28" s="853">
        <v>1</v>
      </c>
      <c r="CD28" s="853">
        <v>4</v>
      </c>
      <c r="CE28" s="853">
        <v>17</v>
      </c>
      <c r="CF28" s="853">
        <v>59</v>
      </c>
      <c r="CG28" s="853">
        <v>17</v>
      </c>
      <c r="CH28" s="853">
        <v>1</v>
      </c>
      <c r="CI28" s="853"/>
      <c r="CJ28" s="853"/>
      <c r="CK28" s="853"/>
      <c r="CL28" s="853"/>
      <c r="CM28" s="853">
        <v>23</v>
      </c>
      <c r="CN28" s="853">
        <v>77</v>
      </c>
      <c r="CO28" s="853">
        <v>7943</v>
      </c>
      <c r="CP28" s="853">
        <v>0</v>
      </c>
      <c r="CQ28" s="853">
        <v>0</v>
      </c>
      <c r="CR28" s="853">
        <v>3</v>
      </c>
      <c r="CS28" s="853">
        <v>1</v>
      </c>
      <c r="CT28" s="853">
        <v>1</v>
      </c>
      <c r="CU28" s="853">
        <v>14</v>
      </c>
      <c r="CV28" s="853">
        <v>54</v>
      </c>
      <c r="CW28" s="853">
        <v>23</v>
      </c>
      <c r="CX28" s="853">
        <v>4</v>
      </c>
      <c r="CY28" s="853"/>
      <c r="CZ28" s="853"/>
      <c r="DA28" s="853"/>
      <c r="DB28" s="853"/>
      <c r="DC28" s="853">
        <v>19</v>
      </c>
      <c r="DD28" s="853">
        <v>81</v>
      </c>
      <c r="DE28" s="853">
        <v>3814</v>
      </c>
      <c r="DF28" s="853">
        <v>0</v>
      </c>
      <c r="DG28" s="853" t="s">
        <v>415</v>
      </c>
      <c r="DH28" s="853">
        <v>2</v>
      </c>
      <c r="DI28" s="853">
        <v>1</v>
      </c>
      <c r="DJ28" s="853">
        <v>1</v>
      </c>
      <c r="DK28" s="853">
        <v>13</v>
      </c>
      <c r="DL28" s="853">
        <v>56</v>
      </c>
      <c r="DM28" s="853">
        <v>23</v>
      </c>
      <c r="DN28" s="853">
        <v>3</v>
      </c>
      <c r="DO28" s="853"/>
      <c r="DP28" s="853"/>
      <c r="DQ28" s="853"/>
      <c r="DR28" s="853"/>
      <c r="DS28" s="853">
        <v>18</v>
      </c>
      <c r="DT28" s="853">
        <v>82</v>
      </c>
      <c r="DU28" s="853">
        <v>4129</v>
      </c>
      <c r="DV28" s="853">
        <v>0</v>
      </c>
      <c r="DW28" s="853" t="s">
        <v>415</v>
      </c>
      <c r="DX28" s="853">
        <v>4</v>
      </c>
      <c r="DY28" s="853">
        <v>1</v>
      </c>
      <c r="DZ28" s="853">
        <v>1</v>
      </c>
      <c r="EA28" s="853">
        <v>14</v>
      </c>
      <c r="EB28" s="853">
        <v>52</v>
      </c>
      <c r="EC28" s="853">
        <v>24</v>
      </c>
      <c r="ED28" s="853">
        <v>4</v>
      </c>
      <c r="EE28" s="853"/>
      <c r="EF28" s="853"/>
      <c r="EG28" s="853"/>
      <c r="EH28" s="853"/>
      <c r="EI28" s="853">
        <v>21</v>
      </c>
      <c r="EJ28" s="853">
        <v>79</v>
      </c>
      <c r="EK28" s="853">
        <v>7942</v>
      </c>
      <c r="EL28" s="853">
        <v>0</v>
      </c>
      <c r="EM28" s="853">
        <v>0</v>
      </c>
      <c r="EN28" s="853">
        <v>3</v>
      </c>
      <c r="EO28" s="853">
        <v>3</v>
      </c>
      <c r="EP28" s="853">
        <v>20</v>
      </c>
      <c r="EQ28" s="853">
        <v>28</v>
      </c>
      <c r="ER28" s="853">
        <v>43</v>
      </c>
      <c r="ES28" s="853">
        <v>2</v>
      </c>
      <c r="ET28" s="853"/>
      <c r="EU28" s="853"/>
      <c r="EV28" s="853"/>
      <c r="EW28" s="853"/>
      <c r="EX28" s="853">
        <v>27</v>
      </c>
      <c r="EY28" s="853">
        <v>73</v>
      </c>
      <c r="EZ28" s="853">
        <v>3814</v>
      </c>
      <c r="FA28" s="853" t="s">
        <v>415</v>
      </c>
      <c r="FB28" s="853" t="s">
        <v>415</v>
      </c>
      <c r="FC28" s="853">
        <v>2</v>
      </c>
      <c r="FD28" s="853">
        <v>2</v>
      </c>
      <c r="FE28" s="853">
        <v>16</v>
      </c>
      <c r="FF28" s="853">
        <v>27</v>
      </c>
      <c r="FG28" s="853">
        <v>50</v>
      </c>
      <c r="FH28" s="853">
        <v>2</v>
      </c>
      <c r="FI28" s="853"/>
      <c r="FJ28" s="853"/>
      <c r="FK28" s="853"/>
      <c r="FL28" s="853"/>
      <c r="FM28" s="853">
        <v>21</v>
      </c>
      <c r="FN28" s="853">
        <v>79</v>
      </c>
      <c r="FO28" s="853">
        <v>4128</v>
      </c>
      <c r="FP28" s="853" t="s">
        <v>415</v>
      </c>
      <c r="FQ28" s="853" t="s">
        <v>415</v>
      </c>
      <c r="FR28" s="853">
        <v>4</v>
      </c>
      <c r="FS28" s="853">
        <v>4</v>
      </c>
      <c r="FT28" s="853">
        <v>24</v>
      </c>
      <c r="FU28" s="853">
        <v>28</v>
      </c>
      <c r="FV28" s="853">
        <v>37</v>
      </c>
      <c r="FW28" s="853">
        <v>1</v>
      </c>
      <c r="FX28" s="853"/>
      <c r="FY28" s="853"/>
      <c r="FZ28" s="853"/>
      <c r="GA28" s="853"/>
      <c r="GB28" s="853">
        <v>33</v>
      </c>
      <c r="GC28" s="853">
        <v>67</v>
      </c>
      <c r="GD28" s="853">
        <v>7942</v>
      </c>
      <c r="GE28" s="853">
        <v>27</v>
      </c>
      <c r="GF28" s="853">
        <v>73</v>
      </c>
      <c r="GG28" s="853">
        <v>3813</v>
      </c>
      <c r="GH28" s="853">
        <v>23</v>
      </c>
      <c r="GI28" s="853">
        <v>77</v>
      </c>
      <c r="GJ28" s="853">
        <v>4129</v>
      </c>
      <c r="GK28" s="853">
        <v>31</v>
      </c>
      <c r="GL28" s="853">
        <v>69</v>
      </c>
      <c r="GM28" s="853">
        <v>7672</v>
      </c>
      <c r="GN28" s="853">
        <v>11</v>
      </c>
      <c r="GO28" s="853">
        <v>89</v>
      </c>
      <c r="GP28" s="853">
        <v>3696</v>
      </c>
      <c r="GQ28" s="853">
        <v>10</v>
      </c>
      <c r="GR28" s="853">
        <v>90</v>
      </c>
      <c r="GS28" s="853">
        <v>3976</v>
      </c>
      <c r="GT28" s="853">
        <v>12</v>
      </c>
      <c r="GU28" s="853">
        <v>88</v>
      </c>
      <c r="GV28" s="853">
        <v>7676</v>
      </c>
      <c r="GW28" s="853">
        <v>8</v>
      </c>
      <c r="GX28" s="853">
        <v>92</v>
      </c>
      <c r="GY28" s="853">
        <v>3697</v>
      </c>
      <c r="GZ28" s="853">
        <v>6</v>
      </c>
      <c r="HA28" s="853">
        <v>94</v>
      </c>
      <c r="HB28" s="853">
        <v>3979</v>
      </c>
      <c r="HC28" s="853">
        <v>9</v>
      </c>
      <c r="HD28" s="853">
        <v>91</v>
      </c>
      <c r="HE28" s="853">
        <v>7682</v>
      </c>
      <c r="HF28" s="853">
        <v>13</v>
      </c>
      <c r="HG28" s="853">
        <v>87</v>
      </c>
      <c r="HH28" s="853">
        <v>3703</v>
      </c>
      <c r="HI28" s="853">
        <v>13</v>
      </c>
      <c r="HJ28" s="853">
        <v>87</v>
      </c>
      <c r="HK28" s="853">
        <v>3979</v>
      </c>
      <c r="HL28" s="853">
        <v>13</v>
      </c>
      <c r="HM28" s="853">
        <v>87</v>
      </c>
      <c r="HO28" s="312"/>
      <c r="HP28" s="312"/>
      <c r="HQ28" s="312"/>
      <c r="HR28" s="312"/>
      <c r="HS28" s="312"/>
      <c r="HT28" s="312"/>
      <c r="HU28" s="312"/>
      <c r="HV28" s="312"/>
      <c r="HW28" s="312"/>
      <c r="HX28" s="312"/>
      <c r="HY28" s="312"/>
      <c r="HZ28" s="312"/>
      <c r="IA28" s="312"/>
      <c r="IB28" s="312"/>
      <c r="IC28" s="312"/>
      <c r="ID28" s="312"/>
      <c r="IE28" s="312"/>
      <c r="IF28" s="312"/>
      <c r="IG28" s="312"/>
      <c r="IH28" s="312"/>
      <c r="II28" s="312"/>
      <c r="IJ28" s="312"/>
      <c r="IK28" s="312"/>
      <c r="IL28" s="312"/>
      <c r="IM28" s="312"/>
      <c r="IN28" s="312"/>
      <c r="IO28" s="312"/>
      <c r="IP28" s="312"/>
      <c r="IQ28" s="312"/>
      <c r="IR28" s="312"/>
      <c r="IS28" s="312"/>
      <c r="IT28" s="312"/>
      <c r="IU28" s="312"/>
      <c r="IV28" s="312"/>
    </row>
    <row r="29" spans="2:256" x14ac:dyDescent="0.2">
      <c r="B29" s="324" t="s">
        <v>387</v>
      </c>
      <c r="C29" s="853">
        <v>18706</v>
      </c>
      <c r="D29" s="853">
        <v>0</v>
      </c>
      <c r="E29" s="853">
        <v>0</v>
      </c>
      <c r="F29" s="853">
        <v>3</v>
      </c>
      <c r="G29" s="853">
        <v>2</v>
      </c>
      <c r="H29" s="853">
        <v>7</v>
      </c>
      <c r="I29" s="853">
        <v>43</v>
      </c>
      <c r="J29" s="853">
        <v>45</v>
      </c>
      <c r="K29" s="853">
        <v>0</v>
      </c>
      <c r="L29" s="853"/>
      <c r="M29" s="853"/>
      <c r="N29" s="853"/>
      <c r="O29" s="853">
        <v>12</v>
      </c>
      <c r="P29" s="853">
        <v>88</v>
      </c>
      <c r="Q29" s="853">
        <v>9294</v>
      </c>
      <c r="R29" s="853" t="s">
        <v>415</v>
      </c>
      <c r="S29" s="853">
        <v>0</v>
      </c>
      <c r="T29" s="853">
        <v>2</v>
      </c>
      <c r="U29" s="853">
        <v>2</v>
      </c>
      <c r="V29" s="853">
        <v>6</v>
      </c>
      <c r="W29" s="853">
        <v>41</v>
      </c>
      <c r="X29" s="853">
        <v>49</v>
      </c>
      <c r="Y29" s="853" t="s">
        <v>415</v>
      </c>
      <c r="Z29" s="853"/>
      <c r="AA29" s="853"/>
      <c r="AB29" s="853"/>
      <c r="AC29" s="853">
        <v>10</v>
      </c>
      <c r="AD29" s="853">
        <v>90</v>
      </c>
      <c r="AE29" s="853">
        <v>9412</v>
      </c>
      <c r="AF29" s="853" t="s">
        <v>415</v>
      </c>
      <c r="AG29" s="853">
        <v>0</v>
      </c>
      <c r="AH29" s="853">
        <v>4</v>
      </c>
      <c r="AI29" s="853">
        <v>2</v>
      </c>
      <c r="AJ29" s="853">
        <v>7</v>
      </c>
      <c r="AK29" s="853">
        <v>44</v>
      </c>
      <c r="AL29" s="853">
        <v>42</v>
      </c>
      <c r="AM29" s="853" t="s">
        <v>415</v>
      </c>
      <c r="AN29" s="853"/>
      <c r="AO29" s="853"/>
      <c r="AP29" s="853"/>
      <c r="AQ29" s="853">
        <v>14</v>
      </c>
      <c r="AR29" s="853">
        <v>86</v>
      </c>
      <c r="AS29" s="853">
        <v>18745</v>
      </c>
      <c r="AT29" s="853">
        <v>0</v>
      </c>
      <c r="AU29" s="853">
        <v>0</v>
      </c>
      <c r="AV29" s="853">
        <v>1</v>
      </c>
      <c r="AW29" s="853">
        <v>1</v>
      </c>
      <c r="AX29" s="853">
        <v>2</v>
      </c>
      <c r="AY29" s="853">
        <v>10</v>
      </c>
      <c r="AZ29" s="853">
        <v>54</v>
      </c>
      <c r="BA29" s="853">
        <v>30</v>
      </c>
      <c r="BB29" s="853">
        <v>2</v>
      </c>
      <c r="BC29" s="853"/>
      <c r="BD29" s="853"/>
      <c r="BE29" s="853"/>
      <c r="BF29" s="853"/>
      <c r="BG29" s="853">
        <v>15</v>
      </c>
      <c r="BH29" s="853">
        <v>85</v>
      </c>
      <c r="BI29" s="853">
        <v>9317</v>
      </c>
      <c r="BJ29" s="853" t="s">
        <v>415</v>
      </c>
      <c r="BK29" s="853">
        <v>0</v>
      </c>
      <c r="BL29" s="853">
        <v>1</v>
      </c>
      <c r="BM29" s="853">
        <v>0</v>
      </c>
      <c r="BN29" s="853">
        <v>2</v>
      </c>
      <c r="BO29" s="853">
        <v>8</v>
      </c>
      <c r="BP29" s="853">
        <v>51</v>
      </c>
      <c r="BQ29" s="853">
        <v>36</v>
      </c>
      <c r="BR29" s="853">
        <v>2</v>
      </c>
      <c r="BS29" s="853"/>
      <c r="BT29" s="853"/>
      <c r="BU29" s="853"/>
      <c r="BV29" s="853"/>
      <c r="BW29" s="853">
        <v>11</v>
      </c>
      <c r="BX29" s="853">
        <v>89</v>
      </c>
      <c r="BY29" s="853">
        <v>9428</v>
      </c>
      <c r="BZ29" s="853" t="s">
        <v>415</v>
      </c>
      <c r="CA29" s="853">
        <v>0</v>
      </c>
      <c r="CB29" s="853">
        <v>2</v>
      </c>
      <c r="CC29" s="853">
        <v>1</v>
      </c>
      <c r="CD29" s="853">
        <v>3</v>
      </c>
      <c r="CE29" s="853">
        <v>13</v>
      </c>
      <c r="CF29" s="853">
        <v>57</v>
      </c>
      <c r="CG29" s="853">
        <v>23</v>
      </c>
      <c r="CH29" s="853">
        <v>1</v>
      </c>
      <c r="CI29" s="853"/>
      <c r="CJ29" s="853"/>
      <c r="CK29" s="853"/>
      <c r="CL29" s="853"/>
      <c r="CM29" s="853">
        <v>19</v>
      </c>
      <c r="CN29" s="853">
        <v>81</v>
      </c>
      <c r="CO29" s="853">
        <v>18706</v>
      </c>
      <c r="CP29" s="853">
        <v>0</v>
      </c>
      <c r="CQ29" s="853">
        <v>0</v>
      </c>
      <c r="CR29" s="853">
        <v>3</v>
      </c>
      <c r="CS29" s="853">
        <v>1</v>
      </c>
      <c r="CT29" s="853">
        <v>0</v>
      </c>
      <c r="CU29" s="853">
        <v>10</v>
      </c>
      <c r="CV29" s="853">
        <v>46</v>
      </c>
      <c r="CW29" s="853">
        <v>31</v>
      </c>
      <c r="CX29" s="853">
        <v>8</v>
      </c>
      <c r="CY29" s="853"/>
      <c r="CZ29" s="853"/>
      <c r="DA29" s="853"/>
      <c r="DB29" s="853"/>
      <c r="DC29" s="853">
        <v>15</v>
      </c>
      <c r="DD29" s="853">
        <v>85</v>
      </c>
      <c r="DE29" s="853">
        <v>9294</v>
      </c>
      <c r="DF29" s="853" t="s">
        <v>415</v>
      </c>
      <c r="DG29" s="853">
        <v>0</v>
      </c>
      <c r="DH29" s="853">
        <v>2</v>
      </c>
      <c r="DI29" s="853">
        <v>1</v>
      </c>
      <c r="DJ29" s="853">
        <v>0</v>
      </c>
      <c r="DK29" s="853">
        <v>10</v>
      </c>
      <c r="DL29" s="853">
        <v>48</v>
      </c>
      <c r="DM29" s="853">
        <v>30</v>
      </c>
      <c r="DN29" s="853">
        <v>7</v>
      </c>
      <c r="DO29" s="853"/>
      <c r="DP29" s="853"/>
      <c r="DQ29" s="853"/>
      <c r="DR29" s="853"/>
      <c r="DS29" s="853">
        <v>15</v>
      </c>
      <c r="DT29" s="853">
        <v>85</v>
      </c>
      <c r="DU29" s="853">
        <v>9412</v>
      </c>
      <c r="DV29" s="853" t="s">
        <v>415</v>
      </c>
      <c r="DW29" s="853">
        <v>0</v>
      </c>
      <c r="DX29" s="853">
        <v>4</v>
      </c>
      <c r="DY29" s="853">
        <v>1</v>
      </c>
      <c r="DZ29" s="853">
        <v>0</v>
      </c>
      <c r="EA29" s="853">
        <v>10</v>
      </c>
      <c r="EB29" s="853">
        <v>45</v>
      </c>
      <c r="EC29" s="853">
        <v>31</v>
      </c>
      <c r="ED29" s="853">
        <v>8</v>
      </c>
      <c r="EE29" s="853"/>
      <c r="EF29" s="853"/>
      <c r="EG29" s="853"/>
      <c r="EH29" s="853"/>
      <c r="EI29" s="853">
        <v>16</v>
      </c>
      <c r="EJ29" s="853">
        <v>84</v>
      </c>
      <c r="EK29" s="853">
        <v>18702</v>
      </c>
      <c r="EL29" s="853">
        <v>0</v>
      </c>
      <c r="EM29" s="853">
        <v>0</v>
      </c>
      <c r="EN29" s="853">
        <v>3</v>
      </c>
      <c r="EO29" s="853">
        <v>2</v>
      </c>
      <c r="EP29" s="853">
        <v>14</v>
      </c>
      <c r="EQ29" s="853">
        <v>23</v>
      </c>
      <c r="ER29" s="853">
        <v>53</v>
      </c>
      <c r="ES29" s="853">
        <v>4</v>
      </c>
      <c r="ET29" s="853"/>
      <c r="EU29" s="853"/>
      <c r="EV29" s="853"/>
      <c r="EW29" s="853"/>
      <c r="EX29" s="853">
        <v>20</v>
      </c>
      <c r="EY29" s="853">
        <v>80</v>
      </c>
      <c r="EZ29" s="853">
        <v>9293</v>
      </c>
      <c r="FA29" s="853" t="s">
        <v>415</v>
      </c>
      <c r="FB29" s="853">
        <v>0</v>
      </c>
      <c r="FC29" s="853">
        <v>2</v>
      </c>
      <c r="FD29" s="853">
        <v>1</v>
      </c>
      <c r="FE29" s="853">
        <v>12</v>
      </c>
      <c r="FF29" s="853">
        <v>21</v>
      </c>
      <c r="FG29" s="853">
        <v>58</v>
      </c>
      <c r="FH29" s="853">
        <v>5</v>
      </c>
      <c r="FI29" s="853"/>
      <c r="FJ29" s="853"/>
      <c r="FK29" s="853"/>
      <c r="FL29" s="853"/>
      <c r="FM29" s="853">
        <v>16</v>
      </c>
      <c r="FN29" s="853">
        <v>84</v>
      </c>
      <c r="FO29" s="853">
        <v>9409</v>
      </c>
      <c r="FP29" s="853" t="s">
        <v>415</v>
      </c>
      <c r="FQ29" s="853">
        <v>0</v>
      </c>
      <c r="FR29" s="853">
        <v>4</v>
      </c>
      <c r="FS29" s="853">
        <v>2</v>
      </c>
      <c r="FT29" s="853">
        <v>16</v>
      </c>
      <c r="FU29" s="853">
        <v>25</v>
      </c>
      <c r="FV29" s="853">
        <v>49</v>
      </c>
      <c r="FW29" s="853">
        <v>3</v>
      </c>
      <c r="FX29" s="853"/>
      <c r="FY29" s="853"/>
      <c r="FZ29" s="853"/>
      <c r="GA29" s="853"/>
      <c r="GB29" s="853">
        <v>23</v>
      </c>
      <c r="GC29" s="853">
        <v>77</v>
      </c>
      <c r="GD29" s="853">
        <v>18697</v>
      </c>
      <c r="GE29" s="853">
        <v>22</v>
      </c>
      <c r="GF29" s="853">
        <v>78</v>
      </c>
      <c r="GG29" s="853">
        <v>9291</v>
      </c>
      <c r="GH29" s="853">
        <v>19</v>
      </c>
      <c r="GI29" s="853">
        <v>81</v>
      </c>
      <c r="GJ29" s="853">
        <v>9406</v>
      </c>
      <c r="GK29" s="853">
        <v>25</v>
      </c>
      <c r="GL29" s="853">
        <v>75</v>
      </c>
      <c r="GM29" s="853">
        <v>16614</v>
      </c>
      <c r="GN29" s="853">
        <v>8</v>
      </c>
      <c r="GO29" s="853">
        <v>92</v>
      </c>
      <c r="GP29" s="853">
        <v>8262</v>
      </c>
      <c r="GQ29" s="853">
        <v>7</v>
      </c>
      <c r="GR29" s="853">
        <v>93</v>
      </c>
      <c r="GS29" s="853">
        <v>8352</v>
      </c>
      <c r="GT29" s="853">
        <v>9</v>
      </c>
      <c r="GU29" s="853">
        <v>91</v>
      </c>
      <c r="GV29" s="853">
        <v>16646</v>
      </c>
      <c r="GW29" s="853">
        <v>6</v>
      </c>
      <c r="GX29" s="853">
        <v>94</v>
      </c>
      <c r="GY29" s="853">
        <v>8275</v>
      </c>
      <c r="GZ29" s="853">
        <v>4</v>
      </c>
      <c r="HA29" s="853">
        <v>96</v>
      </c>
      <c r="HB29" s="853">
        <v>8371</v>
      </c>
      <c r="HC29" s="853">
        <v>8</v>
      </c>
      <c r="HD29" s="853">
        <v>92</v>
      </c>
      <c r="HE29" s="853">
        <v>16660</v>
      </c>
      <c r="HF29" s="853">
        <v>9</v>
      </c>
      <c r="HG29" s="853">
        <v>91</v>
      </c>
      <c r="HH29" s="853">
        <v>8281</v>
      </c>
      <c r="HI29" s="853">
        <v>8</v>
      </c>
      <c r="HJ29" s="853">
        <v>92</v>
      </c>
      <c r="HK29" s="853">
        <v>8379</v>
      </c>
      <c r="HL29" s="853">
        <v>9</v>
      </c>
      <c r="HM29" s="853">
        <v>91</v>
      </c>
      <c r="HO29" s="312"/>
      <c r="HP29" s="312"/>
      <c r="HQ29" s="312"/>
      <c r="HR29" s="312"/>
      <c r="HS29" s="312"/>
      <c r="HT29" s="312"/>
      <c r="HU29" s="312"/>
      <c r="HV29" s="312"/>
      <c r="HW29" s="312"/>
      <c r="HX29" s="312"/>
      <c r="HY29" s="312"/>
      <c r="HZ29" s="312"/>
      <c r="IA29" s="312"/>
      <c r="IB29" s="312"/>
      <c r="IC29" s="312"/>
      <c r="ID29" s="312"/>
      <c r="IE29" s="312"/>
      <c r="IF29" s="312"/>
      <c r="IG29" s="312"/>
      <c r="IH29" s="312"/>
      <c r="II29" s="312"/>
      <c r="IJ29" s="312"/>
      <c r="IK29" s="312"/>
      <c r="IL29" s="312"/>
      <c r="IM29" s="312"/>
      <c r="IN29" s="312"/>
      <c r="IO29" s="312"/>
      <c r="IP29" s="312"/>
      <c r="IQ29" s="312"/>
      <c r="IR29" s="312"/>
      <c r="IS29" s="312"/>
      <c r="IT29" s="312"/>
      <c r="IU29" s="312"/>
      <c r="IV29" s="312"/>
    </row>
    <row r="30" spans="2:256" x14ac:dyDescent="0.2">
      <c r="B30" s="312" t="s">
        <v>388</v>
      </c>
      <c r="C30" s="853">
        <v>3923</v>
      </c>
      <c r="D30" s="853">
        <v>0</v>
      </c>
      <c r="E30" s="853">
        <v>0</v>
      </c>
      <c r="F30" s="853">
        <v>4</v>
      </c>
      <c r="G30" s="853">
        <v>2</v>
      </c>
      <c r="H30" s="853">
        <v>7</v>
      </c>
      <c r="I30" s="853">
        <v>45</v>
      </c>
      <c r="J30" s="853">
        <v>40</v>
      </c>
      <c r="K30" s="853" t="s">
        <v>415</v>
      </c>
      <c r="L30" s="853"/>
      <c r="M30" s="853"/>
      <c r="N30" s="853"/>
      <c r="O30" s="853">
        <v>15</v>
      </c>
      <c r="P30" s="853">
        <v>85</v>
      </c>
      <c r="Q30" s="853">
        <v>1926</v>
      </c>
      <c r="R30" s="853" t="s">
        <v>415</v>
      </c>
      <c r="S30" s="853" t="s">
        <v>415</v>
      </c>
      <c r="T30" s="853">
        <v>3</v>
      </c>
      <c r="U30" s="853">
        <v>2</v>
      </c>
      <c r="V30" s="853">
        <v>6</v>
      </c>
      <c r="W30" s="853">
        <v>44</v>
      </c>
      <c r="X30" s="853">
        <v>45</v>
      </c>
      <c r="Y30" s="853" t="s">
        <v>415</v>
      </c>
      <c r="Z30" s="853"/>
      <c r="AA30" s="853"/>
      <c r="AB30" s="853"/>
      <c r="AC30" s="853">
        <v>11</v>
      </c>
      <c r="AD30" s="853">
        <v>89</v>
      </c>
      <c r="AE30" s="853">
        <v>1997</v>
      </c>
      <c r="AF30" s="853" t="s">
        <v>415</v>
      </c>
      <c r="AG30" s="853" t="s">
        <v>415</v>
      </c>
      <c r="AH30" s="853">
        <v>6</v>
      </c>
      <c r="AI30" s="853">
        <v>3</v>
      </c>
      <c r="AJ30" s="853">
        <v>8</v>
      </c>
      <c r="AK30" s="853">
        <v>46</v>
      </c>
      <c r="AL30" s="853">
        <v>36</v>
      </c>
      <c r="AM30" s="853" t="s">
        <v>415</v>
      </c>
      <c r="AN30" s="853"/>
      <c r="AO30" s="853"/>
      <c r="AP30" s="853"/>
      <c r="AQ30" s="853">
        <v>18</v>
      </c>
      <c r="AR30" s="853">
        <v>82</v>
      </c>
      <c r="AS30" s="853">
        <v>3938</v>
      </c>
      <c r="AT30" s="853" t="s">
        <v>415</v>
      </c>
      <c r="AU30" s="853">
        <v>0</v>
      </c>
      <c r="AV30" s="853">
        <v>1</v>
      </c>
      <c r="AW30" s="853">
        <v>1</v>
      </c>
      <c r="AX30" s="853">
        <v>3</v>
      </c>
      <c r="AY30" s="853">
        <v>12</v>
      </c>
      <c r="AZ30" s="853">
        <v>56</v>
      </c>
      <c r="BA30" s="853">
        <v>26</v>
      </c>
      <c r="BB30" s="853">
        <v>2</v>
      </c>
      <c r="BC30" s="853"/>
      <c r="BD30" s="853"/>
      <c r="BE30" s="853"/>
      <c r="BF30" s="853"/>
      <c r="BG30" s="853">
        <v>17</v>
      </c>
      <c r="BH30" s="853">
        <v>83</v>
      </c>
      <c r="BI30" s="853">
        <v>1936</v>
      </c>
      <c r="BJ30" s="853" t="s">
        <v>415</v>
      </c>
      <c r="BK30" s="853" t="s">
        <v>415</v>
      </c>
      <c r="BL30" s="853">
        <v>0</v>
      </c>
      <c r="BM30" s="853">
        <v>0</v>
      </c>
      <c r="BN30" s="853">
        <v>2</v>
      </c>
      <c r="BO30" s="853">
        <v>9</v>
      </c>
      <c r="BP30" s="853">
        <v>54</v>
      </c>
      <c r="BQ30" s="853">
        <v>32</v>
      </c>
      <c r="BR30" s="853">
        <v>2</v>
      </c>
      <c r="BS30" s="853"/>
      <c r="BT30" s="853"/>
      <c r="BU30" s="853"/>
      <c r="BV30" s="853"/>
      <c r="BW30" s="853">
        <v>11</v>
      </c>
      <c r="BX30" s="853">
        <v>89</v>
      </c>
      <c r="BY30" s="853">
        <v>2002</v>
      </c>
      <c r="BZ30" s="853">
        <v>0</v>
      </c>
      <c r="CA30" s="853" t="s">
        <v>415</v>
      </c>
      <c r="CB30" s="853">
        <v>2</v>
      </c>
      <c r="CC30" s="853">
        <v>1</v>
      </c>
      <c r="CD30" s="853">
        <v>4</v>
      </c>
      <c r="CE30" s="853">
        <v>15</v>
      </c>
      <c r="CF30" s="853">
        <v>58</v>
      </c>
      <c r="CG30" s="853">
        <v>19</v>
      </c>
      <c r="CH30" s="853">
        <v>1</v>
      </c>
      <c r="CI30" s="853"/>
      <c r="CJ30" s="853"/>
      <c r="CK30" s="853"/>
      <c r="CL30" s="853"/>
      <c r="CM30" s="853">
        <v>22</v>
      </c>
      <c r="CN30" s="853">
        <v>78</v>
      </c>
      <c r="CO30" s="853">
        <v>3923</v>
      </c>
      <c r="CP30" s="853">
        <v>0</v>
      </c>
      <c r="CQ30" s="853">
        <v>0</v>
      </c>
      <c r="CR30" s="853">
        <v>4</v>
      </c>
      <c r="CS30" s="853">
        <v>1</v>
      </c>
      <c r="CT30" s="853">
        <v>1</v>
      </c>
      <c r="CU30" s="853">
        <v>12</v>
      </c>
      <c r="CV30" s="853">
        <v>49</v>
      </c>
      <c r="CW30" s="853">
        <v>25</v>
      </c>
      <c r="CX30" s="853">
        <v>6</v>
      </c>
      <c r="CY30" s="853"/>
      <c r="CZ30" s="853"/>
      <c r="DA30" s="853"/>
      <c r="DB30" s="853"/>
      <c r="DC30" s="853">
        <v>19</v>
      </c>
      <c r="DD30" s="853">
        <v>81</v>
      </c>
      <c r="DE30" s="853">
        <v>1926</v>
      </c>
      <c r="DF30" s="853" t="s">
        <v>415</v>
      </c>
      <c r="DG30" s="853" t="s">
        <v>415</v>
      </c>
      <c r="DH30" s="853">
        <v>3</v>
      </c>
      <c r="DI30" s="853">
        <v>1</v>
      </c>
      <c r="DJ30" s="853">
        <v>1</v>
      </c>
      <c r="DK30" s="853">
        <v>12</v>
      </c>
      <c r="DL30" s="853">
        <v>51</v>
      </c>
      <c r="DM30" s="853">
        <v>25</v>
      </c>
      <c r="DN30" s="853">
        <v>7</v>
      </c>
      <c r="DO30" s="853"/>
      <c r="DP30" s="853"/>
      <c r="DQ30" s="853"/>
      <c r="DR30" s="853"/>
      <c r="DS30" s="853">
        <v>18</v>
      </c>
      <c r="DT30" s="853">
        <v>82</v>
      </c>
      <c r="DU30" s="853">
        <v>1997</v>
      </c>
      <c r="DV30" s="853" t="s">
        <v>415</v>
      </c>
      <c r="DW30" s="853" t="s">
        <v>415</v>
      </c>
      <c r="DX30" s="853">
        <v>6</v>
      </c>
      <c r="DY30" s="853">
        <v>1</v>
      </c>
      <c r="DZ30" s="853">
        <v>1</v>
      </c>
      <c r="EA30" s="853">
        <v>12</v>
      </c>
      <c r="EB30" s="853">
        <v>48</v>
      </c>
      <c r="EC30" s="853">
        <v>26</v>
      </c>
      <c r="ED30" s="853">
        <v>6</v>
      </c>
      <c r="EE30" s="853"/>
      <c r="EF30" s="853"/>
      <c r="EG30" s="853"/>
      <c r="EH30" s="853"/>
      <c r="EI30" s="853">
        <v>20</v>
      </c>
      <c r="EJ30" s="853">
        <v>80</v>
      </c>
      <c r="EK30" s="853">
        <v>3922</v>
      </c>
      <c r="EL30" s="853">
        <v>0</v>
      </c>
      <c r="EM30" s="853">
        <v>0</v>
      </c>
      <c r="EN30" s="853">
        <v>4</v>
      </c>
      <c r="EO30" s="853">
        <v>2</v>
      </c>
      <c r="EP30" s="853">
        <v>17</v>
      </c>
      <c r="EQ30" s="853">
        <v>25</v>
      </c>
      <c r="ER30" s="853">
        <v>47</v>
      </c>
      <c r="ES30" s="853">
        <v>3</v>
      </c>
      <c r="ET30" s="853"/>
      <c r="EU30" s="853"/>
      <c r="EV30" s="853"/>
      <c r="EW30" s="853"/>
      <c r="EX30" s="853">
        <v>25</v>
      </c>
      <c r="EY30" s="853">
        <v>75</v>
      </c>
      <c r="EZ30" s="853">
        <v>1925</v>
      </c>
      <c r="FA30" s="853" t="s">
        <v>415</v>
      </c>
      <c r="FB30" s="853" t="s">
        <v>415</v>
      </c>
      <c r="FC30" s="853">
        <v>2</v>
      </c>
      <c r="FD30" s="853">
        <v>2</v>
      </c>
      <c r="FE30" s="853">
        <v>14</v>
      </c>
      <c r="FF30" s="853">
        <v>24</v>
      </c>
      <c r="FG30" s="853">
        <v>52</v>
      </c>
      <c r="FH30" s="853">
        <v>5</v>
      </c>
      <c r="FI30" s="853"/>
      <c r="FJ30" s="853"/>
      <c r="FK30" s="853"/>
      <c r="FL30" s="853"/>
      <c r="FM30" s="853">
        <v>19</v>
      </c>
      <c r="FN30" s="853">
        <v>81</v>
      </c>
      <c r="FO30" s="853">
        <v>1997</v>
      </c>
      <c r="FP30" s="853" t="s">
        <v>415</v>
      </c>
      <c r="FQ30" s="853" t="s">
        <v>415</v>
      </c>
      <c r="FR30" s="853">
        <v>6</v>
      </c>
      <c r="FS30" s="853">
        <v>3</v>
      </c>
      <c r="FT30" s="853">
        <v>20</v>
      </c>
      <c r="FU30" s="853">
        <v>26</v>
      </c>
      <c r="FV30" s="853">
        <v>42</v>
      </c>
      <c r="FW30" s="853">
        <v>2</v>
      </c>
      <c r="FX30" s="853"/>
      <c r="FY30" s="853"/>
      <c r="FZ30" s="853"/>
      <c r="GA30" s="853"/>
      <c r="GB30" s="853">
        <v>30</v>
      </c>
      <c r="GC30" s="853">
        <v>70</v>
      </c>
      <c r="GD30" s="853">
        <v>3920</v>
      </c>
      <c r="GE30" s="853">
        <v>26</v>
      </c>
      <c r="GF30" s="853">
        <v>74</v>
      </c>
      <c r="GG30" s="853">
        <v>1925</v>
      </c>
      <c r="GH30" s="853">
        <v>23</v>
      </c>
      <c r="GI30" s="853">
        <v>77</v>
      </c>
      <c r="GJ30" s="853">
        <v>1995</v>
      </c>
      <c r="GK30" s="853">
        <v>29</v>
      </c>
      <c r="GL30" s="853">
        <v>71</v>
      </c>
      <c r="GM30" s="853">
        <v>3478</v>
      </c>
      <c r="GN30" s="853">
        <v>10</v>
      </c>
      <c r="GO30" s="853">
        <v>90</v>
      </c>
      <c r="GP30" s="853">
        <v>1710</v>
      </c>
      <c r="GQ30" s="853">
        <v>9</v>
      </c>
      <c r="GR30" s="853">
        <v>91</v>
      </c>
      <c r="GS30" s="853">
        <v>1768</v>
      </c>
      <c r="GT30" s="853">
        <v>12</v>
      </c>
      <c r="GU30" s="853">
        <v>88</v>
      </c>
      <c r="GV30" s="853">
        <v>3486</v>
      </c>
      <c r="GW30" s="853">
        <v>7</v>
      </c>
      <c r="GX30" s="853">
        <v>93</v>
      </c>
      <c r="GY30" s="853">
        <v>1718</v>
      </c>
      <c r="GZ30" s="853">
        <v>5</v>
      </c>
      <c r="HA30" s="853">
        <v>95</v>
      </c>
      <c r="HB30" s="853">
        <v>1768</v>
      </c>
      <c r="HC30" s="853">
        <v>10</v>
      </c>
      <c r="HD30" s="853">
        <v>90</v>
      </c>
      <c r="HE30" s="853">
        <v>3492</v>
      </c>
      <c r="HF30" s="853">
        <v>12</v>
      </c>
      <c r="HG30" s="853">
        <v>88</v>
      </c>
      <c r="HH30" s="853">
        <v>1720</v>
      </c>
      <c r="HI30" s="853">
        <v>11</v>
      </c>
      <c r="HJ30" s="853">
        <v>89</v>
      </c>
      <c r="HK30" s="853">
        <v>1772</v>
      </c>
      <c r="HL30" s="853">
        <v>13</v>
      </c>
      <c r="HM30" s="853">
        <v>87</v>
      </c>
      <c r="HO30" s="312"/>
      <c r="HP30" s="312"/>
      <c r="HQ30" s="312"/>
      <c r="HR30" s="312"/>
      <c r="HS30" s="312"/>
      <c r="HT30" s="312"/>
      <c r="HU30" s="312"/>
      <c r="HV30" s="312"/>
      <c r="HW30" s="312"/>
      <c r="HX30" s="312"/>
      <c r="HY30" s="312"/>
      <c r="HZ30" s="312"/>
      <c r="IA30" s="312"/>
      <c r="IB30" s="312"/>
      <c r="IC30" s="312"/>
      <c r="ID30" s="312"/>
      <c r="IE30" s="312"/>
      <c r="IF30" s="312"/>
      <c r="IG30" s="312"/>
      <c r="IH30" s="312"/>
      <c r="II30" s="312"/>
      <c r="IJ30" s="312"/>
      <c r="IK30" s="312"/>
      <c r="IL30" s="312"/>
      <c r="IM30" s="312"/>
      <c r="IN30" s="312"/>
      <c r="IO30" s="312"/>
      <c r="IP30" s="312"/>
      <c r="IQ30" s="312"/>
      <c r="IR30" s="312"/>
      <c r="IS30" s="312"/>
      <c r="IT30" s="312"/>
      <c r="IU30" s="312"/>
      <c r="IV30" s="312"/>
    </row>
    <row r="31" spans="2:256" x14ac:dyDescent="0.2">
      <c r="B31" s="312" t="s">
        <v>37</v>
      </c>
      <c r="C31" s="853">
        <v>1980</v>
      </c>
      <c r="D31" s="853">
        <v>0</v>
      </c>
      <c r="E31" s="853" t="s">
        <v>415</v>
      </c>
      <c r="F31" s="853">
        <v>4</v>
      </c>
      <c r="G31" s="853">
        <v>1</v>
      </c>
      <c r="H31" s="853">
        <v>3</v>
      </c>
      <c r="I31" s="853">
        <v>26</v>
      </c>
      <c r="J31" s="853">
        <v>65</v>
      </c>
      <c r="K31" s="853">
        <v>1</v>
      </c>
      <c r="L31" s="853"/>
      <c r="M31" s="853"/>
      <c r="N31" s="853"/>
      <c r="O31" s="853">
        <v>8</v>
      </c>
      <c r="P31" s="853">
        <v>92</v>
      </c>
      <c r="Q31" s="853">
        <v>980</v>
      </c>
      <c r="R31" s="853">
        <v>0</v>
      </c>
      <c r="S31" s="853">
        <v>0</v>
      </c>
      <c r="T31" s="853">
        <v>2</v>
      </c>
      <c r="U31" s="853">
        <v>1</v>
      </c>
      <c r="V31" s="853">
        <v>3</v>
      </c>
      <c r="W31" s="853">
        <v>26</v>
      </c>
      <c r="X31" s="853">
        <v>67</v>
      </c>
      <c r="Y31" s="853">
        <v>1</v>
      </c>
      <c r="Z31" s="853"/>
      <c r="AA31" s="853"/>
      <c r="AB31" s="853"/>
      <c r="AC31" s="853">
        <v>6</v>
      </c>
      <c r="AD31" s="853">
        <v>94</v>
      </c>
      <c r="AE31" s="853">
        <v>1000</v>
      </c>
      <c r="AF31" s="853">
        <v>0</v>
      </c>
      <c r="AG31" s="853" t="s">
        <v>415</v>
      </c>
      <c r="AH31" s="853">
        <v>5</v>
      </c>
      <c r="AI31" s="853">
        <v>1</v>
      </c>
      <c r="AJ31" s="853">
        <v>3</v>
      </c>
      <c r="AK31" s="853">
        <v>27</v>
      </c>
      <c r="AL31" s="853">
        <v>63</v>
      </c>
      <c r="AM31" s="853">
        <v>1</v>
      </c>
      <c r="AN31" s="853"/>
      <c r="AO31" s="853"/>
      <c r="AP31" s="853"/>
      <c r="AQ31" s="853">
        <v>10</v>
      </c>
      <c r="AR31" s="853">
        <v>90</v>
      </c>
      <c r="AS31" s="853">
        <v>1982</v>
      </c>
      <c r="AT31" s="853">
        <v>0</v>
      </c>
      <c r="AU31" s="853">
        <v>0</v>
      </c>
      <c r="AV31" s="853">
        <v>1</v>
      </c>
      <c r="AW31" s="853">
        <v>1</v>
      </c>
      <c r="AX31" s="853">
        <v>3</v>
      </c>
      <c r="AY31" s="853">
        <v>6</v>
      </c>
      <c r="AZ31" s="853">
        <v>38</v>
      </c>
      <c r="BA31" s="853">
        <v>46</v>
      </c>
      <c r="BB31" s="853">
        <v>6</v>
      </c>
      <c r="BC31" s="853"/>
      <c r="BD31" s="853"/>
      <c r="BE31" s="853"/>
      <c r="BF31" s="853"/>
      <c r="BG31" s="853">
        <v>11</v>
      </c>
      <c r="BH31" s="853">
        <v>89</v>
      </c>
      <c r="BI31" s="853">
        <v>982</v>
      </c>
      <c r="BJ31" s="853">
        <v>0</v>
      </c>
      <c r="BK31" s="853" t="s">
        <v>415</v>
      </c>
      <c r="BL31" s="853">
        <v>0</v>
      </c>
      <c r="BM31" s="853">
        <v>1</v>
      </c>
      <c r="BN31" s="853">
        <v>1</v>
      </c>
      <c r="BO31" s="853">
        <v>5</v>
      </c>
      <c r="BP31" s="853">
        <v>34</v>
      </c>
      <c r="BQ31" s="853">
        <v>52</v>
      </c>
      <c r="BR31" s="853">
        <v>7</v>
      </c>
      <c r="BS31" s="853"/>
      <c r="BT31" s="853"/>
      <c r="BU31" s="853"/>
      <c r="BV31" s="853"/>
      <c r="BW31" s="853">
        <v>7</v>
      </c>
      <c r="BX31" s="853">
        <v>93</v>
      </c>
      <c r="BY31" s="853">
        <v>1000</v>
      </c>
      <c r="BZ31" s="853">
        <v>0</v>
      </c>
      <c r="CA31" s="853" t="s">
        <v>415</v>
      </c>
      <c r="CB31" s="853">
        <v>1</v>
      </c>
      <c r="CC31" s="853">
        <v>1</v>
      </c>
      <c r="CD31" s="853">
        <v>4</v>
      </c>
      <c r="CE31" s="853">
        <v>7</v>
      </c>
      <c r="CF31" s="853">
        <v>41</v>
      </c>
      <c r="CG31" s="853">
        <v>41</v>
      </c>
      <c r="CH31" s="853">
        <v>4</v>
      </c>
      <c r="CI31" s="853"/>
      <c r="CJ31" s="853"/>
      <c r="CK31" s="853"/>
      <c r="CL31" s="853"/>
      <c r="CM31" s="853">
        <v>14</v>
      </c>
      <c r="CN31" s="853">
        <v>86</v>
      </c>
      <c r="CO31" s="853">
        <v>1980</v>
      </c>
      <c r="CP31" s="853">
        <v>0</v>
      </c>
      <c r="CQ31" s="853">
        <v>0</v>
      </c>
      <c r="CR31" s="853">
        <v>2</v>
      </c>
      <c r="CS31" s="853">
        <v>0</v>
      </c>
      <c r="CT31" s="853" t="s">
        <v>415</v>
      </c>
      <c r="CU31" s="853">
        <v>2</v>
      </c>
      <c r="CV31" s="853">
        <v>22</v>
      </c>
      <c r="CW31" s="853">
        <v>39</v>
      </c>
      <c r="CX31" s="853">
        <v>35</v>
      </c>
      <c r="CY31" s="853"/>
      <c r="CZ31" s="853"/>
      <c r="DA31" s="853"/>
      <c r="DB31" s="853"/>
      <c r="DC31" s="853">
        <v>5</v>
      </c>
      <c r="DD31" s="853">
        <v>95</v>
      </c>
      <c r="DE31" s="853">
        <v>980</v>
      </c>
      <c r="DF31" s="853">
        <v>0</v>
      </c>
      <c r="DG31" s="853" t="s">
        <v>415</v>
      </c>
      <c r="DH31" s="853">
        <v>1</v>
      </c>
      <c r="DI31" s="853">
        <v>0</v>
      </c>
      <c r="DJ31" s="853" t="s">
        <v>415</v>
      </c>
      <c r="DK31" s="853">
        <v>3</v>
      </c>
      <c r="DL31" s="853">
        <v>23</v>
      </c>
      <c r="DM31" s="853">
        <v>42</v>
      </c>
      <c r="DN31" s="853">
        <v>31</v>
      </c>
      <c r="DO31" s="853"/>
      <c r="DP31" s="853"/>
      <c r="DQ31" s="853"/>
      <c r="DR31" s="853"/>
      <c r="DS31" s="853">
        <v>4</v>
      </c>
      <c r="DT31" s="853">
        <v>96</v>
      </c>
      <c r="DU31" s="853">
        <v>1000</v>
      </c>
      <c r="DV31" s="853">
        <v>0</v>
      </c>
      <c r="DW31" s="853" t="s">
        <v>415</v>
      </c>
      <c r="DX31" s="853">
        <v>3</v>
      </c>
      <c r="DY31" s="853">
        <v>0</v>
      </c>
      <c r="DZ31" s="853">
        <v>0</v>
      </c>
      <c r="EA31" s="853">
        <v>2</v>
      </c>
      <c r="EB31" s="853">
        <v>20</v>
      </c>
      <c r="EC31" s="853">
        <v>36</v>
      </c>
      <c r="ED31" s="853">
        <v>39</v>
      </c>
      <c r="EE31" s="853"/>
      <c r="EF31" s="853"/>
      <c r="EG31" s="853"/>
      <c r="EH31" s="853"/>
      <c r="EI31" s="853">
        <v>6</v>
      </c>
      <c r="EJ31" s="853">
        <v>94</v>
      </c>
      <c r="EK31" s="853">
        <v>1980</v>
      </c>
      <c r="EL31" s="853">
        <v>0</v>
      </c>
      <c r="EM31" s="853">
        <v>0</v>
      </c>
      <c r="EN31" s="853">
        <v>3</v>
      </c>
      <c r="EO31" s="853">
        <v>1</v>
      </c>
      <c r="EP31" s="853">
        <v>8</v>
      </c>
      <c r="EQ31" s="853">
        <v>13</v>
      </c>
      <c r="ER31" s="853">
        <v>60</v>
      </c>
      <c r="ES31" s="853">
        <v>15</v>
      </c>
      <c r="ET31" s="853"/>
      <c r="EU31" s="853"/>
      <c r="EV31" s="853"/>
      <c r="EW31" s="853"/>
      <c r="EX31" s="853">
        <v>12</v>
      </c>
      <c r="EY31" s="853">
        <v>88</v>
      </c>
      <c r="EZ31" s="853">
        <v>980</v>
      </c>
      <c r="FA31" s="853">
        <v>0</v>
      </c>
      <c r="FB31" s="853">
        <v>0</v>
      </c>
      <c r="FC31" s="853">
        <v>2</v>
      </c>
      <c r="FD31" s="853">
        <v>1</v>
      </c>
      <c r="FE31" s="853">
        <v>6</v>
      </c>
      <c r="FF31" s="853">
        <v>13</v>
      </c>
      <c r="FG31" s="853">
        <v>63</v>
      </c>
      <c r="FH31" s="853">
        <v>16</v>
      </c>
      <c r="FI31" s="853"/>
      <c r="FJ31" s="853"/>
      <c r="FK31" s="853"/>
      <c r="FL31" s="853"/>
      <c r="FM31" s="853">
        <v>8</v>
      </c>
      <c r="FN31" s="853">
        <v>92</v>
      </c>
      <c r="FO31" s="853">
        <v>1000</v>
      </c>
      <c r="FP31" s="853">
        <v>0</v>
      </c>
      <c r="FQ31" s="853">
        <v>0</v>
      </c>
      <c r="FR31" s="853">
        <v>5</v>
      </c>
      <c r="FS31" s="853">
        <v>2</v>
      </c>
      <c r="FT31" s="853">
        <v>10</v>
      </c>
      <c r="FU31" s="853">
        <v>13</v>
      </c>
      <c r="FV31" s="853">
        <v>57</v>
      </c>
      <c r="FW31" s="853">
        <v>14</v>
      </c>
      <c r="FX31" s="853"/>
      <c r="FY31" s="853"/>
      <c r="FZ31" s="853"/>
      <c r="GA31" s="853"/>
      <c r="GB31" s="853">
        <v>16</v>
      </c>
      <c r="GC31" s="853">
        <v>84</v>
      </c>
      <c r="GD31" s="853">
        <v>1979</v>
      </c>
      <c r="GE31" s="853">
        <v>12</v>
      </c>
      <c r="GF31" s="853">
        <v>88</v>
      </c>
      <c r="GG31" s="853">
        <v>980</v>
      </c>
      <c r="GH31" s="853">
        <v>9</v>
      </c>
      <c r="GI31" s="853">
        <v>91</v>
      </c>
      <c r="GJ31" s="853">
        <v>999</v>
      </c>
      <c r="GK31" s="853">
        <v>15</v>
      </c>
      <c r="GL31" s="853">
        <v>85</v>
      </c>
      <c r="GM31" s="853">
        <v>1773</v>
      </c>
      <c r="GN31" s="853">
        <v>5</v>
      </c>
      <c r="GO31" s="853">
        <v>95</v>
      </c>
      <c r="GP31" s="853">
        <v>873</v>
      </c>
      <c r="GQ31" s="853">
        <v>5</v>
      </c>
      <c r="GR31" s="853">
        <v>95</v>
      </c>
      <c r="GS31" s="853">
        <v>900</v>
      </c>
      <c r="GT31" s="853">
        <v>5</v>
      </c>
      <c r="GU31" s="853">
        <v>95</v>
      </c>
      <c r="GV31" s="853">
        <v>1780</v>
      </c>
      <c r="GW31" s="853">
        <v>4</v>
      </c>
      <c r="GX31" s="853">
        <v>96</v>
      </c>
      <c r="GY31" s="853">
        <v>880</v>
      </c>
      <c r="GZ31" s="853">
        <v>4</v>
      </c>
      <c r="HA31" s="853">
        <v>96</v>
      </c>
      <c r="HB31" s="853">
        <v>900</v>
      </c>
      <c r="HC31" s="853">
        <v>5</v>
      </c>
      <c r="HD31" s="853">
        <v>95</v>
      </c>
      <c r="HE31" s="853">
        <v>1815</v>
      </c>
      <c r="HF31" s="853">
        <v>3</v>
      </c>
      <c r="HG31" s="853">
        <v>97</v>
      </c>
      <c r="HH31" s="853">
        <v>902</v>
      </c>
      <c r="HI31" s="853">
        <v>3</v>
      </c>
      <c r="HJ31" s="853">
        <v>97</v>
      </c>
      <c r="HK31" s="853">
        <v>913</v>
      </c>
      <c r="HL31" s="853">
        <v>4</v>
      </c>
      <c r="HM31" s="853">
        <v>96</v>
      </c>
      <c r="HO31" s="312"/>
      <c r="HP31" s="312"/>
      <c r="HQ31" s="312"/>
      <c r="HR31" s="312"/>
      <c r="HS31" s="312"/>
      <c r="HT31" s="312"/>
      <c r="HU31" s="312"/>
      <c r="HV31" s="312"/>
      <c r="HW31" s="312"/>
      <c r="HX31" s="312"/>
      <c r="HY31" s="312"/>
      <c r="HZ31" s="312"/>
      <c r="IA31" s="312"/>
      <c r="IB31" s="312"/>
      <c r="IC31" s="312"/>
      <c r="ID31" s="312"/>
      <c r="IE31" s="312"/>
      <c r="IF31" s="312"/>
      <c r="IG31" s="312"/>
      <c r="IH31" s="312"/>
      <c r="II31" s="312"/>
      <c r="IJ31" s="312"/>
      <c r="IK31" s="312"/>
      <c r="IL31" s="312"/>
      <c r="IM31" s="312"/>
      <c r="IN31" s="312"/>
      <c r="IO31" s="312"/>
      <c r="IP31" s="312"/>
      <c r="IQ31" s="312"/>
      <c r="IR31" s="312"/>
      <c r="IS31" s="312"/>
      <c r="IT31" s="312"/>
      <c r="IU31" s="312"/>
      <c r="IV31" s="312"/>
    </row>
    <row r="32" spans="2:256" x14ac:dyDescent="0.2">
      <c r="B32" s="312" t="s">
        <v>389</v>
      </c>
      <c r="C32" s="853">
        <v>8689</v>
      </c>
      <c r="D32" s="853">
        <v>0</v>
      </c>
      <c r="E32" s="853" t="s">
        <v>415</v>
      </c>
      <c r="F32" s="853">
        <v>6</v>
      </c>
      <c r="G32" s="853">
        <v>3</v>
      </c>
      <c r="H32" s="853">
        <v>8</v>
      </c>
      <c r="I32" s="853">
        <v>41</v>
      </c>
      <c r="J32" s="853">
        <v>42</v>
      </c>
      <c r="K32" s="853">
        <v>0</v>
      </c>
      <c r="L32" s="853"/>
      <c r="M32" s="853"/>
      <c r="N32" s="853"/>
      <c r="O32" s="853">
        <v>17</v>
      </c>
      <c r="P32" s="853">
        <v>83</v>
      </c>
      <c r="Q32" s="853">
        <v>4248</v>
      </c>
      <c r="R32" s="853">
        <v>0</v>
      </c>
      <c r="S32" s="853">
        <v>0</v>
      </c>
      <c r="T32" s="853">
        <v>5</v>
      </c>
      <c r="U32" s="853">
        <v>3</v>
      </c>
      <c r="V32" s="853">
        <v>7</v>
      </c>
      <c r="W32" s="853">
        <v>40</v>
      </c>
      <c r="X32" s="853">
        <v>44</v>
      </c>
      <c r="Y32" s="853">
        <v>0</v>
      </c>
      <c r="Z32" s="853"/>
      <c r="AA32" s="853"/>
      <c r="AB32" s="853"/>
      <c r="AC32" s="853">
        <v>16</v>
      </c>
      <c r="AD32" s="853">
        <v>84</v>
      </c>
      <c r="AE32" s="853">
        <v>4441</v>
      </c>
      <c r="AF32" s="853">
        <v>0</v>
      </c>
      <c r="AG32" s="853" t="s">
        <v>415</v>
      </c>
      <c r="AH32" s="853">
        <v>6</v>
      </c>
      <c r="AI32" s="853">
        <v>3</v>
      </c>
      <c r="AJ32" s="853">
        <v>8</v>
      </c>
      <c r="AK32" s="853">
        <v>42</v>
      </c>
      <c r="AL32" s="853">
        <v>40</v>
      </c>
      <c r="AM32" s="853">
        <v>0</v>
      </c>
      <c r="AN32" s="853"/>
      <c r="AO32" s="853"/>
      <c r="AP32" s="853"/>
      <c r="AQ32" s="853">
        <v>18</v>
      </c>
      <c r="AR32" s="853">
        <v>82</v>
      </c>
      <c r="AS32" s="853">
        <v>8692</v>
      </c>
      <c r="AT32" s="853">
        <v>0</v>
      </c>
      <c r="AU32" s="853">
        <v>0</v>
      </c>
      <c r="AV32" s="853">
        <v>1</v>
      </c>
      <c r="AW32" s="853">
        <v>2</v>
      </c>
      <c r="AX32" s="853">
        <v>5</v>
      </c>
      <c r="AY32" s="853">
        <v>13</v>
      </c>
      <c r="AZ32" s="853">
        <v>51</v>
      </c>
      <c r="BA32" s="853">
        <v>27</v>
      </c>
      <c r="BB32" s="853">
        <v>2</v>
      </c>
      <c r="BC32" s="853"/>
      <c r="BD32" s="853"/>
      <c r="BE32" s="853"/>
      <c r="BF32" s="853"/>
      <c r="BG32" s="853">
        <v>21</v>
      </c>
      <c r="BH32" s="853">
        <v>79</v>
      </c>
      <c r="BI32" s="853">
        <v>4250</v>
      </c>
      <c r="BJ32" s="853" t="s">
        <v>415</v>
      </c>
      <c r="BK32" s="853">
        <v>0</v>
      </c>
      <c r="BL32" s="853">
        <v>1</v>
      </c>
      <c r="BM32" s="853">
        <v>1</v>
      </c>
      <c r="BN32" s="853">
        <v>4</v>
      </c>
      <c r="BO32" s="853">
        <v>11</v>
      </c>
      <c r="BP32" s="853">
        <v>48</v>
      </c>
      <c r="BQ32" s="853">
        <v>33</v>
      </c>
      <c r="BR32" s="853">
        <v>2</v>
      </c>
      <c r="BS32" s="853"/>
      <c r="BT32" s="853"/>
      <c r="BU32" s="853"/>
      <c r="BV32" s="853"/>
      <c r="BW32" s="853">
        <v>17</v>
      </c>
      <c r="BX32" s="853">
        <v>83</v>
      </c>
      <c r="BY32" s="853">
        <v>4442</v>
      </c>
      <c r="BZ32" s="853" t="s">
        <v>415</v>
      </c>
      <c r="CA32" s="853">
        <v>0</v>
      </c>
      <c r="CB32" s="853">
        <v>1</v>
      </c>
      <c r="CC32" s="853">
        <v>2</v>
      </c>
      <c r="CD32" s="853">
        <v>5</v>
      </c>
      <c r="CE32" s="853">
        <v>16</v>
      </c>
      <c r="CF32" s="853">
        <v>54</v>
      </c>
      <c r="CG32" s="853">
        <v>21</v>
      </c>
      <c r="CH32" s="853">
        <v>1</v>
      </c>
      <c r="CI32" s="853"/>
      <c r="CJ32" s="853"/>
      <c r="CK32" s="853"/>
      <c r="CL32" s="853"/>
      <c r="CM32" s="853">
        <v>24</v>
      </c>
      <c r="CN32" s="853">
        <v>76</v>
      </c>
      <c r="CO32" s="853">
        <v>8689</v>
      </c>
      <c r="CP32" s="853">
        <v>0</v>
      </c>
      <c r="CQ32" s="853">
        <v>0</v>
      </c>
      <c r="CR32" s="853">
        <v>5</v>
      </c>
      <c r="CS32" s="853">
        <v>1</v>
      </c>
      <c r="CT32" s="853">
        <v>0</v>
      </c>
      <c r="CU32" s="853">
        <v>10</v>
      </c>
      <c r="CV32" s="853">
        <v>41</v>
      </c>
      <c r="CW32" s="853">
        <v>33</v>
      </c>
      <c r="CX32" s="853">
        <v>11</v>
      </c>
      <c r="CY32" s="853"/>
      <c r="CZ32" s="853"/>
      <c r="DA32" s="853"/>
      <c r="DB32" s="853"/>
      <c r="DC32" s="853">
        <v>16</v>
      </c>
      <c r="DD32" s="853">
        <v>84</v>
      </c>
      <c r="DE32" s="853">
        <v>4248</v>
      </c>
      <c r="DF32" s="853">
        <v>0</v>
      </c>
      <c r="DG32" s="853">
        <v>0</v>
      </c>
      <c r="DH32" s="853">
        <v>4</v>
      </c>
      <c r="DI32" s="853">
        <v>1</v>
      </c>
      <c r="DJ32" s="853">
        <v>0</v>
      </c>
      <c r="DK32" s="853">
        <v>10</v>
      </c>
      <c r="DL32" s="853">
        <v>44</v>
      </c>
      <c r="DM32" s="853">
        <v>31</v>
      </c>
      <c r="DN32" s="853">
        <v>9</v>
      </c>
      <c r="DO32" s="853"/>
      <c r="DP32" s="853"/>
      <c r="DQ32" s="853"/>
      <c r="DR32" s="853"/>
      <c r="DS32" s="853">
        <v>16</v>
      </c>
      <c r="DT32" s="853">
        <v>84</v>
      </c>
      <c r="DU32" s="853">
        <v>4441</v>
      </c>
      <c r="DV32" s="853">
        <v>0</v>
      </c>
      <c r="DW32" s="853">
        <v>0</v>
      </c>
      <c r="DX32" s="853">
        <v>5</v>
      </c>
      <c r="DY32" s="853">
        <v>0</v>
      </c>
      <c r="DZ32" s="853">
        <v>0</v>
      </c>
      <c r="EA32" s="853">
        <v>9</v>
      </c>
      <c r="EB32" s="853">
        <v>39</v>
      </c>
      <c r="EC32" s="853">
        <v>34</v>
      </c>
      <c r="ED32" s="853">
        <v>12</v>
      </c>
      <c r="EE32" s="853"/>
      <c r="EF32" s="853"/>
      <c r="EG32" s="853"/>
      <c r="EH32" s="853"/>
      <c r="EI32" s="853">
        <v>15</v>
      </c>
      <c r="EJ32" s="853">
        <v>85</v>
      </c>
      <c r="EK32" s="853">
        <v>8688</v>
      </c>
      <c r="EL32" s="853">
        <v>0</v>
      </c>
      <c r="EM32" s="853">
        <v>0</v>
      </c>
      <c r="EN32" s="853">
        <v>6</v>
      </c>
      <c r="EO32" s="853">
        <v>3</v>
      </c>
      <c r="EP32" s="853">
        <v>17</v>
      </c>
      <c r="EQ32" s="853">
        <v>21</v>
      </c>
      <c r="ER32" s="853">
        <v>48</v>
      </c>
      <c r="ES32" s="853">
        <v>4</v>
      </c>
      <c r="ET32" s="853"/>
      <c r="EU32" s="853"/>
      <c r="EV32" s="853"/>
      <c r="EW32" s="853"/>
      <c r="EX32" s="853">
        <v>26</v>
      </c>
      <c r="EY32" s="853">
        <v>74</v>
      </c>
      <c r="EZ32" s="853">
        <v>4248</v>
      </c>
      <c r="FA32" s="853">
        <v>0</v>
      </c>
      <c r="FB32" s="853">
        <v>0</v>
      </c>
      <c r="FC32" s="853">
        <v>5</v>
      </c>
      <c r="FD32" s="853">
        <v>2</v>
      </c>
      <c r="FE32" s="853">
        <v>14</v>
      </c>
      <c r="FF32" s="853">
        <v>21</v>
      </c>
      <c r="FG32" s="853">
        <v>52</v>
      </c>
      <c r="FH32" s="853">
        <v>6</v>
      </c>
      <c r="FI32" s="853"/>
      <c r="FJ32" s="853"/>
      <c r="FK32" s="853"/>
      <c r="FL32" s="853"/>
      <c r="FM32" s="853">
        <v>22</v>
      </c>
      <c r="FN32" s="853">
        <v>78</v>
      </c>
      <c r="FO32" s="853">
        <v>4440</v>
      </c>
      <c r="FP32" s="853">
        <v>0</v>
      </c>
      <c r="FQ32" s="853">
        <v>0</v>
      </c>
      <c r="FR32" s="853">
        <v>6</v>
      </c>
      <c r="FS32" s="853">
        <v>4</v>
      </c>
      <c r="FT32" s="853">
        <v>19</v>
      </c>
      <c r="FU32" s="853">
        <v>22</v>
      </c>
      <c r="FV32" s="853">
        <v>45</v>
      </c>
      <c r="FW32" s="853">
        <v>3</v>
      </c>
      <c r="FX32" s="853"/>
      <c r="FY32" s="853"/>
      <c r="FZ32" s="853"/>
      <c r="GA32" s="853"/>
      <c r="GB32" s="853">
        <v>30</v>
      </c>
      <c r="GC32" s="853">
        <v>70</v>
      </c>
      <c r="GD32" s="853">
        <v>8687</v>
      </c>
      <c r="GE32" s="853">
        <v>27</v>
      </c>
      <c r="GF32" s="853">
        <v>73</v>
      </c>
      <c r="GG32" s="853">
        <v>4248</v>
      </c>
      <c r="GH32" s="853">
        <v>24</v>
      </c>
      <c r="GI32" s="853">
        <v>76</v>
      </c>
      <c r="GJ32" s="853">
        <v>4439</v>
      </c>
      <c r="GK32" s="853">
        <v>30</v>
      </c>
      <c r="GL32" s="853">
        <v>70</v>
      </c>
      <c r="GM32" s="853">
        <v>7204</v>
      </c>
      <c r="GN32" s="853">
        <v>9</v>
      </c>
      <c r="GO32" s="853">
        <v>91</v>
      </c>
      <c r="GP32" s="853">
        <v>3561</v>
      </c>
      <c r="GQ32" s="853">
        <v>8</v>
      </c>
      <c r="GR32" s="853">
        <v>92</v>
      </c>
      <c r="GS32" s="853">
        <v>3643</v>
      </c>
      <c r="GT32" s="853">
        <v>9</v>
      </c>
      <c r="GU32" s="853">
        <v>91</v>
      </c>
      <c r="GV32" s="853">
        <v>7226</v>
      </c>
      <c r="GW32" s="853">
        <v>7</v>
      </c>
      <c r="GX32" s="853">
        <v>93</v>
      </c>
      <c r="GY32" s="853">
        <v>3571</v>
      </c>
      <c r="GZ32" s="853">
        <v>6</v>
      </c>
      <c r="HA32" s="853">
        <v>94</v>
      </c>
      <c r="HB32" s="853">
        <v>3655</v>
      </c>
      <c r="HC32" s="853">
        <v>8</v>
      </c>
      <c r="HD32" s="853">
        <v>92</v>
      </c>
      <c r="HE32" s="853">
        <v>7203</v>
      </c>
      <c r="HF32" s="853">
        <v>7</v>
      </c>
      <c r="HG32" s="853">
        <v>93</v>
      </c>
      <c r="HH32" s="853">
        <v>3553</v>
      </c>
      <c r="HI32" s="853">
        <v>8</v>
      </c>
      <c r="HJ32" s="853">
        <v>92</v>
      </c>
      <c r="HK32" s="853">
        <v>3650</v>
      </c>
      <c r="HL32" s="853">
        <v>7</v>
      </c>
      <c r="HM32" s="853">
        <v>93</v>
      </c>
      <c r="HO32" s="312"/>
      <c r="HP32" s="312"/>
      <c r="HQ32" s="312"/>
      <c r="HR32" s="312"/>
      <c r="HS32" s="312"/>
      <c r="HT32" s="312"/>
      <c r="HU32" s="312"/>
      <c r="HV32" s="312"/>
      <c r="HW32" s="312"/>
      <c r="HX32" s="312"/>
      <c r="HY32" s="312"/>
      <c r="HZ32" s="312"/>
      <c r="IA32" s="312"/>
      <c r="IB32" s="312"/>
      <c r="IC32" s="312"/>
      <c r="ID32" s="312"/>
      <c r="IE32" s="312"/>
      <c r="IF32" s="312"/>
      <c r="IG32" s="312"/>
      <c r="IH32" s="312"/>
      <c r="II32" s="312"/>
      <c r="IJ32" s="312"/>
      <c r="IK32" s="312"/>
      <c r="IL32" s="312"/>
      <c r="IM32" s="312"/>
      <c r="IN32" s="312"/>
      <c r="IO32" s="312"/>
      <c r="IP32" s="312"/>
      <c r="IQ32" s="312"/>
      <c r="IR32" s="312"/>
      <c r="IS32" s="312"/>
      <c r="IT32" s="312"/>
      <c r="IU32" s="312"/>
      <c r="IV32" s="312"/>
    </row>
    <row r="33" spans="1:256" ht="15" x14ac:dyDescent="0.25">
      <c r="A33" s="315"/>
      <c r="B33" s="315" t="s">
        <v>390</v>
      </c>
      <c r="C33" s="853">
        <v>4479</v>
      </c>
      <c r="D33" s="853">
        <v>0</v>
      </c>
      <c r="E33" s="853">
        <v>2</v>
      </c>
      <c r="F33" s="853">
        <v>13</v>
      </c>
      <c r="G33" s="853">
        <v>3</v>
      </c>
      <c r="H33" s="853">
        <v>6</v>
      </c>
      <c r="I33" s="853">
        <v>35</v>
      </c>
      <c r="J33" s="853">
        <v>41</v>
      </c>
      <c r="K33" s="853">
        <v>0</v>
      </c>
      <c r="L33" s="853"/>
      <c r="M33" s="853"/>
      <c r="N33" s="853"/>
      <c r="O33" s="853">
        <v>24</v>
      </c>
      <c r="P33" s="853">
        <v>76</v>
      </c>
      <c r="Q33" s="853">
        <v>2196</v>
      </c>
      <c r="R33" s="853">
        <v>0</v>
      </c>
      <c r="S33" s="853" t="s">
        <v>415</v>
      </c>
      <c r="T33" s="853">
        <v>11</v>
      </c>
      <c r="U33" s="853">
        <v>2</v>
      </c>
      <c r="V33" s="853">
        <v>6</v>
      </c>
      <c r="W33" s="853">
        <v>34</v>
      </c>
      <c r="X33" s="853">
        <v>44</v>
      </c>
      <c r="Y33" s="853">
        <v>0</v>
      </c>
      <c r="Z33" s="853"/>
      <c r="AA33" s="853"/>
      <c r="AB33" s="853"/>
      <c r="AC33" s="853">
        <v>22</v>
      </c>
      <c r="AD33" s="853">
        <v>78</v>
      </c>
      <c r="AE33" s="853">
        <v>2283</v>
      </c>
      <c r="AF33" s="853">
        <v>0</v>
      </c>
      <c r="AG33" s="853" t="s">
        <v>415</v>
      </c>
      <c r="AH33" s="853">
        <v>14</v>
      </c>
      <c r="AI33" s="853">
        <v>3</v>
      </c>
      <c r="AJ33" s="853">
        <v>7</v>
      </c>
      <c r="AK33" s="853">
        <v>36</v>
      </c>
      <c r="AL33" s="853">
        <v>38</v>
      </c>
      <c r="AM33" s="853">
        <v>0</v>
      </c>
      <c r="AN33" s="853"/>
      <c r="AO33" s="853"/>
      <c r="AP33" s="853"/>
      <c r="AQ33" s="853">
        <v>27</v>
      </c>
      <c r="AR33" s="853">
        <v>73</v>
      </c>
      <c r="AS33" s="853">
        <v>4475</v>
      </c>
      <c r="AT33" s="853">
        <v>1</v>
      </c>
      <c r="AU33" s="853">
        <v>1</v>
      </c>
      <c r="AV33" s="853">
        <v>3</v>
      </c>
      <c r="AW33" s="853">
        <v>4</v>
      </c>
      <c r="AX33" s="853">
        <v>7</v>
      </c>
      <c r="AY33" s="853">
        <v>14</v>
      </c>
      <c r="AZ33" s="853">
        <v>45</v>
      </c>
      <c r="BA33" s="853">
        <v>24</v>
      </c>
      <c r="BB33" s="853">
        <v>2</v>
      </c>
      <c r="BC33" s="853"/>
      <c r="BD33" s="853"/>
      <c r="BE33" s="853"/>
      <c r="BF33" s="853"/>
      <c r="BG33" s="853">
        <v>29</v>
      </c>
      <c r="BH33" s="853">
        <v>71</v>
      </c>
      <c r="BI33" s="853">
        <v>2197</v>
      </c>
      <c r="BJ33" s="853" t="s">
        <v>415</v>
      </c>
      <c r="BK33" s="853" t="s">
        <v>415</v>
      </c>
      <c r="BL33" s="853">
        <v>3</v>
      </c>
      <c r="BM33" s="853">
        <v>3</v>
      </c>
      <c r="BN33" s="853">
        <v>5</v>
      </c>
      <c r="BO33" s="853">
        <v>11</v>
      </c>
      <c r="BP33" s="853">
        <v>44</v>
      </c>
      <c r="BQ33" s="853">
        <v>30</v>
      </c>
      <c r="BR33" s="853">
        <v>3</v>
      </c>
      <c r="BS33" s="853"/>
      <c r="BT33" s="853"/>
      <c r="BU33" s="853"/>
      <c r="BV33" s="853"/>
      <c r="BW33" s="853">
        <v>23</v>
      </c>
      <c r="BX33" s="853">
        <v>77</v>
      </c>
      <c r="BY33" s="853">
        <v>2278</v>
      </c>
      <c r="BZ33" s="853" t="s">
        <v>415</v>
      </c>
      <c r="CA33" s="853" t="s">
        <v>415</v>
      </c>
      <c r="CB33" s="853">
        <v>3</v>
      </c>
      <c r="CC33" s="853">
        <v>4</v>
      </c>
      <c r="CD33" s="853">
        <v>8</v>
      </c>
      <c r="CE33" s="853">
        <v>17</v>
      </c>
      <c r="CF33" s="853">
        <v>45</v>
      </c>
      <c r="CG33" s="853">
        <v>19</v>
      </c>
      <c r="CH33" s="853">
        <v>1</v>
      </c>
      <c r="CI33" s="853"/>
      <c r="CJ33" s="853"/>
      <c r="CK33" s="853"/>
      <c r="CL33" s="853"/>
      <c r="CM33" s="853">
        <v>35</v>
      </c>
      <c r="CN33" s="853">
        <v>65</v>
      </c>
      <c r="CO33" s="853">
        <v>4478</v>
      </c>
      <c r="CP33" s="853">
        <v>0</v>
      </c>
      <c r="CQ33" s="853">
        <v>2</v>
      </c>
      <c r="CR33" s="853">
        <v>12</v>
      </c>
      <c r="CS33" s="853">
        <v>1</v>
      </c>
      <c r="CT33" s="853" t="s">
        <v>415</v>
      </c>
      <c r="CU33" s="853">
        <v>11</v>
      </c>
      <c r="CV33" s="853">
        <v>40</v>
      </c>
      <c r="CW33" s="853">
        <v>26</v>
      </c>
      <c r="CX33" s="853">
        <v>8</v>
      </c>
      <c r="CY33" s="853"/>
      <c r="CZ33" s="853"/>
      <c r="DA33" s="853"/>
      <c r="DB33" s="853"/>
      <c r="DC33" s="853">
        <v>27</v>
      </c>
      <c r="DD33" s="853">
        <v>73</v>
      </c>
      <c r="DE33" s="853">
        <v>2196</v>
      </c>
      <c r="DF33" s="853">
        <v>0</v>
      </c>
      <c r="DG33" s="853" t="s">
        <v>415</v>
      </c>
      <c r="DH33" s="853">
        <v>11</v>
      </c>
      <c r="DI33" s="853">
        <v>1</v>
      </c>
      <c r="DJ33" s="853" t="s">
        <v>415</v>
      </c>
      <c r="DK33" s="853">
        <v>12</v>
      </c>
      <c r="DL33" s="853">
        <v>42</v>
      </c>
      <c r="DM33" s="853">
        <v>25</v>
      </c>
      <c r="DN33" s="853">
        <v>7</v>
      </c>
      <c r="DO33" s="853"/>
      <c r="DP33" s="853"/>
      <c r="DQ33" s="853"/>
      <c r="DR33" s="853"/>
      <c r="DS33" s="853">
        <v>26</v>
      </c>
      <c r="DT33" s="853">
        <v>74</v>
      </c>
      <c r="DU33" s="853">
        <v>2282</v>
      </c>
      <c r="DV33" s="853">
        <v>1</v>
      </c>
      <c r="DW33" s="853" t="s">
        <v>415</v>
      </c>
      <c r="DX33" s="853">
        <v>12</v>
      </c>
      <c r="DY33" s="853">
        <v>1</v>
      </c>
      <c r="DZ33" s="853">
        <v>0</v>
      </c>
      <c r="EA33" s="853">
        <v>11</v>
      </c>
      <c r="EB33" s="853">
        <v>37</v>
      </c>
      <c r="EC33" s="853">
        <v>27</v>
      </c>
      <c r="ED33" s="853">
        <v>9</v>
      </c>
      <c r="EE33" s="853"/>
      <c r="EF33" s="853"/>
      <c r="EG33" s="853"/>
      <c r="EH33" s="853"/>
      <c r="EI33" s="853">
        <v>28</v>
      </c>
      <c r="EJ33" s="853">
        <v>72</v>
      </c>
      <c r="EK33" s="853">
        <v>4479</v>
      </c>
      <c r="EL33" s="853">
        <v>0</v>
      </c>
      <c r="EM33" s="853">
        <v>2</v>
      </c>
      <c r="EN33" s="853">
        <v>13</v>
      </c>
      <c r="EO33" s="853">
        <v>4</v>
      </c>
      <c r="EP33" s="853">
        <v>18</v>
      </c>
      <c r="EQ33" s="853">
        <v>21</v>
      </c>
      <c r="ER33" s="853">
        <v>39</v>
      </c>
      <c r="ES33" s="853">
        <v>4</v>
      </c>
      <c r="ET33" s="853"/>
      <c r="EU33" s="853"/>
      <c r="EV33" s="853"/>
      <c r="EW33" s="853"/>
      <c r="EX33" s="853">
        <v>36</v>
      </c>
      <c r="EY33" s="853">
        <v>64</v>
      </c>
      <c r="EZ33" s="853">
        <v>2196</v>
      </c>
      <c r="FA33" s="853">
        <v>0</v>
      </c>
      <c r="FB33" s="853" t="s">
        <v>415</v>
      </c>
      <c r="FC33" s="853">
        <v>11</v>
      </c>
      <c r="FD33" s="853">
        <v>3</v>
      </c>
      <c r="FE33" s="853">
        <v>15</v>
      </c>
      <c r="FF33" s="853">
        <v>20</v>
      </c>
      <c r="FG33" s="853">
        <v>43</v>
      </c>
      <c r="FH33" s="853">
        <v>5</v>
      </c>
      <c r="FI33" s="853"/>
      <c r="FJ33" s="853"/>
      <c r="FK33" s="853"/>
      <c r="FL33" s="853"/>
      <c r="FM33" s="853">
        <v>31</v>
      </c>
      <c r="FN33" s="853">
        <v>69</v>
      </c>
      <c r="FO33" s="853">
        <v>2283</v>
      </c>
      <c r="FP33" s="853">
        <v>0</v>
      </c>
      <c r="FQ33" s="853" t="s">
        <v>415</v>
      </c>
      <c r="FR33" s="853">
        <v>14</v>
      </c>
      <c r="FS33" s="853">
        <v>4</v>
      </c>
      <c r="FT33" s="853">
        <v>20</v>
      </c>
      <c r="FU33" s="853">
        <v>21</v>
      </c>
      <c r="FV33" s="853">
        <v>35</v>
      </c>
      <c r="FW33" s="853">
        <v>2</v>
      </c>
      <c r="FX33" s="853"/>
      <c r="FY33" s="853"/>
      <c r="FZ33" s="853"/>
      <c r="GA33" s="853"/>
      <c r="GB33" s="853">
        <v>41</v>
      </c>
      <c r="GC33" s="853">
        <v>59</v>
      </c>
      <c r="GD33" s="853">
        <v>4466</v>
      </c>
      <c r="GE33" s="853">
        <v>36</v>
      </c>
      <c r="GF33" s="853">
        <v>64</v>
      </c>
      <c r="GG33" s="853">
        <v>2190</v>
      </c>
      <c r="GH33" s="853">
        <v>32</v>
      </c>
      <c r="GI33" s="853">
        <v>68</v>
      </c>
      <c r="GJ33" s="853">
        <v>2276</v>
      </c>
      <c r="GK33" s="853">
        <v>39</v>
      </c>
      <c r="GL33" s="853">
        <v>61</v>
      </c>
      <c r="GM33" s="853">
        <v>3558</v>
      </c>
      <c r="GN33" s="853">
        <v>18</v>
      </c>
      <c r="GO33" s="853">
        <v>82</v>
      </c>
      <c r="GP33" s="853">
        <v>1755</v>
      </c>
      <c r="GQ33" s="853">
        <v>17</v>
      </c>
      <c r="GR33" s="853">
        <v>83</v>
      </c>
      <c r="GS33" s="853">
        <v>1803</v>
      </c>
      <c r="GT33" s="853">
        <v>19</v>
      </c>
      <c r="GU33" s="853">
        <v>81</v>
      </c>
      <c r="GV33" s="853">
        <v>3567</v>
      </c>
      <c r="GW33" s="853">
        <v>18</v>
      </c>
      <c r="GX33" s="853">
        <v>82</v>
      </c>
      <c r="GY33" s="853">
        <v>1756</v>
      </c>
      <c r="GZ33" s="853">
        <v>16</v>
      </c>
      <c r="HA33" s="853">
        <v>84</v>
      </c>
      <c r="HB33" s="853">
        <v>1811</v>
      </c>
      <c r="HC33" s="853">
        <v>21</v>
      </c>
      <c r="HD33" s="853">
        <v>79</v>
      </c>
      <c r="HE33" s="853">
        <v>3459</v>
      </c>
      <c r="HF33" s="853">
        <v>18</v>
      </c>
      <c r="HG33" s="853">
        <v>82</v>
      </c>
      <c r="HH33" s="853">
        <v>1715</v>
      </c>
      <c r="HI33" s="853">
        <v>18</v>
      </c>
      <c r="HJ33" s="853">
        <v>82</v>
      </c>
      <c r="HK33" s="853">
        <v>1744</v>
      </c>
      <c r="HL33" s="853">
        <v>18</v>
      </c>
      <c r="HM33" s="853">
        <v>82</v>
      </c>
      <c r="HO33" s="312"/>
      <c r="HP33" s="312"/>
      <c r="HQ33" s="312"/>
      <c r="HR33" s="312"/>
      <c r="HS33" s="312"/>
      <c r="HT33" s="312"/>
      <c r="HU33" s="312"/>
      <c r="HV33" s="312"/>
      <c r="HW33" s="312"/>
      <c r="HX33" s="312"/>
      <c r="HY33" s="312"/>
      <c r="HZ33" s="312"/>
      <c r="IA33" s="312"/>
      <c r="IB33" s="312"/>
      <c r="IC33" s="312"/>
      <c r="ID33" s="312"/>
      <c r="IE33" s="312"/>
      <c r="IF33" s="312"/>
      <c r="IG33" s="312"/>
      <c r="IH33" s="312"/>
      <c r="II33" s="312"/>
      <c r="IJ33" s="312"/>
      <c r="IK33" s="312"/>
      <c r="IL33" s="312"/>
      <c r="IM33" s="312"/>
      <c r="IN33" s="312"/>
      <c r="IO33" s="312"/>
      <c r="IP33" s="312"/>
      <c r="IQ33" s="312"/>
      <c r="IR33" s="312"/>
      <c r="IS33" s="312"/>
      <c r="IT33" s="312"/>
      <c r="IU33" s="312"/>
      <c r="IV33" s="312"/>
    </row>
    <row r="34" spans="1:256" x14ac:dyDescent="0.2">
      <c r="C34" s="323"/>
      <c r="D34" s="323"/>
      <c r="E34" s="323"/>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3"/>
      <c r="AZ34" s="323"/>
      <c r="BA34" s="323"/>
      <c r="BB34" s="323"/>
      <c r="BC34" s="323"/>
      <c r="BD34" s="323"/>
      <c r="BE34" s="323"/>
      <c r="BF34" s="323"/>
      <c r="BG34" s="323"/>
      <c r="BH34" s="323"/>
      <c r="BI34" s="323"/>
      <c r="BJ34" s="323"/>
      <c r="BK34" s="323"/>
      <c r="BL34" s="323"/>
      <c r="BM34" s="323"/>
      <c r="BN34" s="323"/>
      <c r="BO34" s="323"/>
      <c r="BP34" s="323"/>
      <c r="BQ34" s="323"/>
      <c r="BR34" s="323"/>
      <c r="BS34" s="323"/>
      <c r="BT34" s="323"/>
      <c r="BU34" s="323"/>
      <c r="BV34" s="323"/>
      <c r="BW34" s="323"/>
      <c r="BX34" s="323"/>
      <c r="BY34" s="323"/>
      <c r="BZ34" s="323"/>
      <c r="CA34" s="323"/>
      <c r="CB34" s="323"/>
      <c r="CC34" s="323"/>
      <c r="CD34" s="323"/>
      <c r="CE34" s="323"/>
      <c r="CF34" s="323"/>
      <c r="CG34" s="323"/>
      <c r="CH34" s="323"/>
      <c r="CI34" s="323"/>
      <c r="CJ34" s="323"/>
      <c r="CK34" s="323"/>
      <c r="CL34" s="323"/>
      <c r="CM34" s="323"/>
      <c r="CN34" s="323"/>
      <c r="CO34" s="323"/>
      <c r="CP34" s="323"/>
      <c r="CQ34" s="323"/>
      <c r="CR34" s="323"/>
      <c r="CS34" s="323"/>
      <c r="CT34" s="323"/>
      <c r="CU34" s="323"/>
      <c r="CV34" s="323"/>
      <c r="CW34" s="323"/>
      <c r="CX34" s="323"/>
      <c r="CY34" s="323"/>
      <c r="CZ34" s="323"/>
      <c r="DA34" s="323"/>
      <c r="DB34" s="323"/>
      <c r="DC34" s="323"/>
      <c r="DD34" s="323"/>
      <c r="DE34" s="323"/>
      <c r="DF34" s="323"/>
      <c r="DG34" s="323"/>
      <c r="DH34" s="323"/>
      <c r="DI34" s="323"/>
      <c r="DJ34" s="323"/>
      <c r="DK34" s="323"/>
      <c r="DL34" s="323"/>
      <c r="DM34" s="323"/>
      <c r="DN34" s="323"/>
      <c r="DO34" s="323"/>
      <c r="DP34" s="323"/>
      <c r="DQ34" s="323"/>
      <c r="DR34" s="323"/>
      <c r="DS34" s="323"/>
      <c r="DT34" s="323"/>
      <c r="DU34" s="323"/>
      <c r="DV34" s="323"/>
      <c r="DW34" s="323"/>
      <c r="DX34" s="323"/>
      <c r="DY34" s="323"/>
      <c r="DZ34" s="323"/>
      <c r="EA34" s="323"/>
      <c r="EB34" s="323"/>
      <c r="EC34" s="323"/>
      <c r="ED34" s="323"/>
      <c r="EE34" s="323"/>
      <c r="EF34" s="323"/>
      <c r="EG34" s="323"/>
      <c r="EH34" s="323"/>
      <c r="EI34" s="323"/>
      <c r="EJ34" s="323"/>
      <c r="EK34" s="323"/>
      <c r="EL34" s="323"/>
      <c r="EM34" s="323"/>
      <c r="EN34" s="323"/>
      <c r="EO34" s="323"/>
      <c r="EP34" s="323"/>
      <c r="EQ34" s="323"/>
      <c r="ER34" s="323"/>
      <c r="ES34" s="323"/>
      <c r="ET34" s="323"/>
      <c r="EU34" s="323"/>
      <c r="EV34" s="323"/>
      <c r="EW34" s="323"/>
      <c r="EX34" s="323"/>
      <c r="EY34" s="323"/>
      <c r="EZ34" s="323"/>
      <c r="FA34" s="323"/>
      <c r="FB34" s="323"/>
      <c r="FC34" s="323"/>
      <c r="FD34" s="323"/>
      <c r="FE34" s="323"/>
      <c r="FF34" s="323"/>
      <c r="FG34" s="323"/>
      <c r="FH34" s="323"/>
      <c r="FI34" s="323"/>
      <c r="FJ34" s="323"/>
      <c r="FK34" s="323"/>
      <c r="FL34" s="323"/>
      <c r="FM34" s="323"/>
      <c r="FN34" s="323"/>
      <c r="FO34" s="323"/>
      <c r="FP34" s="323"/>
      <c r="FQ34" s="323"/>
      <c r="FR34" s="323"/>
      <c r="FS34" s="323"/>
      <c r="FT34" s="323"/>
      <c r="FU34" s="323"/>
      <c r="FV34" s="323"/>
      <c r="FW34" s="323"/>
      <c r="FX34" s="323"/>
      <c r="FY34" s="323"/>
      <c r="FZ34" s="323"/>
      <c r="GA34" s="323"/>
      <c r="GB34" s="323"/>
      <c r="GC34" s="323"/>
      <c r="GD34" s="323"/>
      <c r="GE34" s="323"/>
      <c r="GF34" s="323"/>
      <c r="GG34" s="323"/>
      <c r="GH34" s="323"/>
      <c r="GI34" s="323"/>
      <c r="GJ34" s="323"/>
      <c r="GK34" s="323"/>
      <c r="GL34" s="323"/>
      <c r="GM34" s="323"/>
      <c r="GN34" s="323"/>
      <c r="GO34" s="323"/>
      <c r="GP34" s="323"/>
      <c r="GQ34" s="323"/>
      <c r="GR34" s="323"/>
      <c r="GS34" s="323"/>
      <c r="GT34" s="323"/>
      <c r="GU34" s="323"/>
      <c r="GV34" s="323"/>
      <c r="GW34" s="323"/>
      <c r="GX34" s="323"/>
      <c r="GY34" s="323"/>
      <c r="GZ34" s="323"/>
      <c r="HA34" s="323"/>
      <c r="HB34" s="323"/>
      <c r="HC34" s="323"/>
      <c r="HD34" s="323"/>
      <c r="HE34" s="323"/>
      <c r="HF34" s="323"/>
      <c r="HG34" s="323"/>
      <c r="HH34" s="323"/>
      <c r="HI34" s="323"/>
      <c r="HJ34" s="323"/>
      <c r="HK34" s="323"/>
      <c r="HL34" s="323"/>
      <c r="HM34" s="323"/>
      <c r="HO34" s="312"/>
      <c r="HP34" s="312"/>
      <c r="HQ34" s="312"/>
      <c r="HR34" s="312"/>
      <c r="HS34" s="312"/>
      <c r="HT34" s="312"/>
      <c r="HU34" s="312"/>
      <c r="HV34" s="312"/>
      <c r="HW34" s="312"/>
      <c r="HX34" s="312"/>
      <c r="HY34" s="312"/>
      <c r="HZ34" s="312"/>
      <c r="IA34" s="312"/>
      <c r="IB34" s="312"/>
      <c r="IC34" s="312"/>
      <c r="ID34" s="312"/>
      <c r="IE34" s="312"/>
      <c r="IF34" s="312"/>
      <c r="IG34" s="312"/>
      <c r="IH34" s="312"/>
      <c r="II34" s="312"/>
      <c r="IJ34" s="312"/>
      <c r="IK34" s="312"/>
      <c r="IL34" s="312"/>
      <c r="IM34" s="312"/>
      <c r="IN34" s="312"/>
      <c r="IO34" s="312"/>
      <c r="IP34" s="312"/>
      <c r="IQ34" s="312"/>
      <c r="IR34" s="312"/>
      <c r="IS34" s="312"/>
      <c r="IT34" s="312"/>
      <c r="IU34" s="312"/>
      <c r="IV34" s="312"/>
    </row>
    <row r="35" spans="1:256" x14ac:dyDescent="0.2">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3"/>
      <c r="AY35" s="323"/>
      <c r="AZ35" s="323"/>
      <c r="BA35" s="323"/>
      <c r="BB35" s="323"/>
      <c r="BC35" s="323"/>
      <c r="BD35" s="323"/>
      <c r="BE35" s="323"/>
      <c r="BF35" s="323"/>
      <c r="BG35" s="323"/>
      <c r="BH35" s="323"/>
      <c r="BI35" s="323"/>
      <c r="BJ35" s="323"/>
      <c r="BK35" s="323"/>
      <c r="BL35" s="323"/>
      <c r="BM35" s="323"/>
      <c r="BN35" s="323"/>
      <c r="BO35" s="323"/>
      <c r="BP35" s="323"/>
      <c r="BQ35" s="323"/>
      <c r="BR35" s="323"/>
      <c r="BS35" s="323"/>
      <c r="BT35" s="323"/>
      <c r="BU35" s="323"/>
      <c r="BV35" s="323"/>
      <c r="BW35" s="323"/>
      <c r="BX35" s="323"/>
      <c r="BY35" s="323"/>
      <c r="BZ35" s="323"/>
      <c r="CA35" s="323"/>
      <c r="CB35" s="323"/>
      <c r="CC35" s="323"/>
      <c r="CD35" s="323"/>
      <c r="CE35" s="323"/>
      <c r="CF35" s="323"/>
      <c r="CG35" s="323"/>
      <c r="CH35" s="323"/>
      <c r="CI35" s="323"/>
      <c r="CJ35" s="323"/>
      <c r="CK35" s="323"/>
      <c r="CL35" s="323"/>
      <c r="CM35" s="323"/>
      <c r="CN35" s="323"/>
      <c r="CO35" s="323"/>
      <c r="CP35" s="323"/>
      <c r="CQ35" s="323"/>
      <c r="CR35" s="323"/>
      <c r="CS35" s="323"/>
      <c r="CT35" s="323"/>
      <c r="CU35" s="323"/>
      <c r="CV35" s="323"/>
      <c r="CW35" s="323"/>
      <c r="CX35" s="323"/>
      <c r="CY35" s="323"/>
      <c r="CZ35" s="323"/>
      <c r="DA35" s="323"/>
      <c r="DB35" s="323"/>
      <c r="DC35" s="323"/>
      <c r="DD35" s="323"/>
      <c r="DE35" s="323"/>
      <c r="DF35" s="323"/>
      <c r="DG35" s="323"/>
      <c r="DH35" s="323"/>
      <c r="DI35" s="323"/>
      <c r="DJ35" s="323"/>
      <c r="DK35" s="323"/>
      <c r="DL35" s="323"/>
      <c r="DM35" s="323"/>
      <c r="DN35" s="323"/>
      <c r="DO35" s="323"/>
      <c r="DP35" s="323"/>
      <c r="DQ35" s="323"/>
      <c r="DR35" s="323"/>
      <c r="DS35" s="323"/>
      <c r="DT35" s="323"/>
      <c r="DU35" s="323"/>
      <c r="DV35" s="323"/>
      <c r="DW35" s="323"/>
      <c r="DX35" s="323"/>
      <c r="DY35" s="323"/>
      <c r="DZ35" s="323"/>
      <c r="EA35" s="323"/>
      <c r="EB35" s="323"/>
      <c r="EC35" s="323"/>
      <c r="ED35" s="323"/>
      <c r="EE35" s="323"/>
      <c r="EF35" s="323"/>
      <c r="EG35" s="323"/>
      <c r="EH35" s="323"/>
      <c r="EI35" s="323"/>
      <c r="EJ35" s="323"/>
      <c r="EK35" s="323"/>
      <c r="EL35" s="323"/>
      <c r="EM35" s="323"/>
      <c r="EN35" s="323"/>
      <c r="EO35" s="323"/>
      <c r="EP35" s="323"/>
      <c r="EQ35" s="323"/>
      <c r="ER35" s="323"/>
      <c r="ES35" s="323"/>
      <c r="ET35" s="323"/>
      <c r="EU35" s="323"/>
      <c r="EV35" s="323"/>
      <c r="EW35" s="323"/>
      <c r="EX35" s="323"/>
      <c r="EY35" s="323"/>
      <c r="EZ35" s="323"/>
      <c r="FA35" s="323"/>
      <c r="FB35" s="323"/>
      <c r="FC35" s="323"/>
      <c r="FD35" s="323"/>
      <c r="FE35" s="323"/>
      <c r="FF35" s="323"/>
      <c r="FG35" s="323"/>
      <c r="FH35" s="323"/>
      <c r="FI35" s="323"/>
      <c r="FJ35" s="323"/>
      <c r="FK35" s="323"/>
      <c r="FL35" s="323"/>
      <c r="FM35" s="323"/>
      <c r="FN35" s="323"/>
      <c r="FO35" s="323"/>
      <c r="FP35" s="323"/>
      <c r="FQ35" s="323"/>
      <c r="FR35" s="323"/>
      <c r="FS35" s="323"/>
      <c r="FT35" s="323"/>
      <c r="FU35" s="323"/>
      <c r="FV35" s="323"/>
      <c r="FW35" s="323"/>
      <c r="FX35" s="323"/>
      <c r="FY35" s="323"/>
      <c r="FZ35" s="323"/>
      <c r="GA35" s="323"/>
      <c r="GB35" s="323"/>
      <c r="GC35" s="323"/>
      <c r="GD35" s="323"/>
      <c r="GE35" s="323"/>
      <c r="GF35" s="323"/>
      <c r="GG35" s="323"/>
      <c r="GH35" s="323"/>
      <c r="GI35" s="323"/>
      <c r="GJ35" s="323"/>
      <c r="GK35" s="323"/>
      <c r="GL35" s="323"/>
      <c r="GM35" s="323"/>
      <c r="GN35" s="323"/>
      <c r="GO35" s="323"/>
      <c r="GP35" s="323"/>
      <c r="GQ35" s="323"/>
      <c r="GR35" s="323"/>
      <c r="GS35" s="323"/>
      <c r="GT35" s="323"/>
      <c r="GU35" s="323"/>
      <c r="GV35" s="323"/>
      <c r="GW35" s="323"/>
      <c r="GX35" s="323"/>
      <c r="GY35" s="323"/>
      <c r="GZ35" s="323"/>
      <c r="HA35" s="323"/>
      <c r="HB35" s="323"/>
      <c r="HC35" s="323"/>
      <c r="HD35" s="323"/>
      <c r="HE35" s="323"/>
      <c r="HF35" s="323"/>
      <c r="HG35" s="323"/>
      <c r="HH35" s="323"/>
      <c r="HI35" s="323"/>
      <c r="HJ35" s="323"/>
      <c r="HK35" s="323"/>
      <c r="HL35" s="323"/>
      <c r="HM35" s="323"/>
      <c r="HO35" s="312"/>
      <c r="HP35" s="312"/>
      <c r="HQ35" s="312"/>
      <c r="HR35" s="312"/>
      <c r="HS35" s="312"/>
      <c r="HT35" s="312"/>
      <c r="HU35" s="312"/>
      <c r="HV35" s="312"/>
      <c r="HW35" s="312"/>
      <c r="HX35" s="312"/>
      <c r="HY35" s="312"/>
      <c r="HZ35" s="312"/>
      <c r="IA35" s="312"/>
      <c r="IB35" s="312"/>
      <c r="IC35" s="312"/>
      <c r="ID35" s="312"/>
      <c r="IE35" s="312"/>
      <c r="IF35" s="312"/>
      <c r="IG35" s="312"/>
      <c r="IH35" s="312"/>
      <c r="II35" s="312"/>
      <c r="IJ35" s="312"/>
      <c r="IK35" s="312"/>
      <c r="IL35" s="312"/>
      <c r="IM35" s="312"/>
      <c r="IN35" s="312"/>
      <c r="IO35" s="312"/>
      <c r="IP35" s="312"/>
      <c r="IQ35" s="312"/>
      <c r="IR35" s="312"/>
      <c r="IS35" s="312"/>
      <c r="IT35" s="312"/>
      <c r="IU35" s="312"/>
      <c r="IV35" s="312"/>
    </row>
    <row r="36" spans="1:256" x14ac:dyDescent="0.2">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3"/>
      <c r="AY36" s="323"/>
      <c r="AZ36" s="323"/>
      <c r="BA36" s="323"/>
      <c r="BB36" s="323"/>
      <c r="BC36" s="323"/>
      <c r="BD36" s="323"/>
      <c r="BE36" s="323"/>
      <c r="BF36" s="323"/>
      <c r="BG36" s="323"/>
      <c r="BH36" s="323"/>
      <c r="BI36" s="323"/>
      <c r="BJ36" s="323"/>
      <c r="BK36" s="323"/>
      <c r="BL36" s="323"/>
      <c r="BM36" s="323"/>
      <c r="BN36" s="323"/>
      <c r="BO36" s="323"/>
      <c r="BP36" s="323"/>
      <c r="BQ36" s="323"/>
      <c r="BR36" s="323"/>
      <c r="BS36" s="323"/>
      <c r="BT36" s="323"/>
      <c r="BU36" s="323"/>
      <c r="BV36" s="323"/>
      <c r="BW36" s="323"/>
      <c r="BX36" s="323"/>
      <c r="BY36" s="323"/>
      <c r="BZ36" s="323"/>
      <c r="CA36" s="323"/>
      <c r="CB36" s="323"/>
      <c r="CC36" s="323"/>
      <c r="CD36" s="323"/>
      <c r="CE36" s="323"/>
      <c r="CF36" s="323"/>
      <c r="CG36" s="323"/>
      <c r="CH36" s="323"/>
      <c r="CI36" s="323"/>
      <c r="CJ36" s="323"/>
      <c r="CK36" s="323"/>
      <c r="CL36" s="323"/>
      <c r="CM36" s="323"/>
      <c r="CN36" s="323"/>
      <c r="CO36" s="323"/>
      <c r="CP36" s="323"/>
      <c r="CQ36" s="323"/>
      <c r="CR36" s="323"/>
      <c r="CS36" s="323"/>
      <c r="CT36" s="323"/>
      <c r="CU36" s="323"/>
      <c r="CV36" s="323"/>
      <c r="CW36" s="323"/>
      <c r="CX36" s="323"/>
      <c r="CY36" s="323"/>
      <c r="CZ36" s="323"/>
      <c r="DA36" s="323"/>
      <c r="DB36" s="323"/>
      <c r="DC36" s="323"/>
      <c r="DD36" s="323"/>
      <c r="DE36" s="323"/>
      <c r="DF36" s="323"/>
      <c r="DG36" s="323"/>
      <c r="DH36" s="323"/>
      <c r="DI36" s="323"/>
      <c r="DJ36" s="323"/>
      <c r="DK36" s="323"/>
      <c r="DL36" s="323"/>
      <c r="DM36" s="323"/>
      <c r="DN36" s="323"/>
      <c r="DO36" s="323"/>
      <c r="DP36" s="323"/>
      <c r="DQ36" s="323"/>
      <c r="DR36" s="323"/>
      <c r="DS36" s="323"/>
      <c r="DT36" s="323"/>
      <c r="DU36" s="323"/>
      <c r="DV36" s="323"/>
      <c r="DW36" s="323"/>
      <c r="DX36" s="323"/>
      <c r="DY36" s="323"/>
      <c r="DZ36" s="323"/>
      <c r="EA36" s="323"/>
      <c r="EB36" s="323"/>
      <c r="EC36" s="323"/>
      <c r="ED36" s="323"/>
      <c r="EE36" s="323"/>
      <c r="EF36" s="323"/>
      <c r="EG36" s="323"/>
      <c r="EH36" s="323"/>
      <c r="EI36" s="323"/>
      <c r="EJ36" s="323"/>
      <c r="EK36" s="323"/>
      <c r="EL36" s="323"/>
      <c r="EM36" s="323"/>
      <c r="EN36" s="323"/>
      <c r="EO36" s="323"/>
      <c r="EP36" s="323"/>
      <c r="EQ36" s="323"/>
      <c r="ER36" s="323"/>
      <c r="ES36" s="323"/>
      <c r="ET36" s="323"/>
      <c r="EU36" s="323"/>
      <c r="EV36" s="323"/>
      <c r="EW36" s="323"/>
      <c r="EX36" s="323"/>
      <c r="EY36" s="323"/>
      <c r="EZ36" s="323"/>
      <c r="FA36" s="323"/>
      <c r="FB36" s="323"/>
      <c r="FC36" s="323"/>
      <c r="FD36" s="323"/>
      <c r="FE36" s="323"/>
      <c r="FF36" s="323"/>
      <c r="FG36" s="323"/>
      <c r="FH36" s="323"/>
      <c r="FI36" s="323"/>
      <c r="FJ36" s="323"/>
      <c r="FK36" s="323"/>
      <c r="FL36" s="323"/>
      <c r="FM36" s="323"/>
      <c r="FN36" s="323"/>
      <c r="FO36" s="323"/>
      <c r="FP36" s="323"/>
      <c r="FQ36" s="323"/>
      <c r="FR36" s="323"/>
      <c r="FS36" s="323"/>
      <c r="FT36" s="323"/>
      <c r="FU36" s="323"/>
      <c r="FV36" s="323"/>
      <c r="FW36" s="323"/>
      <c r="FX36" s="323"/>
      <c r="FY36" s="323"/>
      <c r="FZ36" s="323"/>
      <c r="GA36" s="323"/>
      <c r="GB36" s="323"/>
      <c r="GC36" s="323"/>
      <c r="GD36" s="323"/>
      <c r="GE36" s="323"/>
      <c r="GF36" s="323"/>
      <c r="GG36" s="323"/>
      <c r="GH36" s="323"/>
      <c r="GI36" s="323"/>
      <c r="GJ36" s="323"/>
      <c r="GK36" s="323"/>
      <c r="GL36" s="323"/>
      <c r="GM36" s="323"/>
      <c r="GN36" s="323"/>
      <c r="GO36" s="323"/>
      <c r="GP36" s="323"/>
      <c r="GQ36" s="323"/>
      <c r="GR36" s="323"/>
      <c r="GS36" s="323"/>
      <c r="GT36" s="323"/>
      <c r="GU36" s="323"/>
      <c r="GV36" s="323"/>
      <c r="GW36" s="323"/>
      <c r="GX36" s="323"/>
      <c r="GY36" s="323"/>
      <c r="GZ36" s="323"/>
      <c r="HA36" s="323"/>
      <c r="HB36" s="323"/>
      <c r="HC36" s="323"/>
      <c r="HD36" s="323"/>
      <c r="HE36" s="323"/>
      <c r="HF36" s="323"/>
      <c r="HG36" s="323"/>
      <c r="HH36" s="323"/>
      <c r="HI36" s="323"/>
      <c r="HJ36" s="323"/>
      <c r="HK36" s="323"/>
      <c r="HL36" s="323"/>
      <c r="HM36" s="323"/>
      <c r="HO36" s="312"/>
      <c r="HP36" s="312"/>
      <c r="HQ36" s="312"/>
      <c r="HR36" s="312"/>
      <c r="HS36" s="312"/>
      <c r="HT36" s="312"/>
      <c r="HU36" s="312"/>
      <c r="HV36" s="312"/>
      <c r="HW36" s="312"/>
      <c r="HX36" s="312"/>
      <c r="HY36" s="312"/>
      <c r="HZ36" s="312"/>
      <c r="IA36" s="312"/>
      <c r="IB36" s="312"/>
      <c r="IC36" s="312"/>
      <c r="ID36" s="312"/>
      <c r="IE36" s="312"/>
      <c r="IF36" s="312"/>
      <c r="IG36" s="312"/>
      <c r="IH36" s="312"/>
      <c r="II36" s="312"/>
      <c r="IJ36" s="312"/>
      <c r="IK36" s="312"/>
      <c r="IL36" s="312"/>
      <c r="IM36" s="312"/>
      <c r="IN36" s="312"/>
      <c r="IO36" s="312"/>
      <c r="IP36" s="312"/>
      <c r="IQ36" s="312"/>
      <c r="IR36" s="312"/>
      <c r="IS36" s="312"/>
      <c r="IT36" s="312"/>
      <c r="IU36" s="312"/>
      <c r="IV36" s="312"/>
    </row>
    <row r="37" spans="1:256" x14ac:dyDescent="0.2">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5"/>
      <c r="AW37" s="325"/>
      <c r="AX37" s="325"/>
      <c r="AY37" s="325"/>
      <c r="AZ37" s="325"/>
      <c r="BA37" s="325"/>
      <c r="BB37" s="325"/>
      <c r="BC37" s="325"/>
      <c r="BD37" s="325"/>
      <c r="BE37" s="325"/>
      <c r="BF37" s="325"/>
      <c r="BG37" s="325"/>
      <c r="BH37" s="325"/>
      <c r="BI37" s="325"/>
      <c r="BJ37" s="325"/>
      <c r="BK37" s="325"/>
      <c r="BL37" s="325"/>
      <c r="BM37" s="325"/>
      <c r="BN37" s="325"/>
      <c r="BO37" s="325"/>
      <c r="BP37" s="325"/>
      <c r="BQ37" s="325"/>
      <c r="BR37" s="325"/>
      <c r="BS37" s="325"/>
      <c r="BT37" s="325"/>
      <c r="BU37" s="325"/>
      <c r="BV37" s="325"/>
      <c r="BW37" s="325"/>
      <c r="BX37" s="325"/>
      <c r="BY37" s="325"/>
      <c r="BZ37" s="325"/>
      <c r="CA37" s="325"/>
      <c r="CB37" s="325"/>
      <c r="CC37" s="325"/>
      <c r="CD37" s="325"/>
      <c r="CE37" s="325"/>
      <c r="CF37" s="325"/>
      <c r="CG37" s="325"/>
      <c r="CH37" s="325"/>
      <c r="CI37" s="325"/>
      <c r="CJ37" s="325"/>
      <c r="CK37" s="325"/>
      <c r="CL37" s="325"/>
      <c r="CM37" s="325"/>
      <c r="CN37" s="325"/>
      <c r="CO37" s="325"/>
      <c r="CP37" s="325"/>
      <c r="CQ37" s="325"/>
      <c r="CR37" s="325"/>
      <c r="CS37" s="325"/>
      <c r="CT37" s="325"/>
      <c r="CU37" s="325"/>
      <c r="CV37" s="325"/>
      <c r="CW37" s="325"/>
      <c r="CX37" s="325"/>
      <c r="CY37" s="325"/>
      <c r="CZ37" s="325"/>
      <c r="DA37" s="325"/>
      <c r="DB37" s="325"/>
      <c r="DC37" s="325"/>
      <c r="DD37" s="325"/>
      <c r="DE37" s="325"/>
      <c r="DF37" s="325"/>
      <c r="DG37" s="325"/>
      <c r="DH37" s="325"/>
      <c r="DI37" s="325"/>
      <c r="DJ37" s="325"/>
      <c r="DK37" s="325"/>
      <c r="DL37" s="325"/>
      <c r="DM37" s="325"/>
      <c r="DN37" s="325"/>
      <c r="DO37" s="325"/>
      <c r="DP37" s="325"/>
      <c r="DQ37" s="325"/>
      <c r="DR37" s="325"/>
      <c r="DS37" s="325"/>
      <c r="DT37" s="325"/>
      <c r="DU37" s="325"/>
      <c r="DV37" s="325"/>
      <c r="DW37" s="325"/>
      <c r="DX37" s="325"/>
      <c r="DY37" s="325"/>
      <c r="DZ37" s="325"/>
      <c r="EA37" s="325"/>
      <c r="EB37" s="325"/>
      <c r="EC37" s="325"/>
      <c r="ED37" s="325"/>
      <c r="EE37" s="325"/>
      <c r="EF37" s="325"/>
      <c r="EG37" s="325"/>
      <c r="EH37" s="325"/>
      <c r="EI37" s="325"/>
      <c r="EJ37" s="325"/>
      <c r="EK37" s="325"/>
      <c r="EL37" s="325"/>
      <c r="EM37" s="325"/>
      <c r="EN37" s="325"/>
      <c r="EO37" s="325"/>
      <c r="EP37" s="325"/>
      <c r="EQ37" s="325"/>
      <c r="ER37" s="325"/>
      <c r="ES37" s="325"/>
      <c r="ET37" s="325"/>
      <c r="EU37" s="325"/>
      <c r="EV37" s="325"/>
      <c r="EW37" s="325"/>
      <c r="EX37" s="325"/>
      <c r="EY37" s="325"/>
      <c r="EZ37" s="325"/>
      <c r="FA37" s="325"/>
      <c r="FB37" s="325"/>
      <c r="FC37" s="325"/>
      <c r="FD37" s="325"/>
      <c r="FE37" s="325"/>
      <c r="FF37" s="325"/>
      <c r="FG37" s="325"/>
      <c r="FH37" s="325"/>
      <c r="FI37" s="325"/>
      <c r="FJ37" s="325"/>
      <c r="FK37" s="325"/>
      <c r="FL37" s="325"/>
      <c r="FM37" s="325"/>
      <c r="FN37" s="325"/>
      <c r="FO37" s="325"/>
      <c r="FP37" s="325"/>
      <c r="FQ37" s="325"/>
      <c r="FR37" s="325"/>
      <c r="FS37" s="325"/>
      <c r="FT37" s="325"/>
      <c r="FU37" s="325"/>
      <c r="FV37" s="325"/>
      <c r="FW37" s="325"/>
      <c r="FX37" s="325"/>
      <c r="FY37" s="325"/>
      <c r="FZ37" s="325"/>
      <c r="GA37" s="325"/>
      <c r="GB37" s="325"/>
      <c r="GC37" s="325"/>
      <c r="GD37" s="325"/>
      <c r="GE37" s="325"/>
      <c r="GF37" s="325"/>
      <c r="GG37" s="325"/>
      <c r="GH37" s="325"/>
      <c r="GI37" s="325"/>
      <c r="GJ37" s="325"/>
      <c r="GK37" s="325"/>
      <c r="GL37" s="325"/>
      <c r="GM37" s="325"/>
      <c r="GN37" s="325"/>
      <c r="GO37" s="325"/>
      <c r="GP37" s="325"/>
      <c r="GQ37" s="325"/>
      <c r="GR37" s="325"/>
      <c r="GS37" s="325"/>
      <c r="GT37" s="325"/>
      <c r="GU37" s="325"/>
      <c r="GV37" s="325"/>
      <c r="GW37" s="325"/>
      <c r="GX37" s="325"/>
      <c r="GY37" s="325"/>
      <c r="GZ37" s="325"/>
      <c r="HA37" s="325"/>
      <c r="HB37" s="325"/>
      <c r="HC37" s="325"/>
      <c r="HD37" s="325"/>
      <c r="HE37" s="325"/>
      <c r="HF37" s="325"/>
      <c r="HG37" s="325"/>
      <c r="HH37" s="325"/>
      <c r="HI37" s="325"/>
      <c r="HJ37" s="325"/>
      <c r="HK37" s="325"/>
      <c r="HL37" s="325"/>
      <c r="HM37" s="325"/>
      <c r="HO37" s="312"/>
      <c r="HP37" s="312"/>
      <c r="HQ37" s="312"/>
      <c r="HR37" s="312"/>
      <c r="HS37" s="312"/>
      <c r="HT37" s="312"/>
      <c r="HU37" s="312"/>
      <c r="HV37" s="312"/>
      <c r="HW37" s="312"/>
      <c r="HX37" s="312"/>
      <c r="HY37" s="312"/>
      <c r="HZ37" s="312"/>
      <c r="IA37" s="312"/>
      <c r="IB37" s="312"/>
      <c r="IC37" s="312"/>
      <c r="ID37" s="312"/>
      <c r="IE37" s="312"/>
      <c r="IF37" s="312"/>
      <c r="IG37" s="312"/>
      <c r="IH37" s="312"/>
      <c r="II37" s="312"/>
      <c r="IJ37" s="312"/>
      <c r="IK37" s="312"/>
      <c r="IL37" s="312"/>
      <c r="IM37" s="312"/>
      <c r="IN37" s="312"/>
      <c r="IO37" s="312"/>
      <c r="IP37" s="312"/>
      <c r="IQ37" s="312"/>
      <c r="IR37" s="312"/>
      <c r="IS37" s="312"/>
      <c r="IT37" s="312"/>
      <c r="IU37" s="312"/>
      <c r="IV37" s="312"/>
    </row>
    <row r="38" spans="1:256" x14ac:dyDescent="0.2">
      <c r="A38" s="312" t="s">
        <v>394</v>
      </c>
      <c r="B38" s="312" t="s">
        <v>27</v>
      </c>
      <c r="C38" s="853">
        <v>554445</v>
      </c>
      <c r="D38" s="853">
        <v>0</v>
      </c>
      <c r="E38" s="853">
        <v>0</v>
      </c>
      <c r="F38" s="853">
        <v>3</v>
      </c>
      <c r="G38" s="853">
        <v>2</v>
      </c>
      <c r="H38" s="853">
        <v>6</v>
      </c>
      <c r="I38" s="853">
        <v>39</v>
      </c>
      <c r="J38" s="853">
        <v>49</v>
      </c>
      <c r="K38" s="853">
        <v>0</v>
      </c>
      <c r="L38" s="853"/>
      <c r="M38" s="853"/>
      <c r="N38" s="853"/>
      <c r="O38" s="853">
        <v>11</v>
      </c>
      <c r="P38" s="853">
        <v>89</v>
      </c>
      <c r="Q38" s="853">
        <v>270702</v>
      </c>
      <c r="R38" s="853">
        <v>0</v>
      </c>
      <c r="S38" s="853">
        <v>0</v>
      </c>
      <c r="T38" s="853">
        <v>2</v>
      </c>
      <c r="U38" s="853">
        <v>2</v>
      </c>
      <c r="V38" s="853">
        <v>6</v>
      </c>
      <c r="W38" s="853">
        <v>38</v>
      </c>
      <c r="X38" s="853">
        <v>53</v>
      </c>
      <c r="Y38" s="853">
        <v>0</v>
      </c>
      <c r="Z38" s="853"/>
      <c r="AA38" s="853"/>
      <c r="AB38" s="853"/>
      <c r="AC38" s="853">
        <v>10</v>
      </c>
      <c r="AD38" s="853">
        <v>90</v>
      </c>
      <c r="AE38" s="853">
        <v>283743</v>
      </c>
      <c r="AF38" s="853">
        <v>0</v>
      </c>
      <c r="AG38" s="853">
        <v>0</v>
      </c>
      <c r="AH38" s="853">
        <v>4</v>
      </c>
      <c r="AI38" s="853">
        <v>2</v>
      </c>
      <c r="AJ38" s="853">
        <v>7</v>
      </c>
      <c r="AK38" s="853">
        <v>41</v>
      </c>
      <c r="AL38" s="853">
        <v>46</v>
      </c>
      <c r="AM38" s="853">
        <v>0</v>
      </c>
      <c r="AN38" s="853"/>
      <c r="AO38" s="853"/>
      <c r="AP38" s="853"/>
      <c r="AQ38" s="853">
        <v>13</v>
      </c>
      <c r="AR38" s="853">
        <v>87</v>
      </c>
      <c r="AS38" s="853">
        <v>554803</v>
      </c>
      <c r="AT38" s="853">
        <v>0</v>
      </c>
      <c r="AU38" s="853">
        <v>0</v>
      </c>
      <c r="AV38" s="853">
        <v>1</v>
      </c>
      <c r="AW38" s="853">
        <v>1</v>
      </c>
      <c r="AX38" s="853">
        <v>3</v>
      </c>
      <c r="AY38" s="853">
        <v>11</v>
      </c>
      <c r="AZ38" s="853">
        <v>52</v>
      </c>
      <c r="BA38" s="853">
        <v>31</v>
      </c>
      <c r="BB38" s="853">
        <v>2</v>
      </c>
      <c r="BC38" s="853"/>
      <c r="BD38" s="853"/>
      <c r="BE38" s="853"/>
      <c r="BF38" s="853"/>
      <c r="BG38" s="853">
        <v>15</v>
      </c>
      <c r="BH38" s="853">
        <v>85</v>
      </c>
      <c r="BI38" s="853">
        <v>270910</v>
      </c>
      <c r="BJ38" s="853">
        <v>0</v>
      </c>
      <c r="BK38" s="853">
        <v>0</v>
      </c>
      <c r="BL38" s="853">
        <v>0</v>
      </c>
      <c r="BM38" s="853">
        <v>0</v>
      </c>
      <c r="BN38" s="853">
        <v>2</v>
      </c>
      <c r="BO38" s="853">
        <v>8</v>
      </c>
      <c r="BP38" s="853">
        <v>49</v>
      </c>
      <c r="BQ38" s="853">
        <v>38</v>
      </c>
      <c r="BR38" s="853">
        <v>3</v>
      </c>
      <c r="BS38" s="853"/>
      <c r="BT38" s="853"/>
      <c r="BU38" s="853"/>
      <c r="BV38" s="853"/>
      <c r="BW38" s="853">
        <v>10</v>
      </c>
      <c r="BX38" s="853">
        <v>90</v>
      </c>
      <c r="BY38" s="853">
        <v>283893</v>
      </c>
      <c r="BZ38" s="853">
        <v>0</v>
      </c>
      <c r="CA38" s="853">
        <v>0</v>
      </c>
      <c r="CB38" s="853">
        <v>1</v>
      </c>
      <c r="CC38" s="853">
        <v>1</v>
      </c>
      <c r="CD38" s="853">
        <v>3</v>
      </c>
      <c r="CE38" s="853">
        <v>14</v>
      </c>
      <c r="CF38" s="853">
        <v>55</v>
      </c>
      <c r="CG38" s="853">
        <v>24</v>
      </c>
      <c r="CH38" s="853">
        <v>1</v>
      </c>
      <c r="CI38" s="853"/>
      <c r="CJ38" s="853"/>
      <c r="CK38" s="853"/>
      <c r="CL38" s="853"/>
      <c r="CM38" s="853">
        <v>19</v>
      </c>
      <c r="CN38" s="853">
        <v>81</v>
      </c>
      <c r="CO38" s="853">
        <v>554428</v>
      </c>
      <c r="CP38" s="853">
        <v>0</v>
      </c>
      <c r="CQ38" s="853">
        <v>0</v>
      </c>
      <c r="CR38" s="853">
        <v>3</v>
      </c>
      <c r="CS38" s="853">
        <v>1</v>
      </c>
      <c r="CT38" s="853">
        <v>0</v>
      </c>
      <c r="CU38" s="853">
        <v>10</v>
      </c>
      <c r="CV38" s="853">
        <v>44</v>
      </c>
      <c r="CW38" s="853">
        <v>33</v>
      </c>
      <c r="CX38" s="853">
        <v>9</v>
      </c>
      <c r="CY38" s="853"/>
      <c r="CZ38" s="853"/>
      <c r="DA38" s="853"/>
      <c r="DB38" s="853"/>
      <c r="DC38" s="853">
        <v>14</v>
      </c>
      <c r="DD38" s="853">
        <v>86</v>
      </c>
      <c r="DE38" s="853">
        <v>270696</v>
      </c>
      <c r="DF38" s="853">
        <v>0</v>
      </c>
      <c r="DG38" s="853">
        <v>0</v>
      </c>
      <c r="DH38" s="853">
        <v>2</v>
      </c>
      <c r="DI38" s="853">
        <v>1</v>
      </c>
      <c r="DJ38" s="853">
        <v>0</v>
      </c>
      <c r="DK38" s="853">
        <v>10</v>
      </c>
      <c r="DL38" s="853">
        <v>47</v>
      </c>
      <c r="DM38" s="853">
        <v>32</v>
      </c>
      <c r="DN38" s="853">
        <v>7</v>
      </c>
      <c r="DO38" s="853"/>
      <c r="DP38" s="853"/>
      <c r="DQ38" s="853"/>
      <c r="DR38" s="853"/>
      <c r="DS38" s="853">
        <v>14</v>
      </c>
      <c r="DT38" s="853">
        <v>86</v>
      </c>
      <c r="DU38" s="853">
        <v>283732</v>
      </c>
      <c r="DV38" s="853">
        <v>0</v>
      </c>
      <c r="DW38" s="853">
        <v>0</v>
      </c>
      <c r="DX38" s="853">
        <v>3</v>
      </c>
      <c r="DY38" s="853">
        <v>1</v>
      </c>
      <c r="DZ38" s="853">
        <v>0</v>
      </c>
      <c r="EA38" s="853">
        <v>9</v>
      </c>
      <c r="EB38" s="853">
        <v>42</v>
      </c>
      <c r="EC38" s="853">
        <v>34</v>
      </c>
      <c r="ED38" s="853">
        <v>10</v>
      </c>
      <c r="EE38" s="853"/>
      <c r="EF38" s="853"/>
      <c r="EG38" s="853"/>
      <c r="EH38" s="853"/>
      <c r="EI38" s="853">
        <v>14</v>
      </c>
      <c r="EJ38" s="853">
        <v>86</v>
      </c>
      <c r="EK38" s="853">
        <v>554387</v>
      </c>
      <c r="EL38" s="853">
        <v>0</v>
      </c>
      <c r="EM38" s="853">
        <v>0</v>
      </c>
      <c r="EN38" s="853">
        <v>3</v>
      </c>
      <c r="EO38" s="853">
        <v>3</v>
      </c>
      <c r="EP38" s="853">
        <v>18</v>
      </c>
      <c r="EQ38" s="853">
        <v>24</v>
      </c>
      <c r="ER38" s="853">
        <v>48</v>
      </c>
      <c r="ES38" s="853">
        <v>4</v>
      </c>
      <c r="ET38" s="853"/>
      <c r="EU38" s="853"/>
      <c r="EV38" s="853"/>
      <c r="EW38" s="853"/>
      <c r="EX38" s="853">
        <v>24</v>
      </c>
      <c r="EY38" s="853">
        <v>76</v>
      </c>
      <c r="EZ38" s="853">
        <v>270678</v>
      </c>
      <c r="FA38" s="853">
        <v>0</v>
      </c>
      <c r="FB38" s="853">
        <v>0</v>
      </c>
      <c r="FC38" s="853">
        <v>2</v>
      </c>
      <c r="FD38" s="853">
        <v>2</v>
      </c>
      <c r="FE38" s="853">
        <v>15</v>
      </c>
      <c r="FF38" s="853">
        <v>23</v>
      </c>
      <c r="FG38" s="853">
        <v>54</v>
      </c>
      <c r="FH38" s="853">
        <v>5</v>
      </c>
      <c r="FI38" s="853"/>
      <c r="FJ38" s="853"/>
      <c r="FK38" s="853"/>
      <c r="FL38" s="853"/>
      <c r="FM38" s="853">
        <v>19</v>
      </c>
      <c r="FN38" s="853">
        <v>81</v>
      </c>
      <c r="FO38" s="853">
        <v>283709</v>
      </c>
      <c r="FP38" s="853">
        <v>0</v>
      </c>
      <c r="FQ38" s="853">
        <v>0</v>
      </c>
      <c r="FR38" s="853">
        <v>4</v>
      </c>
      <c r="FS38" s="853">
        <v>3</v>
      </c>
      <c r="FT38" s="853">
        <v>21</v>
      </c>
      <c r="FU38" s="853">
        <v>25</v>
      </c>
      <c r="FV38" s="853">
        <v>43</v>
      </c>
      <c r="FW38" s="853">
        <v>3</v>
      </c>
      <c r="FX38" s="853"/>
      <c r="FY38" s="853"/>
      <c r="FZ38" s="853"/>
      <c r="GA38" s="853"/>
      <c r="GB38" s="853">
        <v>28</v>
      </c>
      <c r="GC38" s="853">
        <v>72</v>
      </c>
      <c r="GD38" s="853">
        <v>554272</v>
      </c>
      <c r="GE38" s="853">
        <v>22</v>
      </c>
      <c r="GF38" s="853">
        <v>78</v>
      </c>
      <c r="GG38" s="853">
        <v>270642</v>
      </c>
      <c r="GH38" s="853">
        <v>18</v>
      </c>
      <c r="GI38" s="853">
        <v>82</v>
      </c>
      <c r="GJ38" s="853">
        <v>283630</v>
      </c>
      <c r="GK38" s="853">
        <v>25</v>
      </c>
      <c r="GL38" s="853">
        <v>75</v>
      </c>
      <c r="GM38" s="853">
        <v>531356</v>
      </c>
      <c r="GN38" s="853">
        <v>9</v>
      </c>
      <c r="GO38" s="853">
        <v>91</v>
      </c>
      <c r="GP38" s="853">
        <v>259517</v>
      </c>
      <c r="GQ38" s="853">
        <v>9</v>
      </c>
      <c r="GR38" s="853">
        <v>91</v>
      </c>
      <c r="GS38" s="853">
        <v>271839</v>
      </c>
      <c r="GT38" s="853">
        <v>10</v>
      </c>
      <c r="GU38" s="853">
        <v>90</v>
      </c>
      <c r="GV38" s="853">
        <v>531727</v>
      </c>
      <c r="GW38" s="853">
        <v>7</v>
      </c>
      <c r="GX38" s="853">
        <v>93</v>
      </c>
      <c r="GY38" s="853">
        <v>259731</v>
      </c>
      <c r="GZ38" s="853">
        <v>5</v>
      </c>
      <c r="HA38" s="853">
        <v>95</v>
      </c>
      <c r="HB38" s="853">
        <v>271996</v>
      </c>
      <c r="HC38" s="853">
        <v>8</v>
      </c>
      <c r="HD38" s="853">
        <v>92</v>
      </c>
      <c r="HE38" s="853">
        <v>532101</v>
      </c>
      <c r="HF38" s="853">
        <v>10</v>
      </c>
      <c r="HG38" s="853">
        <v>90</v>
      </c>
      <c r="HH38" s="853">
        <v>259803</v>
      </c>
      <c r="HI38" s="853">
        <v>11</v>
      </c>
      <c r="HJ38" s="853">
        <v>89</v>
      </c>
      <c r="HK38" s="853">
        <v>272298</v>
      </c>
      <c r="HL38" s="853">
        <v>10</v>
      </c>
      <c r="HM38" s="853">
        <v>90</v>
      </c>
      <c r="HO38" s="312"/>
      <c r="HP38" s="312"/>
      <c r="HQ38" s="312"/>
      <c r="HR38" s="312"/>
      <c r="HS38" s="312"/>
      <c r="HT38" s="312"/>
      <c r="HU38" s="312"/>
      <c r="HV38" s="312"/>
      <c r="HW38" s="312"/>
      <c r="HX38" s="312"/>
      <c r="HY38" s="312"/>
      <c r="HZ38" s="312"/>
      <c r="IA38" s="312"/>
      <c r="IB38" s="312"/>
      <c r="IC38" s="312"/>
      <c r="ID38" s="312"/>
      <c r="IE38" s="312"/>
      <c r="IF38" s="312"/>
      <c r="IG38" s="312"/>
      <c r="IH38" s="312"/>
      <c r="II38" s="312"/>
      <c r="IJ38" s="312"/>
      <c r="IK38" s="312"/>
      <c r="IL38" s="312"/>
      <c r="IM38" s="312"/>
      <c r="IN38" s="312"/>
      <c r="IO38" s="312"/>
      <c r="IP38" s="312"/>
      <c r="IQ38" s="312"/>
      <c r="IR38" s="312"/>
      <c r="IS38" s="312"/>
      <c r="IT38" s="312"/>
      <c r="IU38" s="312"/>
      <c r="IV38" s="312"/>
    </row>
    <row r="39" spans="1:256" x14ac:dyDescent="0.2">
      <c r="B39" s="324" t="s">
        <v>395</v>
      </c>
      <c r="C39" s="853">
        <v>453557</v>
      </c>
      <c r="D39" s="853">
        <v>0</v>
      </c>
      <c r="E39" s="853">
        <v>0</v>
      </c>
      <c r="F39" s="853">
        <v>3</v>
      </c>
      <c r="G39" s="853">
        <v>2</v>
      </c>
      <c r="H39" s="853">
        <v>6</v>
      </c>
      <c r="I39" s="853">
        <v>38</v>
      </c>
      <c r="J39" s="853">
        <v>51</v>
      </c>
      <c r="K39" s="853">
        <v>0</v>
      </c>
      <c r="L39" s="853"/>
      <c r="M39" s="853"/>
      <c r="N39" s="853"/>
      <c r="O39" s="853">
        <v>10</v>
      </c>
      <c r="P39" s="853">
        <v>90</v>
      </c>
      <c r="Q39" s="853">
        <v>221515</v>
      </c>
      <c r="R39" s="853">
        <v>0</v>
      </c>
      <c r="S39" s="853">
        <v>0</v>
      </c>
      <c r="T39" s="853">
        <v>2</v>
      </c>
      <c r="U39" s="853">
        <v>1</v>
      </c>
      <c r="V39" s="853">
        <v>5</v>
      </c>
      <c r="W39" s="853">
        <v>37</v>
      </c>
      <c r="X39" s="853">
        <v>54</v>
      </c>
      <c r="Y39" s="853">
        <v>0</v>
      </c>
      <c r="Z39" s="853"/>
      <c r="AA39" s="853"/>
      <c r="AB39" s="853"/>
      <c r="AC39" s="853">
        <v>8</v>
      </c>
      <c r="AD39" s="853">
        <v>92</v>
      </c>
      <c r="AE39" s="853">
        <v>232042</v>
      </c>
      <c r="AF39" s="853">
        <v>0</v>
      </c>
      <c r="AG39" s="853">
        <v>0</v>
      </c>
      <c r="AH39" s="853">
        <v>3</v>
      </c>
      <c r="AI39" s="853">
        <v>2</v>
      </c>
      <c r="AJ39" s="853">
        <v>6</v>
      </c>
      <c r="AK39" s="853">
        <v>40</v>
      </c>
      <c r="AL39" s="853">
        <v>48</v>
      </c>
      <c r="AM39" s="853">
        <v>0</v>
      </c>
      <c r="AN39" s="853"/>
      <c r="AO39" s="853"/>
      <c r="AP39" s="853"/>
      <c r="AQ39" s="853">
        <v>12</v>
      </c>
      <c r="AR39" s="853">
        <v>88</v>
      </c>
      <c r="AS39" s="853">
        <v>453868</v>
      </c>
      <c r="AT39" s="853">
        <v>0</v>
      </c>
      <c r="AU39" s="853">
        <v>0</v>
      </c>
      <c r="AV39" s="853">
        <v>1</v>
      </c>
      <c r="AW39" s="853">
        <v>1</v>
      </c>
      <c r="AX39" s="853">
        <v>2</v>
      </c>
      <c r="AY39" s="853">
        <v>11</v>
      </c>
      <c r="AZ39" s="853">
        <v>52</v>
      </c>
      <c r="BA39" s="853">
        <v>32</v>
      </c>
      <c r="BB39" s="853">
        <v>2</v>
      </c>
      <c r="BC39" s="853"/>
      <c r="BD39" s="853"/>
      <c r="BE39" s="853"/>
      <c r="BF39" s="853"/>
      <c r="BG39" s="853">
        <v>14</v>
      </c>
      <c r="BH39" s="853">
        <v>86</v>
      </c>
      <c r="BI39" s="853">
        <v>221689</v>
      </c>
      <c r="BJ39" s="853">
        <v>0</v>
      </c>
      <c r="BK39" s="853">
        <v>0</v>
      </c>
      <c r="BL39" s="853">
        <v>0</v>
      </c>
      <c r="BM39" s="853">
        <v>0</v>
      </c>
      <c r="BN39" s="853">
        <v>1</v>
      </c>
      <c r="BO39" s="853">
        <v>7</v>
      </c>
      <c r="BP39" s="853">
        <v>49</v>
      </c>
      <c r="BQ39" s="853">
        <v>39</v>
      </c>
      <c r="BR39" s="853">
        <v>3</v>
      </c>
      <c r="BS39" s="853"/>
      <c r="BT39" s="853"/>
      <c r="BU39" s="853"/>
      <c r="BV39" s="853"/>
      <c r="BW39" s="853">
        <v>9</v>
      </c>
      <c r="BX39" s="853">
        <v>91</v>
      </c>
      <c r="BY39" s="853">
        <v>232179</v>
      </c>
      <c r="BZ39" s="853">
        <v>0</v>
      </c>
      <c r="CA39" s="853">
        <v>0</v>
      </c>
      <c r="CB39" s="853">
        <v>1</v>
      </c>
      <c r="CC39" s="853">
        <v>1</v>
      </c>
      <c r="CD39" s="853">
        <v>3</v>
      </c>
      <c r="CE39" s="853">
        <v>14</v>
      </c>
      <c r="CF39" s="853">
        <v>55</v>
      </c>
      <c r="CG39" s="853">
        <v>25</v>
      </c>
      <c r="CH39" s="853">
        <v>1</v>
      </c>
      <c r="CI39" s="853"/>
      <c r="CJ39" s="853"/>
      <c r="CK39" s="853"/>
      <c r="CL39" s="853"/>
      <c r="CM39" s="853">
        <v>19</v>
      </c>
      <c r="CN39" s="853">
        <v>81</v>
      </c>
      <c r="CO39" s="853">
        <v>453543</v>
      </c>
      <c r="CP39" s="853">
        <v>0</v>
      </c>
      <c r="CQ39" s="853">
        <v>0</v>
      </c>
      <c r="CR39" s="853">
        <v>2</v>
      </c>
      <c r="CS39" s="853">
        <v>1</v>
      </c>
      <c r="CT39" s="853">
        <v>0</v>
      </c>
      <c r="CU39" s="853">
        <v>10</v>
      </c>
      <c r="CV39" s="853">
        <v>44</v>
      </c>
      <c r="CW39" s="853">
        <v>33</v>
      </c>
      <c r="CX39" s="853">
        <v>8</v>
      </c>
      <c r="CY39" s="853"/>
      <c r="CZ39" s="853"/>
      <c r="DA39" s="853"/>
      <c r="DB39" s="853"/>
      <c r="DC39" s="853">
        <v>14</v>
      </c>
      <c r="DD39" s="853">
        <v>86</v>
      </c>
      <c r="DE39" s="853">
        <v>221509</v>
      </c>
      <c r="DF39" s="853">
        <v>0</v>
      </c>
      <c r="DG39" s="853">
        <v>0</v>
      </c>
      <c r="DH39" s="853">
        <v>2</v>
      </c>
      <c r="DI39" s="853">
        <v>1</v>
      </c>
      <c r="DJ39" s="853">
        <v>0</v>
      </c>
      <c r="DK39" s="853">
        <v>10</v>
      </c>
      <c r="DL39" s="853">
        <v>47</v>
      </c>
      <c r="DM39" s="853">
        <v>33</v>
      </c>
      <c r="DN39" s="853">
        <v>7</v>
      </c>
      <c r="DO39" s="853"/>
      <c r="DP39" s="853"/>
      <c r="DQ39" s="853"/>
      <c r="DR39" s="853"/>
      <c r="DS39" s="853">
        <v>13</v>
      </c>
      <c r="DT39" s="853">
        <v>87</v>
      </c>
      <c r="DU39" s="853">
        <v>232034</v>
      </c>
      <c r="DV39" s="853">
        <v>0</v>
      </c>
      <c r="DW39" s="853">
        <v>0</v>
      </c>
      <c r="DX39" s="853">
        <v>3</v>
      </c>
      <c r="DY39" s="853">
        <v>1</v>
      </c>
      <c r="DZ39" s="853">
        <v>0</v>
      </c>
      <c r="EA39" s="853">
        <v>9</v>
      </c>
      <c r="EB39" s="853">
        <v>42</v>
      </c>
      <c r="EC39" s="853">
        <v>34</v>
      </c>
      <c r="ED39" s="853">
        <v>10</v>
      </c>
      <c r="EE39" s="853"/>
      <c r="EF39" s="853"/>
      <c r="EG39" s="853"/>
      <c r="EH39" s="853"/>
      <c r="EI39" s="853">
        <v>14</v>
      </c>
      <c r="EJ39" s="853">
        <v>86</v>
      </c>
      <c r="EK39" s="853">
        <v>453528</v>
      </c>
      <c r="EL39" s="853">
        <v>0</v>
      </c>
      <c r="EM39" s="853">
        <v>0</v>
      </c>
      <c r="EN39" s="853">
        <v>2</v>
      </c>
      <c r="EO39" s="853">
        <v>3</v>
      </c>
      <c r="EP39" s="853">
        <v>18</v>
      </c>
      <c r="EQ39" s="853">
        <v>25</v>
      </c>
      <c r="ER39" s="853">
        <v>48</v>
      </c>
      <c r="ES39" s="853">
        <v>4</v>
      </c>
      <c r="ET39" s="853"/>
      <c r="EU39" s="853"/>
      <c r="EV39" s="853"/>
      <c r="EW39" s="853"/>
      <c r="EX39" s="853">
        <v>24</v>
      </c>
      <c r="EY39" s="853">
        <v>76</v>
      </c>
      <c r="EZ39" s="853">
        <v>221505</v>
      </c>
      <c r="FA39" s="853">
        <v>0</v>
      </c>
      <c r="FB39" s="853">
        <v>0</v>
      </c>
      <c r="FC39" s="853">
        <v>2</v>
      </c>
      <c r="FD39" s="853">
        <v>2</v>
      </c>
      <c r="FE39" s="853">
        <v>15</v>
      </c>
      <c r="FF39" s="853">
        <v>24</v>
      </c>
      <c r="FG39" s="853">
        <v>53</v>
      </c>
      <c r="FH39" s="853">
        <v>4</v>
      </c>
      <c r="FI39" s="853"/>
      <c r="FJ39" s="853"/>
      <c r="FK39" s="853"/>
      <c r="FL39" s="853"/>
      <c r="FM39" s="853">
        <v>18</v>
      </c>
      <c r="FN39" s="853">
        <v>82</v>
      </c>
      <c r="FO39" s="853">
        <v>232023</v>
      </c>
      <c r="FP39" s="853">
        <v>0</v>
      </c>
      <c r="FQ39" s="853">
        <v>0</v>
      </c>
      <c r="FR39" s="853">
        <v>3</v>
      </c>
      <c r="FS39" s="853">
        <v>3</v>
      </c>
      <c r="FT39" s="853">
        <v>22</v>
      </c>
      <c r="FU39" s="853">
        <v>26</v>
      </c>
      <c r="FV39" s="853">
        <v>43</v>
      </c>
      <c r="FW39" s="853">
        <v>3</v>
      </c>
      <c r="FX39" s="853"/>
      <c r="FY39" s="853"/>
      <c r="FZ39" s="853"/>
      <c r="GA39" s="853"/>
      <c r="GB39" s="853">
        <v>29</v>
      </c>
      <c r="GC39" s="853">
        <v>71</v>
      </c>
      <c r="GD39" s="853">
        <v>453435</v>
      </c>
      <c r="GE39" s="853">
        <v>21</v>
      </c>
      <c r="GF39" s="853">
        <v>79</v>
      </c>
      <c r="GG39" s="853">
        <v>221473</v>
      </c>
      <c r="GH39" s="853">
        <v>17</v>
      </c>
      <c r="GI39" s="853">
        <v>83</v>
      </c>
      <c r="GJ39" s="853">
        <v>231962</v>
      </c>
      <c r="GK39" s="853">
        <v>24</v>
      </c>
      <c r="GL39" s="853">
        <v>76</v>
      </c>
      <c r="GM39" s="853">
        <v>444778</v>
      </c>
      <c r="GN39" s="853">
        <v>9</v>
      </c>
      <c r="GO39" s="853">
        <v>91</v>
      </c>
      <c r="GP39" s="853">
        <v>217204</v>
      </c>
      <c r="GQ39" s="853">
        <v>9</v>
      </c>
      <c r="GR39" s="853">
        <v>91</v>
      </c>
      <c r="GS39" s="853">
        <v>227574</v>
      </c>
      <c r="GT39" s="853">
        <v>9</v>
      </c>
      <c r="GU39" s="853">
        <v>91</v>
      </c>
      <c r="GV39" s="853">
        <v>444961</v>
      </c>
      <c r="GW39" s="853">
        <v>7</v>
      </c>
      <c r="GX39" s="853">
        <v>93</v>
      </c>
      <c r="GY39" s="853">
        <v>217322</v>
      </c>
      <c r="GZ39" s="853">
        <v>5</v>
      </c>
      <c r="HA39" s="853">
        <v>95</v>
      </c>
      <c r="HB39" s="853">
        <v>227639</v>
      </c>
      <c r="HC39" s="853">
        <v>8</v>
      </c>
      <c r="HD39" s="853">
        <v>92</v>
      </c>
      <c r="HE39" s="853">
        <v>445551</v>
      </c>
      <c r="HF39" s="853">
        <v>11</v>
      </c>
      <c r="HG39" s="853">
        <v>89</v>
      </c>
      <c r="HH39" s="853">
        <v>217507</v>
      </c>
      <c r="HI39" s="853">
        <v>11</v>
      </c>
      <c r="HJ39" s="853">
        <v>89</v>
      </c>
      <c r="HK39" s="853">
        <v>228044</v>
      </c>
      <c r="HL39" s="853">
        <v>11</v>
      </c>
      <c r="HM39" s="853">
        <v>89</v>
      </c>
      <c r="HO39" s="312"/>
      <c r="HP39" s="312"/>
      <c r="HQ39" s="312"/>
      <c r="HR39" s="312"/>
      <c r="HS39" s="312"/>
      <c r="HT39" s="312"/>
      <c r="HU39" s="312"/>
      <c r="HV39" s="312"/>
      <c r="HW39" s="312"/>
      <c r="HX39" s="312"/>
      <c r="HY39" s="312"/>
      <c r="HZ39" s="312"/>
      <c r="IA39" s="312"/>
      <c r="IB39" s="312"/>
      <c r="IC39" s="312"/>
      <c r="ID39" s="312"/>
      <c r="IE39" s="312"/>
      <c r="IF39" s="312"/>
      <c r="IG39" s="312"/>
      <c r="IH39" s="312"/>
      <c r="II39" s="312"/>
      <c r="IJ39" s="312"/>
      <c r="IK39" s="312"/>
      <c r="IL39" s="312"/>
      <c r="IM39" s="312"/>
      <c r="IN39" s="312"/>
      <c r="IO39" s="312"/>
      <c r="IP39" s="312"/>
      <c r="IQ39" s="312"/>
      <c r="IR39" s="312"/>
      <c r="IS39" s="312"/>
      <c r="IT39" s="312"/>
      <c r="IU39" s="312"/>
      <c r="IV39" s="312"/>
    </row>
    <row r="40" spans="1:256" x14ac:dyDescent="0.2">
      <c r="B40" s="324" t="s">
        <v>396</v>
      </c>
      <c r="C40" s="853">
        <v>99104</v>
      </c>
      <c r="D40" s="853">
        <v>0</v>
      </c>
      <c r="E40" s="853">
        <v>0</v>
      </c>
      <c r="F40" s="853">
        <v>5</v>
      </c>
      <c r="G40" s="853">
        <v>3</v>
      </c>
      <c r="H40" s="853">
        <v>8</v>
      </c>
      <c r="I40" s="853">
        <v>42</v>
      </c>
      <c r="J40" s="853">
        <v>42</v>
      </c>
      <c r="K40" s="853" t="s">
        <v>415</v>
      </c>
      <c r="L40" s="853"/>
      <c r="M40" s="853"/>
      <c r="N40" s="853"/>
      <c r="O40" s="853">
        <v>16</v>
      </c>
      <c r="P40" s="853">
        <v>84</v>
      </c>
      <c r="Q40" s="853">
        <v>48352</v>
      </c>
      <c r="R40" s="853">
        <v>0</v>
      </c>
      <c r="S40" s="853">
        <v>0</v>
      </c>
      <c r="T40" s="853">
        <v>4</v>
      </c>
      <c r="U40" s="853">
        <v>2</v>
      </c>
      <c r="V40" s="853">
        <v>7</v>
      </c>
      <c r="W40" s="853">
        <v>41</v>
      </c>
      <c r="X40" s="853">
        <v>45</v>
      </c>
      <c r="Y40" s="853" t="s">
        <v>415</v>
      </c>
      <c r="Z40" s="853"/>
      <c r="AA40" s="853"/>
      <c r="AB40" s="853"/>
      <c r="AC40" s="853">
        <v>14</v>
      </c>
      <c r="AD40" s="853">
        <v>86</v>
      </c>
      <c r="AE40" s="853">
        <v>50752</v>
      </c>
      <c r="AF40" s="853">
        <v>0</v>
      </c>
      <c r="AG40" s="853">
        <v>0</v>
      </c>
      <c r="AH40" s="853">
        <v>6</v>
      </c>
      <c r="AI40" s="853">
        <v>3</v>
      </c>
      <c r="AJ40" s="853">
        <v>8</v>
      </c>
      <c r="AK40" s="853">
        <v>43</v>
      </c>
      <c r="AL40" s="853">
        <v>39</v>
      </c>
      <c r="AM40" s="853" t="s">
        <v>415</v>
      </c>
      <c r="AN40" s="853"/>
      <c r="AO40" s="853"/>
      <c r="AP40" s="853"/>
      <c r="AQ40" s="853">
        <v>17</v>
      </c>
      <c r="AR40" s="853">
        <v>83</v>
      </c>
      <c r="AS40" s="853">
        <v>99160</v>
      </c>
      <c r="AT40" s="853">
        <v>0</v>
      </c>
      <c r="AU40" s="853">
        <v>0</v>
      </c>
      <c r="AV40" s="853">
        <v>1</v>
      </c>
      <c r="AW40" s="853">
        <v>1</v>
      </c>
      <c r="AX40" s="853">
        <v>4</v>
      </c>
      <c r="AY40" s="853">
        <v>12</v>
      </c>
      <c r="AZ40" s="853">
        <v>53</v>
      </c>
      <c r="BA40" s="853">
        <v>28</v>
      </c>
      <c r="BB40" s="853">
        <v>2</v>
      </c>
      <c r="BC40" s="853"/>
      <c r="BD40" s="853"/>
      <c r="BE40" s="853"/>
      <c r="BF40" s="853"/>
      <c r="BG40" s="853">
        <v>18</v>
      </c>
      <c r="BH40" s="853">
        <v>82</v>
      </c>
      <c r="BI40" s="853">
        <v>48390</v>
      </c>
      <c r="BJ40" s="853">
        <v>0</v>
      </c>
      <c r="BK40" s="853">
        <v>0</v>
      </c>
      <c r="BL40" s="853">
        <v>1</v>
      </c>
      <c r="BM40" s="853">
        <v>1</v>
      </c>
      <c r="BN40" s="853">
        <v>3</v>
      </c>
      <c r="BO40" s="853">
        <v>9</v>
      </c>
      <c r="BP40" s="853">
        <v>50</v>
      </c>
      <c r="BQ40" s="853">
        <v>34</v>
      </c>
      <c r="BR40" s="853" t="s">
        <v>415</v>
      </c>
      <c r="BS40" s="853"/>
      <c r="BT40" s="853"/>
      <c r="BU40" s="853"/>
      <c r="BV40" s="853"/>
      <c r="BW40" s="853">
        <v>14</v>
      </c>
      <c r="BX40" s="853">
        <v>86</v>
      </c>
      <c r="BY40" s="853">
        <v>50770</v>
      </c>
      <c r="BZ40" s="853">
        <v>0</v>
      </c>
      <c r="CA40" s="853">
        <v>0</v>
      </c>
      <c r="CB40" s="853">
        <v>1</v>
      </c>
      <c r="CC40" s="853">
        <v>1</v>
      </c>
      <c r="CD40" s="853">
        <v>5</v>
      </c>
      <c r="CE40" s="853">
        <v>14</v>
      </c>
      <c r="CF40" s="853">
        <v>55</v>
      </c>
      <c r="CG40" s="853">
        <v>22</v>
      </c>
      <c r="CH40" s="853" t="s">
        <v>415</v>
      </c>
      <c r="CI40" s="853"/>
      <c r="CJ40" s="853"/>
      <c r="CK40" s="853"/>
      <c r="CL40" s="853"/>
      <c r="CM40" s="853">
        <v>22</v>
      </c>
      <c r="CN40" s="853">
        <v>78</v>
      </c>
      <c r="CO40" s="853">
        <v>99102</v>
      </c>
      <c r="CP40" s="853">
        <v>0</v>
      </c>
      <c r="CQ40" s="853">
        <v>0</v>
      </c>
      <c r="CR40" s="853">
        <v>4</v>
      </c>
      <c r="CS40" s="853">
        <v>1</v>
      </c>
      <c r="CT40" s="853">
        <v>0</v>
      </c>
      <c r="CU40" s="853">
        <v>10</v>
      </c>
      <c r="CV40" s="853">
        <v>42</v>
      </c>
      <c r="CW40" s="853">
        <v>31</v>
      </c>
      <c r="CX40" s="853">
        <v>11</v>
      </c>
      <c r="CY40" s="853"/>
      <c r="CZ40" s="853"/>
      <c r="DA40" s="853"/>
      <c r="DB40" s="853"/>
      <c r="DC40" s="853">
        <v>16</v>
      </c>
      <c r="DD40" s="853">
        <v>84</v>
      </c>
      <c r="DE40" s="853">
        <v>48352</v>
      </c>
      <c r="DF40" s="853" t="s">
        <v>415</v>
      </c>
      <c r="DG40" s="853">
        <v>0</v>
      </c>
      <c r="DH40" s="853">
        <v>3</v>
      </c>
      <c r="DI40" s="853">
        <v>1</v>
      </c>
      <c r="DJ40" s="853">
        <v>0</v>
      </c>
      <c r="DK40" s="853">
        <v>11</v>
      </c>
      <c r="DL40" s="853">
        <v>45</v>
      </c>
      <c r="DM40" s="853">
        <v>31</v>
      </c>
      <c r="DN40" s="853">
        <v>9</v>
      </c>
      <c r="DO40" s="853"/>
      <c r="DP40" s="853"/>
      <c r="DQ40" s="853"/>
      <c r="DR40" s="853"/>
      <c r="DS40" s="853">
        <v>16</v>
      </c>
      <c r="DT40" s="853">
        <v>84</v>
      </c>
      <c r="DU40" s="853">
        <v>50750</v>
      </c>
      <c r="DV40" s="853" t="s">
        <v>415</v>
      </c>
      <c r="DW40" s="853">
        <v>0</v>
      </c>
      <c r="DX40" s="853">
        <v>5</v>
      </c>
      <c r="DY40" s="853">
        <v>1</v>
      </c>
      <c r="DZ40" s="853">
        <v>0</v>
      </c>
      <c r="EA40" s="853">
        <v>9</v>
      </c>
      <c r="EB40" s="853">
        <v>40</v>
      </c>
      <c r="EC40" s="853">
        <v>32</v>
      </c>
      <c r="ED40" s="853">
        <v>12</v>
      </c>
      <c r="EE40" s="853"/>
      <c r="EF40" s="853"/>
      <c r="EG40" s="853"/>
      <c r="EH40" s="853"/>
      <c r="EI40" s="853">
        <v>15</v>
      </c>
      <c r="EJ40" s="853">
        <v>85</v>
      </c>
      <c r="EK40" s="853">
        <v>99075</v>
      </c>
      <c r="EL40" s="853">
        <v>0</v>
      </c>
      <c r="EM40" s="853">
        <v>0</v>
      </c>
      <c r="EN40" s="853">
        <v>5</v>
      </c>
      <c r="EO40" s="853">
        <v>3</v>
      </c>
      <c r="EP40" s="853">
        <v>15</v>
      </c>
      <c r="EQ40" s="853">
        <v>22</v>
      </c>
      <c r="ER40" s="853">
        <v>50</v>
      </c>
      <c r="ES40" s="853">
        <v>4</v>
      </c>
      <c r="ET40" s="853"/>
      <c r="EU40" s="853"/>
      <c r="EV40" s="853"/>
      <c r="EW40" s="853"/>
      <c r="EX40" s="853">
        <v>23</v>
      </c>
      <c r="EY40" s="853">
        <v>77</v>
      </c>
      <c r="EZ40" s="853">
        <v>48338</v>
      </c>
      <c r="FA40" s="853" t="s">
        <v>415</v>
      </c>
      <c r="FB40" s="853">
        <v>0</v>
      </c>
      <c r="FC40" s="853">
        <v>4</v>
      </c>
      <c r="FD40" s="853">
        <v>2</v>
      </c>
      <c r="FE40" s="853">
        <v>13</v>
      </c>
      <c r="FF40" s="853">
        <v>20</v>
      </c>
      <c r="FG40" s="853">
        <v>55</v>
      </c>
      <c r="FH40" s="853">
        <v>6</v>
      </c>
      <c r="FI40" s="853"/>
      <c r="FJ40" s="853"/>
      <c r="FK40" s="853"/>
      <c r="FL40" s="853"/>
      <c r="FM40" s="853">
        <v>19</v>
      </c>
      <c r="FN40" s="853">
        <v>81</v>
      </c>
      <c r="FO40" s="853">
        <v>50737</v>
      </c>
      <c r="FP40" s="853" t="s">
        <v>415</v>
      </c>
      <c r="FQ40" s="853">
        <v>0</v>
      </c>
      <c r="FR40" s="853">
        <v>6</v>
      </c>
      <c r="FS40" s="853">
        <v>3</v>
      </c>
      <c r="FT40" s="853">
        <v>18</v>
      </c>
      <c r="FU40" s="853">
        <v>23</v>
      </c>
      <c r="FV40" s="853">
        <v>46</v>
      </c>
      <c r="FW40" s="853">
        <v>4</v>
      </c>
      <c r="FX40" s="853"/>
      <c r="FY40" s="853"/>
      <c r="FZ40" s="853"/>
      <c r="GA40" s="853"/>
      <c r="GB40" s="853">
        <v>27</v>
      </c>
      <c r="GC40" s="853">
        <v>73</v>
      </c>
      <c r="GD40" s="853">
        <v>99064</v>
      </c>
      <c r="GE40" s="853">
        <v>25</v>
      </c>
      <c r="GF40" s="853">
        <v>75</v>
      </c>
      <c r="GG40" s="853">
        <v>48339</v>
      </c>
      <c r="GH40" s="853">
        <v>22</v>
      </c>
      <c r="GI40" s="853">
        <v>78</v>
      </c>
      <c r="GJ40" s="853">
        <v>50725</v>
      </c>
      <c r="GK40" s="853">
        <v>27</v>
      </c>
      <c r="GL40" s="853">
        <v>73</v>
      </c>
      <c r="GM40" s="853">
        <v>85551</v>
      </c>
      <c r="GN40" s="853">
        <v>9</v>
      </c>
      <c r="GO40" s="853">
        <v>91</v>
      </c>
      <c r="GP40" s="853">
        <v>41846</v>
      </c>
      <c r="GQ40" s="853">
        <v>8</v>
      </c>
      <c r="GR40" s="853">
        <v>92</v>
      </c>
      <c r="GS40" s="853">
        <v>43705</v>
      </c>
      <c r="GT40" s="853">
        <v>9</v>
      </c>
      <c r="GU40" s="853">
        <v>91</v>
      </c>
      <c r="GV40" s="853">
        <v>85733</v>
      </c>
      <c r="GW40" s="853">
        <v>7</v>
      </c>
      <c r="GX40" s="853">
        <v>93</v>
      </c>
      <c r="GY40" s="853">
        <v>41943</v>
      </c>
      <c r="GZ40" s="853">
        <v>5</v>
      </c>
      <c r="HA40" s="853">
        <v>95</v>
      </c>
      <c r="HB40" s="853">
        <v>43790</v>
      </c>
      <c r="HC40" s="853">
        <v>8</v>
      </c>
      <c r="HD40" s="853">
        <v>92</v>
      </c>
      <c r="HE40" s="853">
        <v>85624</v>
      </c>
      <c r="HF40" s="853">
        <v>8</v>
      </c>
      <c r="HG40" s="853">
        <v>92</v>
      </c>
      <c r="HH40" s="853">
        <v>41870</v>
      </c>
      <c r="HI40" s="853">
        <v>9</v>
      </c>
      <c r="HJ40" s="853">
        <v>91</v>
      </c>
      <c r="HK40" s="853">
        <v>43754</v>
      </c>
      <c r="HL40" s="853">
        <v>8</v>
      </c>
      <c r="HM40" s="853">
        <v>92</v>
      </c>
      <c r="HO40" s="312"/>
      <c r="HP40" s="312"/>
      <c r="HQ40" s="312"/>
      <c r="HR40" s="312"/>
      <c r="HS40" s="312"/>
      <c r="HT40" s="312"/>
      <c r="HU40" s="312"/>
      <c r="HV40" s="312"/>
      <c r="HW40" s="312"/>
      <c r="HX40" s="312"/>
      <c r="HY40" s="312"/>
      <c r="HZ40" s="312"/>
      <c r="IA40" s="312"/>
      <c r="IB40" s="312"/>
      <c r="IC40" s="312"/>
      <c r="ID40" s="312"/>
      <c r="IE40" s="312"/>
      <c r="IF40" s="312"/>
      <c r="IG40" s="312"/>
      <c r="IH40" s="312"/>
      <c r="II40" s="312"/>
      <c r="IJ40" s="312"/>
      <c r="IK40" s="312"/>
      <c r="IL40" s="312"/>
      <c r="IM40" s="312"/>
      <c r="IN40" s="312"/>
      <c r="IO40" s="312"/>
      <c r="IP40" s="312"/>
      <c r="IQ40" s="312"/>
      <c r="IR40" s="312"/>
      <c r="IS40" s="312"/>
      <c r="IT40" s="312"/>
      <c r="IU40" s="312"/>
      <c r="IV40" s="312"/>
    </row>
    <row r="41" spans="1:256" x14ac:dyDescent="0.2">
      <c r="B41" s="324" t="s">
        <v>390</v>
      </c>
      <c r="C41" s="853">
        <v>1784</v>
      </c>
      <c r="D41" s="853">
        <v>0</v>
      </c>
      <c r="E41" s="853">
        <v>4</v>
      </c>
      <c r="F41" s="853">
        <v>27</v>
      </c>
      <c r="G41" s="853">
        <v>4</v>
      </c>
      <c r="H41" s="853">
        <v>6</v>
      </c>
      <c r="I41" s="853">
        <v>29</v>
      </c>
      <c r="J41" s="853">
        <v>30</v>
      </c>
      <c r="K41" s="853" t="s">
        <v>415</v>
      </c>
      <c r="L41" s="853"/>
      <c r="M41" s="853"/>
      <c r="N41" s="853"/>
      <c r="O41" s="853">
        <v>41</v>
      </c>
      <c r="P41" s="853">
        <v>59</v>
      </c>
      <c r="Q41" s="853">
        <v>835</v>
      </c>
      <c r="R41" s="853">
        <v>0</v>
      </c>
      <c r="S41" s="853">
        <v>4</v>
      </c>
      <c r="T41" s="853">
        <v>24</v>
      </c>
      <c r="U41" s="853">
        <v>3</v>
      </c>
      <c r="V41" s="853">
        <v>7</v>
      </c>
      <c r="W41" s="853">
        <v>30</v>
      </c>
      <c r="X41" s="853">
        <v>32</v>
      </c>
      <c r="Y41" s="853" t="s">
        <v>415</v>
      </c>
      <c r="Z41" s="853"/>
      <c r="AA41" s="853"/>
      <c r="AB41" s="853"/>
      <c r="AC41" s="853">
        <v>38</v>
      </c>
      <c r="AD41" s="853">
        <v>62</v>
      </c>
      <c r="AE41" s="853">
        <v>949</v>
      </c>
      <c r="AF41" s="853">
        <v>1</v>
      </c>
      <c r="AG41" s="853">
        <v>5</v>
      </c>
      <c r="AH41" s="853">
        <v>29</v>
      </c>
      <c r="AI41" s="853">
        <v>5</v>
      </c>
      <c r="AJ41" s="853">
        <v>5</v>
      </c>
      <c r="AK41" s="853">
        <v>28</v>
      </c>
      <c r="AL41" s="853">
        <v>27</v>
      </c>
      <c r="AM41" s="853" t="s">
        <v>415</v>
      </c>
      <c r="AN41" s="853"/>
      <c r="AO41" s="853"/>
      <c r="AP41" s="853"/>
      <c r="AQ41" s="853">
        <v>44</v>
      </c>
      <c r="AR41" s="853">
        <v>56</v>
      </c>
      <c r="AS41" s="853">
        <v>1775</v>
      </c>
      <c r="AT41" s="853">
        <v>3</v>
      </c>
      <c r="AU41" s="853">
        <v>2</v>
      </c>
      <c r="AV41" s="853">
        <v>5</v>
      </c>
      <c r="AW41" s="853">
        <v>8</v>
      </c>
      <c r="AX41" s="853">
        <v>12</v>
      </c>
      <c r="AY41" s="853">
        <v>16</v>
      </c>
      <c r="AZ41" s="853">
        <v>36</v>
      </c>
      <c r="BA41" s="853">
        <v>17</v>
      </c>
      <c r="BB41" s="853">
        <v>1</v>
      </c>
      <c r="BC41" s="853"/>
      <c r="BD41" s="853"/>
      <c r="BE41" s="853"/>
      <c r="BF41" s="853"/>
      <c r="BG41" s="853">
        <v>46</v>
      </c>
      <c r="BH41" s="853">
        <v>54</v>
      </c>
      <c r="BI41" s="853">
        <v>831</v>
      </c>
      <c r="BJ41" s="853">
        <v>3</v>
      </c>
      <c r="BK41" s="853">
        <v>3</v>
      </c>
      <c r="BL41" s="853">
        <v>5</v>
      </c>
      <c r="BM41" s="853">
        <v>7</v>
      </c>
      <c r="BN41" s="853">
        <v>10</v>
      </c>
      <c r="BO41" s="853">
        <v>13</v>
      </c>
      <c r="BP41" s="853">
        <v>40</v>
      </c>
      <c r="BQ41" s="853">
        <v>19</v>
      </c>
      <c r="BR41" s="853" t="s">
        <v>415</v>
      </c>
      <c r="BS41" s="853"/>
      <c r="BT41" s="853"/>
      <c r="BU41" s="853"/>
      <c r="BV41" s="853"/>
      <c r="BW41" s="853">
        <v>39</v>
      </c>
      <c r="BX41" s="853">
        <v>61</v>
      </c>
      <c r="BY41" s="853">
        <v>944</v>
      </c>
      <c r="BZ41" s="853">
        <v>3</v>
      </c>
      <c r="CA41" s="853">
        <v>2</v>
      </c>
      <c r="CB41" s="853">
        <v>6</v>
      </c>
      <c r="CC41" s="853">
        <v>9</v>
      </c>
      <c r="CD41" s="853">
        <v>14</v>
      </c>
      <c r="CE41" s="853">
        <v>19</v>
      </c>
      <c r="CF41" s="853">
        <v>33</v>
      </c>
      <c r="CG41" s="853">
        <v>14</v>
      </c>
      <c r="CH41" s="853" t="s">
        <v>415</v>
      </c>
      <c r="CI41" s="853"/>
      <c r="CJ41" s="853"/>
      <c r="CK41" s="853"/>
      <c r="CL41" s="853"/>
      <c r="CM41" s="853">
        <v>53</v>
      </c>
      <c r="CN41" s="853">
        <v>47</v>
      </c>
      <c r="CO41" s="853">
        <v>1783</v>
      </c>
      <c r="CP41" s="853">
        <v>0</v>
      </c>
      <c r="CQ41" s="853">
        <v>4</v>
      </c>
      <c r="CR41" s="853">
        <v>23</v>
      </c>
      <c r="CS41" s="853">
        <v>1</v>
      </c>
      <c r="CT41" s="853">
        <v>0</v>
      </c>
      <c r="CU41" s="853">
        <v>11</v>
      </c>
      <c r="CV41" s="853">
        <v>34</v>
      </c>
      <c r="CW41" s="853">
        <v>20</v>
      </c>
      <c r="CX41" s="853">
        <v>5</v>
      </c>
      <c r="CY41" s="853"/>
      <c r="CZ41" s="853"/>
      <c r="DA41" s="853"/>
      <c r="DB41" s="853"/>
      <c r="DC41" s="853">
        <v>42</v>
      </c>
      <c r="DD41" s="853">
        <v>58</v>
      </c>
      <c r="DE41" s="853">
        <v>835</v>
      </c>
      <c r="DF41" s="853" t="s">
        <v>415</v>
      </c>
      <c r="DG41" s="853">
        <v>4</v>
      </c>
      <c r="DH41" s="853">
        <v>21</v>
      </c>
      <c r="DI41" s="853">
        <v>1</v>
      </c>
      <c r="DJ41" s="853">
        <v>0</v>
      </c>
      <c r="DK41" s="853">
        <v>12</v>
      </c>
      <c r="DL41" s="853">
        <v>37</v>
      </c>
      <c r="DM41" s="853">
        <v>19</v>
      </c>
      <c r="DN41" s="853">
        <v>4</v>
      </c>
      <c r="DO41" s="853"/>
      <c r="DP41" s="853"/>
      <c r="DQ41" s="853"/>
      <c r="DR41" s="853"/>
      <c r="DS41" s="853">
        <v>39</v>
      </c>
      <c r="DT41" s="853">
        <v>61</v>
      </c>
      <c r="DU41" s="853">
        <v>948</v>
      </c>
      <c r="DV41" s="853" t="s">
        <v>415</v>
      </c>
      <c r="DW41" s="853">
        <v>5</v>
      </c>
      <c r="DX41" s="853">
        <v>25</v>
      </c>
      <c r="DY41" s="853">
        <v>1</v>
      </c>
      <c r="DZ41" s="853">
        <v>0</v>
      </c>
      <c r="EA41" s="853">
        <v>11</v>
      </c>
      <c r="EB41" s="853">
        <v>31</v>
      </c>
      <c r="EC41" s="853">
        <v>20</v>
      </c>
      <c r="ED41" s="853">
        <v>5</v>
      </c>
      <c r="EE41" s="853"/>
      <c r="EF41" s="853"/>
      <c r="EG41" s="853"/>
      <c r="EH41" s="853"/>
      <c r="EI41" s="853">
        <v>44</v>
      </c>
      <c r="EJ41" s="853">
        <v>56</v>
      </c>
      <c r="EK41" s="853">
        <v>1784</v>
      </c>
      <c r="EL41" s="853">
        <v>0</v>
      </c>
      <c r="EM41" s="853">
        <v>4</v>
      </c>
      <c r="EN41" s="853">
        <v>27</v>
      </c>
      <c r="EO41" s="853">
        <v>5</v>
      </c>
      <c r="EP41" s="853">
        <v>14</v>
      </c>
      <c r="EQ41" s="853">
        <v>18</v>
      </c>
      <c r="ER41" s="853">
        <v>29</v>
      </c>
      <c r="ES41" s="853">
        <v>2</v>
      </c>
      <c r="ET41" s="853"/>
      <c r="EU41" s="853"/>
      <c r="EV41" s="853"/>
      <c r="EW41" s="853"/>
      <c r="EX41" s="853">
        <v>51</v>
      </c>
      <c r="EY41" s="853">
        <v>49</v>
      </c>
      <c r="EZ41" s="853">
        <v>835</v>
      </c>
      <c r="FA41" s="853" t="s">
        <v>415</v>
      </c>
      <c r="FB41" s="853">
        <v>3</v>
      </c>
      <c r="FC41" s="853">
        <v>25</v>
      </c>
      <c r="FD41" s="853">
        <v>3</v>
      </c>
      <c r="FE41" s="853">
        <v>13</v>
      </c>
      <c r="FF41" s="853">
        <v>20</v>
      </c>
      <c r="FG41" s="853">
        <v>32</v>
      </c>
      <c r="FH41" s="853">
        <v>3</v>
      </c>
      <c r="FI41" s="853"/>
      <c r="FJ41" s="853"/>
      <c r="FK41" s="853"/>
      <c r="FL41" s="853"/>
      <c r="FM41" s="853">
        <v>45</v>
      </c>
      <c r="FN41" s="853">
        <v>55</v>
      </c>
      <c r="FO41" s="853">
        <v>949</v>
      </c>
      <c r="FP41" s="853" t="s">
        <v>415</v>
      </c>
      <c r="FQ41" s="853">
        <v>5</v>
      </c>
      <c r="FR41" s="853">
        <v>28</v>
      </c>
      <c r="FS41" s="853">
        <v>6</v>
      </c>
      <c r="FT41" s="853">
        <v>15</v>
      </c>
      <c r="FU41" s="853">
        <v>17</v>
      </c>
      <c r="FV41" s="853">
        <v>27</v>
      </c>
      <c r="FW41" s="853">
        <v>1</v>
      </c>
      <c r="FX41" s="853"/>
      <c r="FY41" s="853"/>
      <c r="FZ41" s="853"/>
      <c r="GA41" s="853"/>
      <c r="GB41" s="853">
        <v>55</v>
      </c>
      <c r="GC41" s="853">
        <v>45</v>
      </c>
      <c r="GD41" s="853">
        <v>1773</v>
      </c>
      <c r="GE41" s="853">
        <v>52</v>
      </c>
      <c r="GF41" s="853">
        <v>48</v>
      </c>
      <c r="GG41" s="853">
        <v>830</v>
      </c>
      <c r="GH41" s="853">
        <v>47</v>
      </c>
      <c r="GI41" s="853">
        <v>53</v>
      </c>
      <c r="GJ41" s="853">
        <v>943</v>
      </c>
      <c r="GK41" s="853">
        <v>56</v>
      </c>
      <c r="GL41" s="853">
        <v>44</v>
      </c>
      <c r="GM41" s="853">
        <v>1027</v>
      </c>
      <c r="GN41" s="853">
        <v>38</v>
      </c>
      <c r="GO41" s="853">
        <v>62</v>
      </c>
      <c r="GP41" s="853">
        <v>467</v>
      </c>
      <c r="GQ41" s="853">
        <v>36</v>
      </c>
      <c r="GR41" s="853">
        <v>64</v>
      </c>
      <c r="GS41" s="853">
        <v>560</v>
      </c>
      <c r="GT41" s="853">
        <v>40</v>
      </c>
      <c r="GU41" s="853">
        <v>60</v>
      </c>
      <c r="GV41" s="853">
        <v>1033</v>
      </c>
      <c r="GW41" s="853">
        <v>40</v>
      </c>
      <c r="GX41" s="853">
        <v>60</v>
      </c>
      <c r="GY41" s="853">
        <v>466</v>
      </c>
      <c r="GZ41" s="853">
        <v>35</v>
      </c>
      <c r="HA41" s="853">
        <v>65</v>
      </c>
      <c r="HB41" s="853">
        <v>567</v>
      </c>
      <c r="HC41" s="853">
        <v>43</v>
      </c>
      <c r="HD41" s="853">
        <v>57</v>
      </c>
      <c r="HE41" s="853">
        <v>926</v>
      </c>
      <c r="HF41" s="853">
        <v>32</v>
      </c>
      <c r="HG41" s="853">
        <v>68</v>
      </c>
      <c r="HH41" s="853">
        <v>426</v>
      </c>
      <c r="HI41" s="853">
        <v>29</v>
      </c>
      <c r="HJ41" s="853">
        <v>71</v>
      </c>
      <c r="HK41" s="853">
        <v>500</v>
      </c>
      <c r="HL41" s="853">
        <v>35</v>
      </c>
      <c r="HM41" s="853">
        <v>65</v>
      </c>
      <c r="HO41" s="312"/>
      <c r="HP41" s="312"/>
      <c r="HQ41" s="312"/>
      <c r="HR41" s="312"/>
      <c r="HS41" s="312"/>
      <c r="HT41" s="312"/>
      <c r="HU41" s="312"/>
      <c r="HV41" s="312"/>
      <c r="HW41" s="312"/>
      <c r="HX41" s="312"/>
      <c r="HY41" s="312"/>
      <c r="HZ41" s="312"/>
      <c r="IA41" s="312"/>
      <c r="IB41" s="312"/>
      <c r="IC41" s="312"/>
      <c r="ID41" s="312"/>
      <c r="IE41" s="312"/>
      <c r="IF41" s="312"/>
      <c r="IG41" s="312"/>
      <c r="IH41" s="312"/>
      <c r="II41" s="312"/>
      <c r="IJ41" s="312"/>
      <c r="IK41" s="312"/>
      <c r="IL41" s="312"/>
      <c r="IM41" s="312"/>
      <c r="IN41" s="312"/>
      <c r="IO41" s="312"/>
      <c r="IP41" s="312"/>
      <c r="IQ41" s="312"/>
      <c r="IR41" s="312"/>
      <c r="IS41" s="312"/>
      <c r="IT41" s="312"/>
      <c r="IU41" s="312"/>
      <c r="IV41" s="312"/>
    </row>
    <row r="42" spans="1:256" x14ac:dyDescent="0.2">
      <c r="C42" s="325"/>
      <c r="D42" s="325"/>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325"/>
      <c r="AM42" s="325"/>
      <c r="AN42" s="325"/>
      <c r="AO42" s="325"/>
      <c r="AP42" s="325"/>
      <c r="AQ42" s="325"/>
      <c r="AR42" s="325"/>
      <c r="AS42" s="325"/>
      <c r="AT42" s="325"/>
      <c r="AU42" s="325"/>
      <c r="AV42" s="325"/>
      <c r="AW42" s="325"/>
      <c r="AX42" s="325"/>
      <c r="AY42" s="325"/>
      <c r="AZ42" s="325"/>
      <c r="BA42" s="325"/>
      <c r="BB42" s="325"/>
      <c r="BC42" s="325"/>
      <c r="BD42" s="325"/>
      <c r="BE42" s="325"/>
      <c r="BF42" s="325"/>
      <c r="BG42" s="325"/>
      <c r="BH42" s="325"/>
      <c r="BI42" s="325"/>
      <c r="BJ42" s="325"/>
      <c r="BK42" s="325"/>
      <c r="BL42" s="325"/>
      <c r="BM42" s="325"/>
      <c r="BN42" s="325"/>
      <c r="BO42" s="325"/>
      <c r="BP42" s="325"/>
      <c r="BQ42" s="325"/>
      <c r="BR42" s="325"/>
      <c r="BS42" s="325"/>
      <c r="BT42" s="325"/>
      <c r="BU42" s="325"/>
      <c r="BV42" s="325"/>
      <c r="BW42" s="325"/>
      <c r="BX42" s="325"/>
      <c r="BY42" s="325"/>
      <c r="BZ42" s="325"/>
      <c r="CA42" s="325"/>
      <c r="CB42" s="325"/>
      <c r="CC42" s="325"/>
      <c r="CD42" s="325"/>
      <c r="CE42" s="325"/>
      <c r="CF42" s="325"/>
      <c r="CG42" s="325"/>
      <c r="CH42" s="325"/>
      <c r="CI42" s="325"/>
      <c r="CJ42" s="325"/>
      <c r="CK42" s="325"/>
      <c r="CL42" s="325"/>
      <c r="CM42" s="325"/>
      <c r="CN42" s="325"/>
      <c r="CO42" s="325"/>
      <c r="CP42" s="325"/>
      <c r="CQ42" s="325"/>
      <c r="CR42" s="325"/>
      <c r="CS42" s="325"/>
      <c r="CT42" s="325"/>
      <c r="CU42" s="325"/>
      <c r="CV42" s="325"/>
      <c r="CW42" s="325"/>
      <c r="CX42" s="325"/>
      <c r="CY42" s="325"/>
      <c r="CZ42" s="325"/>
      <c r="DA42" s="325"/>
      <c r="DB42" s="325"/>
      <c r="DC42" s="325"/>
      <c r="DD42" s="325"/>
      <c r="DE42" s="325"/>
      <c r="DF42" s="325"/>
      <c r="DG42" s="325"/>
      <c r="DH42" s="325"/>
      <c r="DI42" s="325"/>
      <c r="DJ42" s="325"/>
      <c r="DK42" s="325"/>
      <c r="DL42" s="325"/>
      <c r="DM42" s="325"/>
      <c r="DN42" s="325"/>
      <c r="DO42" s="325"/>
      <c r="DP42" s="325"/>
      <c r="DQ42" s="325"/>
      <c r="DR42" s="325"/>
      <c r="DS42" s="325"/>
      <c r="DT42" s="325"/>
      <c r="DU42" s="325"/>
      <c r="DV42" s="325"/>
      <c r="DW42" s="325"/>
      <c r="DX42" s="325"/>
      <c r="DY42" s="325"/>
      <c r="DZ42" s="325"/>
      <c r="EA42" s="325"/>
      <c r="EB42" s="325"/>
      <c r="EC42" s="325"/>
      <c r="ED42" s="325"/>
      <c r="EE42" s="325"/>
      <c r="EF42" s="325"/>
      <c r="EG42" s="325"/>
      <c r="EH42" s="325"/>
      <c r="EI42" s="325"/>
      <c r="EJ42" s="325"/>
      <c r="EK42" s="325"/>
      <c r="EL42" s="325"/>
      <c r="EM42" s="325"/>
      <c r="EN42" s="325"/>
      <c r="EO42" s="325"/>
      <c r="EP42" s="325"/>
      <c r="EQ42" s="325"/>
      <c r="ER42" s="325"/>
      <c r="ES42" s="325"/>
      <c r="ET42" s="325"/>
      <c r="EU42" s="325"/>
      <c r="EV42" s="325"/>
      <c r="EW42" s="325"/>
      <c r="EX42" s="325"/>
      <c r="EY42" s="325"/>
      <c r="EZ42" s="325"/>
      <c r="FA42" s="325"/>
      <c r="FB42" s="325"/>
      <c r="FC42" s="325"/>
      <c r="FD42" s="325"/>
      <c r="FE42" s="325"/>
      <c r="FF42" s="325"/>
      <c r="FG42" s="325"/>
      <c r="FH42" s="325"/>
      <c r="FI42" s="325"/>
      <c r="FJ42" s="325"/>
      <c r="FK42" s="325"/>
      <c r="FL42" s="325"/>
      <c r="FM42" s="325"/>
      <c r="FN42" s="325"/>
      <c r="FO42" s="325"/>
      <c r="FP42" s="325"/>
      <c r="FQ42" s="325"/>
      <c r="FR42" s="325"/>
      <c r="FS42" s="325"/>
      <c r="FT42" s="325"/>
      <c r="FU42" s="325"/>
      <c r="FV42" s="325"/>
      <c r="FW42" s="325"/>
      <c r="FX42" s="325"/>
      <c r="FY42" s="325"/>
      <c r="FZ42" s="325"/>
      <c r="GA42" s="325"/>
      <c r="GB42" s="325"/>
      <c r="GC42" s="325"/>
      <c r="GD42" s="325"/>
      <c r="GE42" s="325"/>
      <c r="GF42" s="325"/>
      <c r="GG42" s="325"/>
      <c r="GH42" s="325"/>
      <c r="GI42" s="325"/>
      <c r="GJ42" s="325"/>
      <c r="GK42" s="325"/>
      <c r="GL42" s="325"/>
      <c r="GM42" s="325"/>
      <c r="GN42" s="325"/>
      <c r="GO42" s="325"/>
      <c r="GP42" s="325"/>
      <c r="GQ42" s="325"/>
      <c r="GR42" s="325"/>
      <c r="GS42" s="325"/>
      <c r="GT42" s="325"/>
      <c r="GU42" s="325"/>
      <c r="GV42" s="325"/>
      <c r="GW42" s="325"/>
      <c r="GX42" s="325"/>
      <c r="GY42" s="325"/>
      <c r="GZ42" s="325"/>
      <c r="HA42" s="325"/>
      <c r="HB42" s="325"/>
      <c r="HC42" s="325"/>
      <c r="HD42" s="325"/>
      <c r="HE42" s="325"/>
      <c r="HF42" s="325"/>
      <c r="HG42" s="325"/>
      <c r="HH42" s="325"/>
      <c r="HI42" s="325"/>
      <c r="HJ42" s="325"/>
      <c r="HK42" s="325"/>
      <c r="HL42" s="325"/>
      <c r="HM42" s="325"/>
      <c r="HO42" s="312"/>
      <c r="HP42" s="312"/>
      <c r="HQ42" s="312"/>
      <c r="HR42" s="312"/>
      <c r="HS42" s="312"/>
      <c r="HT42" s="312"/>
      <c r="HU42" s="312"/>
      <c r="HV42" s="312"/>
      <c r="HW42" s="312"/>
      <c r="HX42" s="312"/>
      <c r="HY42" s="312"/>
      <c r="HZ42" s="312"/>
      <c r="IA42" s="312"/>
      <c r="IB42" s="312"/>
      <c r="IC42" s="312"/>
      <c r="ID42" s="312"/>
      <c r="IE42" s="312"/>
      <c r="IF42" s="312"/>
      <c r="IG42" s="312"/>
      <c r="IH42" s="312"/>
      <c r="II42" s="312"/>
      <c r="IJ42" s="312"/>
      <c r="IK42" s="312"/>
      <c r="IL42" s="312"/>
      <c r="IM42" s="312"/>
      <c r="IN42" s="312"/>
      <c r="IO42" s="312"/>
      <c r="IP42" s="312"/>
      <c r="IQ42" s="312"/>
      <c r="IR42" s="312"/>
      <c r="IS42" s="312"/>
      <c r="IT42" s="312"/>
      <c r="IU42" s="312"/>
      <c r="IV42" s="312"/>
    </row>
    <row r="43" spans="1:256" x14ac:dyDescent="0.2">
      <c r="A43" s="312" t="s">
        <v>43</v>
      </c>
      <c r="B43" s="324" t="s">
        <v>27</v>
      </c>
      <c r="C43" s="853">
        <v>554445</v>
      </c>
      <c r="D43" s="853">
        <v>0</v>
      </c>
      <c r="E43" s="853">
        <v>0</v>
      </c>
      <c r="F43" s="853">
        <v>3</v>
      </c>
      <c r="G43" s="853">
        <v>2</v>
      </c>
      <c r="H43" s="853">
        <v>6</v>
      </c>
      <c r="I43" s="853">
        <v>39</v>
      </c>
      <c r="J43" s="853">
        <v>49</v>
      </c>
      <c r="K43" s="853">
        <v>0</v>
      </c>
      <c r="L43" s="853"/>
      <c r="M43" s="853"/>
      <c r="N43" s="853"/>
      <c r="O43" s="853">
        <v>11</v>
      </c>
      <c r="P43" s="853">
        <v>89</v>
      </c>
      <c r="Q43" s="853">
        <v>270702</v>
      </c>
      <c r="R43" s="853">
        <v>0</v>
      </c>
      <c r="S43" s="853">
        <v>0</v>
      </c>
      <c r="T43" s="853">
        <v>2</v>
      </c>
      <c r="U43" s="853">
        <v>2</v>
      </c>
      <c r="V43" s="853">
        <v>6</v>
      </c>
      <c r="W43" s="853">
        <v>38</v>
      </c>
      <c r="X43" s="853">
        <v>53</v>
      </c>
      <c r="Y43" s="853">
        <v>0</v>
      </c>
      <c r="Z43" s="853"/>
      <c r="AA43" s="853"/>
      <c r="AB43" s="853"/>
      <c r="AC43" s="853">
        <v>10</v>
      </c>
      <c r="AD43" s="853">
        <v>90</v>
      </c>
      <c r="AE43" s="853">
        <v>283743</v>
      </c>
      <c r="AF43" s="853">
        <v>0</v>
      </c>
      <c r="AG43" s="853">
        <v>0</v>
      </c>
      <c r="AH43" s="853">
        <v>4</v>
      </c>
      <c r="AI43" s="853">
        <v>2</v>
      </c>
      <c r="AJ43" s="853">
        <v>7</v>
      </c>
      <c r="AK43" s="853">
        <v>41</v>
      </c>
      <c r="AL43" s="853">
        <v>46</v>
      </c>
      <c r="AM43" s="853">
        <v>0</v>
      </c>
      <c r="AN43" s="853"/>
      <c r="AO43" s="853"/>
      <c r="AP43" s="853"/>
      <c r="AQ43" s="853">
        <v>13</v>
      </c>
      <c r="AR43" s="853">
        <v>87</v>
      </c>
      <c r="AS43" s="853">
        <v>554803</v>
      </c>
      <c r="AT43" s="853">
        <v>0</v>
      </c>
      <c r="AU43" s="853">
        <v>0</v>
      </c>
      <c r="AV43" s="853">
        <v>1</v>
      </c>
      <c r="AW43" s="853">
        <v>1</v>
      </c>
      <c r="AX43" s="853">
        <v>3</v>
      </c>
      <c r="AY43" s="853">
        <v>11</v>
      </c>
      <c r="AZ43" s="853">
        <v>52</v>
      </c>
      <c r="BA43" s="853">
        <v>31</v>
      </c>
      <c r="BB43" s="853">
        <v>2</v>
      </c>
      <c r="BC43" s="853"/>
      <c r="BD43" s="853"/>
      <c r="BE43" s="853"/>
      <c r="BF43" s="853"/>
      <c r="BG43" s="853">
        <v>15</v>
      </c>
      <c r="BH43" s="853">
        <v>85</v>
      </c>
      <c r="BI43" s="853">
        <v>270910</v>
      </c>
      <c r="BJ43" s="853">
        <v>0</v>
      </c>
      <c r="BK43" s="853">
        <v>0</v>
      </c>
      <c r="BL43" s="853">
        <v>0</v>
      </c>
      <c r="BM43" s="853">
        <v>0</v>
      </c>
      <c r="BN43" s="853">
        <v>2</v>
      </c>
      <c r="BO43" s="853">
        <v>8</v>
      </c>
      <c r="BP43" s="853">
        <v>49</v>
      </c>
      <c r="BQ43" s="853">
        <v>38</v>
      </c>
      <c r="BR43" s="853">
        <v>3</v>
      </c>
      <c r="BS43" s="853"/>
      <c r="BT43" s="853"/>
      <c r="BU43" s="853"/>
      <c r="BV43" s="853"/>
      <c r="BW43" s="853">
        <v>10</v>
      </c>
      <c r="BX43" s="853">
        <v>90</v>
      </c>
      <c r="BY43" s="853">
        <v>283893</v>
      </c>
      <c r="BZ43" s="853">
        <v>0</v>
      </c>
      <c r="CA43" s="853">
        <v>0</v>
      </c>
      <c r="CB43" s="853">
        <v>1</v>
      </c>
      <c r="CC43" s="853">
        <v>1</v>
      </c>
      <c r="CD43" s="853">
        <v>3</v>
      </c>
      <c r="CE43" s="853">
        <v>14</v>
      </c>
      <c r="CF43" s="853">
        <v>55</v>
      </c>
      <c r="CG43" s="853">
        <v>24</v>
      </c>
      <c r="CH43" s="853">
        <v>1</v>
      </c>
      <c r="CI43" s="853"/>
      <c r="CJ43" s="853"/>
      <c r="CK43" s="853"/>
      <c r="CL43" s="853"/>
      <c r="CM43" s="853">
        <v>19</v>
      </c>
      <c r="CN43" s="853">
        <v>81</v>
      </c>
      <c r="CO43" s="853">
        <v>554428</v>
      </c>
      <c r="CP43" s="853">
        <v>0</v>
      </c>
      <c r="CQ43" s="853">
        <v>0</v>
      </c>
      <c r="CR43" s="853">
        <v>3</v>
      </c>
      <c r="CS43" s="853">
        <v>1</v>
      </c>
      <c r="CT43" s="853">
        <v>0</v>
      </c>
      <c r="CU43" s="853">
        <v>10</v>
      </c>
      <c r="CV43" s="853">
        <v>44</v>
      </c>
      <c r="CW43" s="853">
        <v>33</v>
      </c>
      <c r="CX43" s="853">
        <v>9</v>
      </c>
      <c r="CY43" s="853"/>
      <c r="CZ43" s="853"/>
      <c r="DA43" s="853"/>
      <c r="DB43" s="853"/>
      <c r="DC43" s="853">
        <v>14</v>
      </c>
      <c r="DD43" s="853">
        <v>86</v>
      </c>
      <c r="DE43" s="853">
        <v>270696</v>
      </c>
      <c r="DF43" s="853">
        <v>0</v>
      </c>
      <c r="DG43" s="853">
        <v>0</v>
      </c>
      <c r="DH43" s="853">
        <v>2</v>
      </c>
      <c r="DI43" s="853">
        <v>1</v>
      </c>
      <c r="DJ43" s="853">
        <v>0</v>
      </c>
      <c r="DK43" s="853">
        <v>10</v>
      </c>
      <c r="DL43" s="853">
        <v>47</v>
      </c>
      <c r="DM43" s="853">
        <v>32</v>
      </c>
      <c r="DN43" s="853">
        <v>7</v>
      </c>
      <c r="DO43" s="853"/>
      <c r="DP43" s="853"/>
      <c r="DQ43" s="853"/>
      <c r="DR43" s="853"/>
      <c r="DS43" s="853">
        <v>14</v>
      </c>
      <c r="DT43" s="853">
        <v>86</v>
      </c>
      <c r="DU43" s="853">
        <v>283732</v>
      </c>
      <c r="DV43" s="853">
        <v>0</v>
      </c>
      <c r="DW43" s="853">
        <v>0</v>
      </c>
      <c r="DX43" s="853">
        <v>3</v>
      </c>
      <c r="DY43" s="853">
        <v>1</v>
      </c>
      <c r="DZ43" s="853">
        <v>0</v>
      </c>
      <c r="EA43" s="853">
        <v>9</v>
      </c>
      <c r="EB43" s="853">
        <v>42</v>
      </c>
      <c r="EC43" s="853">
        <v>34</v>
      </c>
      <c r="ED43" s="853">
        <v>10</v>
      </c>
      <c r="EE43" s="853"/>
      <c r="EF43" s="853"/>
      <c r="EG43" s="853"/>
      <c r="EH43" s="853"/>
      <c r="EI43" s="853">
        <v>14</v>
      </c>
      <c r="EJ43" s="853">
        <v>86</v>
      </c>
      <c r="EK43" s="853">
        <v>554387</v>
      </c>
      <c r="EL43" s="853">
        <v>0</v>
      </c>
      <c r="EM43" s="853">
        <v>0</v>
      </c>
      <c r="EN43" s="853">
        <v>3</v>
      </c>
      <c r="EO43" s="853">
        <v>3</v>
      </c>
      <c r="EP43" s="853">
        <v>18</v>
      </c>
      <c r="EQ43" s="853">
        <v>24</v>
      </c>
      <c r="ER43" s="853">
        <v>48</v>
      </c>
      <c r="ES43" s="853">
        <v>4</v>
      </c>
      <c r="ET43" s="853"/>
      <c r="EU43" s="853"/>
      <c r="EV43" s="853"/>
      <c r="EW43" s="853"/>
      <c r="EX43" s="853">
        <v>24</v>
      </c>
      <c r="EY43" s="853">
        <v>76</v>
      </c>
      <c r="EZ43" s="853">
        <v>270678</v>
      </c>
      <c r="FA43" s="853">
        <v>0</v>
      </c>
      <c r="FB43" s="853">
        <v>0</v>
      </c>
      <c r="FC43" s="853">
        <v>2</v>
      </c>
      <c r="FD43" s="853">
        <v>2</v>
      </c>
      <c r="FE43" s="853">
        <v>15</v>
      </c>
      <c r="FF43" s="853">
        <v>23</v>
      </c>
      <c r="FG43" s="853">
        <v>54</v>
      </c>
      <c r="FH43" s="853">
        <v>5</v>
      </c>
      <c r="FI43" s="853"/>
      <c r="FJ43" s="853"/>
      <c r="FK43" s="853"/>
      <c r="FL43" s="853"/>
      <c r="FM43" s="853">
        <v>19</v>
      </c>
      <c r="FN43" s="853">
        <v>81</v>
      </c>
      <c r="FO43" s="853">
        <v>283709</v>
      </c>
      <c r="FP43" s="853">
        <v>0</v>
      </c>
      <c r="FQ43" s="853">
        <v>0</v>
      </c>
      <c r="FR43" s="853">
        <v>4</v>
      </c>
      <c r="FS43" s="853">
        <v>3</v>
      </c>
      <c r="FT43" s="853">
        <v>21</v>
      </c>
      <c r="FU43" s="853">
        <v>25</v>
      </c>
      <c r="FV43" s="853">
        <v>43</v>
      </c>
      <c r="FW43" s="853">
        <v>3</v>
      </c>
      <c r="FX43" s="853"/>
      <c r="FY43" s="853"/>
      <c r="FZ43" s="853"/>
      <c r="GA43" s="853"/>
      <c r="GB43" s="853">
        <v>28</v>
      </c>
      <c r="GC43" s="853">
        <v>72</v>
      </c>
      <c r="GD43" s="853">
        <v>554272</v>
      </c>
      <c r="GE43" s="853">
        <v>22</v>
      </c>
      <c r="GF43" s="853">
        <v>78</v>
      </c>
      <c r="GG43" s="853">
        <v>270642</v>
      </c>
      <c r="GH43" s="853">
        <v>18</v>
      </c>
      <c r="GI43" s="853">
        <v>82</v>
      </c>
      <c r="GJ43" s="853">
        <v>283630</v>
      </c>
      <c r="GK43" s="853">
        <v>25</v>
      </c>
      <c r="GL43" s="853">
        <v>75</v>
      </c>
      <c r="GM43" s="853">
        <v>531356</v>
      </c>
      <c r="GN43" s="853">
        <v>9</v>
      </c>
      <c r="GO43" s="853">
        <v>91</v>
      </c>
      <c r="GP43" s="853">
        <v>259517</v>
      </c>
      <c r="GQ43" s="853">
        <v>9</v>
      </c>
      <c r="GR43" s="853">
        <v>91</v>
      </c>
      <c r="GS43" s="853">
        <v>271839</v>
      </c>
      <c r="GT43" s="853">
        <v>10</v>
      </c>
      <c r="GU43" s="853">
        <v>90</v>
      </c>
      <c r="GV43" s="853">
        <v>531727</v>
      </c>
      <c r="GW43" s="853">
        <v>7</v>
      </c>
      <c r="GX43" s="853">
        <v>93</v>
      </c>
      <c r="GY43" s="853">
        <v>259731</v>
      </c>
      <c r="GZ43" s="853">
        <v>5</v>
      </c>
      <c r="HA43" s="853">
        <v>95</v>
      </c>
      <c r="HB43" s="853">
        <v>271996</v>
      </c>
      <c r="HC43" s="853">
        <v>8</v>
      </c>
      <c r="HD43" s="853">
        <v>92</v>
      </c>
      <c r="HE43" s="853">
        <v>532101</v>
      </c>
      <c r="HF43" s="853">
        <v>10</v>
      </c>
      <c r="HG43" s="853">
        <v>90</v>
      </c>
      <c r="HH43" s="853">
        <v>259803</v>
      </c>
      <c r="HI43" s="853">
        <v>11</v>
      </c>
      <c r="HJ43" s="853">
        <v>89</v>
      </c>
      <c r="HK43" s="853">
        <v>272298</v>
      </c>
      <c r="HL43" s="853">
        <v>10</v>
      </c>
      <c r="HM43" s="853">
        <v>90</v>
      </c>
      <c r="HN43" s="312" t="s">
        <v>212</v>
      </c>
      <c r="HO43" s="312"/>
      <c r="HP43" s="312"/>
      <c r="HQ43" s="312"/>
      <c r="HR43" s="312"/>
      <c r="HS43" s="312"/>
      <c r="HT43" s="312"/>
      <c r="HU43" s="312"/>
      <c r="HV43" s="312"/>
      <c r="HW43" s="312"/>
      <c r="HX43" s="312"/>
      <c r="HY43" s="312"/>
      <c r="HZ43" s="312"/>
      <c r="IA43" s="312"/>
      <c r="IB43" s="312"/>
      <c r="IC43" s="312"/>
      <c r="ID43" s="312"/>
      <c r="IE43" s="312"/>
      <c r="IF43" s="312"/>
      <c r="IG43" s="312"/>
      <c r="IH43" s="312"/>
      <c r="II43" s="312"/>
      <c r="IJ43" s="312"/>
      <c r="IK43" s="312"/>
      <c r="IL43" s="312"/>
      <c r="IM43" s="312"/>
      <c r="IN43" s="312"/>
      <c r="IO43" s="312"/>
      <c r="IP43" s="312"/>
      <c r="IQ43" s="312"/>
      <c r="IR43" s="312"/>
      <c r="IS43" s="312"/>
      <c r="IT43" s="312"/>
      <c r="IU43" s="312"/>
      <c r="IV43" s="312"/>
    </row>
    <row r="44" spans="1:256" x14ac:dyDescent="0.2">
      <c r="B44" s="324" t="s">
        <v>43</v>
      </c>
      <c r="C44" s="853">
        <v>96025</v>
      </c>
      <c r="D44" s="853">
        <v>0</v>
      </c>
      <c r="E44" s="853">
        <v>0</v>
      </c>
      <c r="F44" s="853">
        <v>6</v>
      </c>
      <c r="G44" s="853">
        <v>4</v>
      </c>
      <c r="H44" s="853">
        <v>10</v>
      </c>
      <c r="I44" s="853">
        <v>47</v>
      </c>
      <c r="J44" s="853">
        <v>32</v>
      </c>
      <c r="K44" s="853">
        <v>0</v>
      </c>
      <c r="L44" s="853"/>
      <c r="M44" s="853"/>
      <c r="N44" s="853"/>
      <c r="O44" s="853">
        <v>21</v>
      </c>
      <c r="P44" s="853">
        <v>79</v>
      </c>
      <c r="Q44" s="853">
        <v>46996</v>
      </c>
      <c r="R44" s="853">
        <v>0</v>
      </c>
      <c r="S44" s="853">
        <v>0</v>
      </c>
      <c r="T44" s="853">
        <v>4</v>
      </c>
      <c r="U44" s="853">
        <v>3</v>
      </c>
      <c r="V44" s="853">
        <v>10</v>
      </c>
      <c r="W44" s="853">
        <v>47</v>
      </c>
      <c r="X44" s="853">
        <v>35</v>
      </c>
      <c r="Y44" s="853">
        <v>0</v>
      </c>
      <c r="Z44" s="853"/>
      <c r="AA44" s="853"/>
      <c r="AB44" s="853"/>
      <c r="AC44" s="853">
        <v>18</v>
      </c>
      <c r="AD44" s="853">
        <v>82</v>
      </c>
      <c r="AE44" s="853">
        <v>49029</v>
      </c>
      <c r="AF44" s="853">
        <v>0</v>
      </c>
      <c r="AG44" s="853">
        <v>0</v>
      </c>
      <c r="AH44" s="853">
        <v>8</v>
      </c>
      <c r="AI44" s="853">
        <v>4</v>
      </c>
      <c r="AJ44" s="853">
        <v>11</v>
      </c>
      <c r="AK44" s="853">
        <v>47</v>
      </c>
      <c r="AL44" s="853">
        <v>29</v>
      </c>
      <c r="AM44" s="853">
        <v>0</v>
      </c>
      <c r="AN44" s="853"/>
      <c r="AO44" s="853"/>
      <c r="AP44" s="853"/>
      <c r="AQ44" s="853">
        <v>24</v>
      </c>
      <c r="AR44" s="853">
        <v>76</v>
      </c>
      <c r="AS44" s="853">
        <v>96103</v>
      </c>
      <c r="AT44" s="853">
        <v>0</v>
      </c>
      <c r="AU44" s="853">
        <v>0</v>
      </c>
      <c r="AV44" s="853">
        <v>1</v>
      </c>
      <c r="AW44" s="853">
        <v>2</v>
      </c>
      <c r="AX44" s="853">
        <v>5</v>
      </c>
      <c r="AY44" s="853">
        <v>19</v>
      </c>
      <c r="AZ44" s="853">
        <v>55</v>
      </c>
      <c r="BA44" s="853">
        <v>17</v>
      </c>
      <c r="BB44" s="853">
        <v>1</v>
      </c>
      <c r="BC44" s="853"/>
      <c r="BD44" s="853"/>
      <c r="BE44" s="853"/>
      <c r="BF44" s="853"/>
      <c r="BG44" s="853">
        <v>27</v>
      </c>
      <c r="BH44" s="853">
        <v>73</v>
      </c>
      <c r="BI44" s="853">
        <v>47053</v>
      </c>
      <c r="BJ44" s="853">
        <v>0</v>
      </c>
      <c r="BK44" s="853">
        <v>0</v>
      </c>
      <c r="BL44" s="853">
        <v>1</v>
      </c>
      <c r="BM44" s="853">
        <v>1</v>
      </c>
      <c r="BN44" s="853">
        <v>4</v>
      </c>
      <c r="BO44" s="853">
        <v>15</v>
      </c>
      <c r="BP44" s="853">
        <v>57</v>
      </c>
      <c r="BQ44" s="853">
        <v>22</v>
      </c>
      <c r="BR44" s="853">
        <v>1</v>
      </c>
      <c r="BS44" s="853"/>
      <c r="BT44" s="853"/>
      <c r="BU44" s="853"/>
      <c r="BV44" s="853"/>
      <c r="BW44" s="853">
        <v>20</v>
      </c>
      <c r="BX44" s="853">
        <v>80</v>
      </c>
      <c r="BY44" s="853">
        <v>49050</v>
      </c>
      <c r="BZ44" s="853">
        <v>0</v>
      </c>
      <c r="CA44" s="853">
        <v>0</v>
      </c>
      <c r="CB44" s="853">
        <v>2</v>
      </c>
      <c r="CC44" s="853">
        <v>2</v>
      </c>
      <c r="CD44" s="853">
        <v>7</v>
      </c>
      <c r="CE44" s="853">
        <v>23</v>
      </c>
      <c r="CF44" s="853">
        <v>54</v>
      </c>
      <c r="CG44" s="853">
        <v>12</v>
      </c>
      <c r="CH44" s="853">
        <v>0</v>
      </c>
      <c r="CI44" s="853"/>
      <c r="CJ44" s="853"/>
      <c r="CK44" s="853"/>
      <c r="CL44" s="853"/>
      <c r="CM44" s="853">
        <v>34</v>
      </c>
      <c r="CN44" s="853">
        <v>66</v>
      </c>
      <c r="CO44" s="853">
        <v>96021</v>
      </c>
      <c r="CP44" s="853">
        <v>0</v>
      </c>
      <c r="CQ44" s="853">
        <v>0</v>
      </c>
      <c r="CR44" s="853">
        <v>6</v>
      </c>
      <c r="CS44" s="853">
        <v>2</v>
      </c>
      <c r="CT44" s="853">
        <v>1</v>
      </c>
      <c r="CU44" s="853">
        <v>16</v>
      </c>
      <c r="CV44" s="853">
        <v>50</v>
      </c>
      <c r="CW44" s="853">
        <v>22</v>
      </c>
      <c r="CX44" s="853">
        <v>3</v>
      </c>
      <c r="CY44" s="853"/>
      <c r="CZ44" s="853"/>
      <c r="DA44" s="853"/>
      <c r="DB44" s="853"/>
      <c r="DC44" s="853">
        <v>25</v>
      </c>
      <c r="DD44" s="853">
        <v>75</v>
      </c>
      <c r="DE44" s="853">
        <v>46994</v>
      </c>
      <c r="DF44" s="853">
        <v>0</v>
      </c>
      <c r="DG44" s="853">
        <v>0</v>
      </c>
      <c r="DH44" s="853">
        <v>4</v>
      </c>
      <c r="DI44" s="853">
        <v>2</v>
      </c>
      <c r="DJ44" s="853">
        <v>1</v>
      </c>
      <c r="DK44" s="853">
        <v>17</v>
      </c>
      <c r="DL44" s="853">
        <v>53</v>
      </c>
      <c r="DM44" s="853">
        <v>21</v>
      </c>
      <c r="DN44" s="853">
        <v>2</v>
      </c>
      <c r="DO44" s="853"/>
      <c r="DP44" s="853"/>
      <c r="DQ44" s="853"/>
      <c r="DR44" s="853"/>
      <c r="DS44" s="853">
        <v>24</v>
      </c>
      <c r="DT44" s="853">
        <v>76</v>
      </c>
      <c r="DU44" s="853">
        <v>49027</v>
      </c>
      <c r="DV44" s="853">
        <v>0</v>
      </c>
      <c r="DW44" s="853">
        <v>0</v>
      </c>
      <c r="DX44" s="853">
        <v>7</v>
      </c>
      <c r="DY44" s="853">
        <v>1</v>
      </c>
      <c r="DZ44" s="853">
        <v>1</v>
      </c>
      <c r="EA44" s="853">
        <v>16</v>
      </c>
      <c r="EB44" s="853">
        <v>48</v>
      </c>
      <c r="EC44" s="853">
        <v>23</v>
      </c>
      <c r="ED44" s="853">
        <v>4</v>
      </c>
      <c r="EE44" s="853"/>
      <c r="EF44" s="853"/>
      <c r="EG44" s="853"/>
      <c r="EH44" s="853"/>
      <c r="EI44" s="853">
        <v>26</v>
      </c>
      <c r="EJ44" s="853">
        <v>74</v>
      </c>
      <c r="EK44" s="853">
        <v>96019</v>
      </c>
      <c r="EL44" s="853">
        <v>0</v>
      </c>
      <c r="EM44" s="853">
        <v>0</v>
      </c>
      <c r="EN44" s="853">
        <v>6</v>
      </c>
      <c r="EO44" s="853">
        <v>5</v>
      </c>
      <c r="EP44" s="853">
        <v>26</v>
      </c>
      <c r="EQ44" s="853">
        <v>26</v>
      </c>
      <c r="ER44" s="853">
        <v>35</v>
      </c>
      <c r="ES44" s="853">
        <v>1</v>
      </c>
      <c r="ET44" s="853"/>
      <c r="EU44" s="853"/>
      <c r="EV44" s="853"/>
      <c r="EW44" s="853"/>
      <c r="EX44" s="853">
        <v>38</v>
      </c>
      <c r="EY44" s="853">
        <v>62</v>
      </c>
      <c r="EZ44" s="853">
        <v>46992</v>
      </c>
      <c r="FA44" s="853">
        <v>0</v>
      </c>
      <c r="FB44" s="853">
        <v>0</v>
      </c>
      <c r="FC44" s="853">
        <v>4</v>
      </c>
      <c r="FD44" s="853">
        <v>4</v>
      </c>
      <c r="FE44" s="853">
        <v>23</v>
      </c>
      <c r="FF44" s="853">
        <v>26</v>
      </c>
      <c r="FG44" s="853">
        <v>41</v>
      </c>
      <c r="FH44" s="853">
        <v>2</v>
      </c>
      <c r="FI44" s="853"/>
      <c r="FJ44" s="853"/>
      <c r="FK44" s="853"/>
      <c r="FL44" s="853"/>
      <c r="FM44" s="853">
        <v>31</v>
      </c>
      <c r="FN44" s="853">
        <v>69</v>
      </c>
      <c r="FO44" s="853">
        <v>49027</v>
      </c>
      <c r="FP44" s="853">
        <v>0</v>
      </c>
      <c r="FQ44" s="853">
        <v>0</v>
      </c>
      <c r="FR44" s="853">
        <v>8</v>
      </c>
      <c r="FS44" s="853">
        <v>7</v>
      </c>
      <c r="FT44" s="853">
        <v>29</v>
      </c>
      <c r="FU44" s="853">
        <v>26</v>
      </c>
      <c r="FV44" s="853">
        <v>30</v>
      </c>
      <c r="FW44" s="853">
        <v>1</v>
      </c>
      <c r="FX44" s="853"/>
      <c r="FY44" s="853"/>
      <c r="FZ44" s="853"/>
      <c r="GA44" s="853"/>
      <c r="GB44" s="853">
        <v>44</v>
      </c>
      <c r="GC44" s="853">
        <v>56</v>
      </c>
      <c r="GD44" s="853">
        <v>95970</v>
      </c>
      <c r="GE44" s="853">
        <v>36</v>
      </c>
      <c r="GF44" s="853">
        <v>64</v>
      </c>
      <c r="GG44" s="853">
        <v>46974</v>
      </c>
      <c r="GH44" s="853">
        <v>32</v>
      </c>
      <c r="GI44" s="853">
        <v>68</v>
      </c>
      <c r="GJ44" s="853">
        <v>48996</v>
      </c>
      <c r="GK44" s="853">
        <v>41</v>
      </c>
      <c r="GL44" s="853">
        <v>59</v>
      </c>
      <c r="GM44" s="853">
        <v>92012</v>
      </c>
      <c r="GN44" s="853">
        <v>14</v>
      </c>
      <c r="GO44" s="853">
        <v>86</v>
      </c>
      <c r="GP44" s="853">
        <v>45081</v>
      </c>
      <c r="GQ44" s="853">
        <v>13</v>
      </c>
      <c r="GR44" s="853">
        <v>87</v>
      </c>
      <c r="GS44" s="853">
        <v>46931</v>
      </c>
      <c r="GT44" s="853">
        <v>15</v>
      </c>
      <c r="GU44" s="853">
        <v>85</v>
      </c>
      <c r="GV44" s="853">
        <v>92035</v>
      </c>
      <c r="GW44" s="853">
        <v>11</v>
      </c>
      <c r="GX44" s="853">
        <v>89</v>
      </c>
      <c r="GY44" s="853">
        <v>45093</v>
      </c>
      <c r="GZ44" s="853">
        <v>8</v>
      </c>
      <c r="HA44" s="853">
        <v>92</v>
      </c>
      <c r="HB44" s="853">
        <v>46942</v>
      </c>
      <c r="HC44" s="853">
        <v>13</v>
      </c>
      <c r="HD44" s="853">
        <v>87</v>
      </c>
      <c r="HE44" s="853">
        <v>91955</v>
      </c>
      <c r="HF44" s="853">
        <v>16</v>
      </c>
      <c r="HG44" s="853">
        <v>84</v>
      </c>
      <c r="HH44" s="853">
        <v>45058</v>
      </c>
      <c r="HI44" s="853">
        <v>16</v>
      </c>
      <c r="HJ44" s="853">
        <v>84</v>
      </c>
      <c r="HK44" s="853">
        <v>46897</v>
      </c>
      <c r="HL44" s="853">
        <v>16</v>
      </c>
      <c r="HM44" s="853">
        <v>84</v>
      </c>
      <c r="HO44" s="312"/>
      <c r="HP44" s="312"/>
      <c r="HQ44" s="312"/>
      <c r="HR44" s="312"/>
      <c r="HS44" s="312"/>
      <c r="HT44" s="312"/>
      <c r="HU44" s="312"/>
      <c r="HV44" s="312"/>
      <c r="HW44" s="312"/>
      <c r="HX44" s="312"/>
      <c r="HY44" s="312"/>
      <c r="HZ44" s="312"/>
      <c r="IA44" s="312"/>
      <c r="IB44" s="312"/>
      <c r="IC44" s="312"/>
      <c r="ID44" s="312"/>
      <c r="IE44" s="312"/>
      <c r="IF44" s="312"/>
      <c r="IG44" s="312"/>
      <c r="IH44" s="312"/>
      <c r="II44" s="312"/>
      <c r="IJ44" s="312"/>
      <c r="IK44" s="312"/>
      <c r="IL44" s="312"/>
      <c r="IM44" s="312"/>
      <c r="IN44" s="312"/>
      <c r="IO44" s="312"/>
      <c r="IP44" s="312"/>
      <c r="IQ44" s="312"/>
      <c r="IR44" s="312"/>
      <c r="IS44" s="312"/>
      <c r="IT44" s="312"/>
      <c r="IU44" s="312"/>
      <c r="IV44" s="312"/>
    </row>
    <row r="45" spans="1:256" x14ac:dyDescent="0.2">
      <c r="B45" s="326" t="s">
        <v>397</v>
      </c>
      <c r="C45" s="853">
        <v>458420</v>
      </c>
      <c r="D45" s="853">
        <v>0</v>
      </c>
      <c r="E45" s="853">
        <v>0</v>
      </c>
      <c r="F45" s="853">
        <v>2</v>
      </c>
      <c r="G45" s="853">
        <v>1</v>
      </c>
      <c r="H45" s="853">
        <v>5</v>
      </c>
      <c r="I45" s="853">
        <v>37</v>
      </c>
      <c r="J45" s="853">
        <v>53</v>
      </c>
      <c r="K45" s="853">
        <v>0</v>
      </c>
      <c r="L45" s="853"/>
      <c r="M45" s="853"/>
      <c r="N45" s="853"/>
      <c r="O45" s="853">
        <v>9</v>
      </c>
      <c r="P45" s="853">
        <v>91</v>
      </c>
      <c r="Q45" s="853">
        <v>223706</v>
      </c>
      <c r="R45" s="853">
        <v>0</v>
      </c>
      <c r="S45" s="853">
        <v>0</v>
      </c>
      <c r="T45" s="853">
        <v>2</v>
      </c>
      <c r="U45" s="853">
        <v>1</v>
      </c>
      <c r="V45" s="853">
        <v>5</v>
      </c>
      <c r="W45" s="853">
        <v>36</v>
      </c>
      <c r="X45" s="853">
        <v>56</v>
      </c>
      <c r="Y45" s="853">
        <v>0</v>
      </c>
      <c r="Z45" s="853"/>
      <c r="AA45" s="853"/>
      <c r="AB45" s="853"/>
      <c r="AC45" s="853">
        <v>8</v>
      </c>
      <c r="AD45" s="853">
        <v>92</v>
      </c>
      <c r="AE45" s="853">
        <v>234714</v>
      </c>
      <c r="AF45" s="853">
        <v>0</v>
      </c>
      <c r="AG45" s="853">
        <v>0</v>
      </c>
      <c r="AH45" s="853">
        <v>3</v>
      </c>
      <c r="AI45" s="853">
        <v>2</v>
      </c>
      <c r="AJ45" s="853">
        <v>6</v>
      </c>
      <c r="AK45" s="853">
        <v>39</v>
      </c>
      <c r="AL45" s="853">
        <v>50</v>
      </c>
      <c r="AM45" s="853">
        <v>0</v>
      </c>
      <c r="AN45" s="853"/>
      <c r="AO45" s="853"/>
      <c r="AP45" s="853"/>
      <c r="AQ45" s="853">
        <v>11</v>
      </c>
      <c r="AR45" s="853">
        <v>89</v>
      </c>
      <c r="AS45" s="853">
        <v>458700</v>
      </c>
      <c r="AT45" s="853">
        <v>0</v>
      </c>
      <c r="AU45" s="853">
        <v>0</v>
      </c>
      <c r="AV45" s="853">
        <v>1</v>
      </c>
      <c r="AW45" s="853">
        <v>1</v>
      </c>
      <c r="AX45" s="853">
        <v>2</v>
      </c>
      <c r="AY45" s="853">
        <v>9</v>
      </c>
      <c r="AZ45" s="853">
        <v>51</v>
      </c>
      <c r="BA45" s="853">
        <v>34</v>
      </c>
      <c r="BB45" s="853">
        <v>2</v>
      </c>
      <c r="BC45" s="853"/>
      <c r="BD45" s="853"/>
      <c r="BE45" s="853"/>
      <c r="BF45" s="853"/>
      <c r="BG45" s="853">
        <v>12</v>
      </c>
      <c r="BH45" s="853">
        <v>88</v>
      </c>
      <c r="BI45" s="853">
        <v>223857</v>
      </c>
      <c r="BJ45" s="853">
        <v>0</v>
      </c>
      <c r="BK45" s="853">
        <v>0</v>
      </c>
      <c r="BL45" s="853">
        <v>0</v>
      </c>
      <c r="BM45" s="853">
        <v>0</v>
      </c>
      <c r="BN45" s="853">
        <v>1</v>
      </c>
      <c r="BO45" s="853">
        <v>6</v>
      </c>
      <c r="BP45" s="853">
        <v>47</v>
      </c>
      <c r="BQ45" s="853">
        <v>41</v>
      </c>
      <c r="BR45" s="853">
        <v>3</v>
      </c>
      <c r="BS45" s="853"/>
      <c r="BT45" s="853"/>
      <c r="BU45" s="853"/>
      <c r="BV45" s="853"/>
      <c r="BW45" s="853">
        <v>8</v>
      </c>
      <c r="BX45" s="853">
        <v>92</v>
      </c>
      <c r="BY45" s="853">
        <v>234843</v>
      </c>
      <c r="BZ45" s="853">
        <v>0</v>
      </c>
      <c r="CA45" s="853">
        <v>0</v>
      </c>
      <c r="CB45" s="853">
        <v>1</v>
      </c>
      <c r="CC45" s="853">
        <v>1</v>
      </c>
      <c r="CD45" s="853">
        <v>3</v>
      </c>
      <c r="CE45" s="853">
        <v>12</v>
      </c>
      <c r="CF45" s="853">
        <v>55</v>
      </c>
      <c r="CG45" s="853">
        <v>27</v>
      </c>
      <c r="CH45" s="853">
        <v>2</v>
      </c>
      <c r="CI45" s="853"/>
      <c r="CJ45" s="853"/>
      <c r="CK45" s="853"/>
      <c r="CL45" s="853"/>
      <c r="CM45" s="853">
        <v>16</v>
      </c>
      <c r="CN45" s="853">
        <v>84</v>
      </c>
      <c r="CO45" s="853">
        <v>458407</v>
      </c>
      <c r="CP45" s="853">
        <v>0</v>
      </c>
      <c r="CQ45" s="853">
        <v>0</v>
      </c>
      <c r="CR45" s="853">
        <v>2</v>
      </c>
      <c r="CS45" s="853">
        <v>1</v>
      </c>
      <c r="CT45" s="853">
        <v>0</v>
      </c>
      <c r="CU45" s="853">
        <v>8</v>
      </c>
      <c r="CV45" s="853">
        <v>43</v>
      </c>
      <c r="CW45" s="853">
        <v>35</v>
      </c>
      <c r="CX45" s="853">
        <v>10</v>
      </c>
      <c r="CY45" s="853"/>
      <c r="CZ45" s="853"/>
      <c r="DA45" s="853"/>
      <c r="DB45" s="853"/>
      <c r="DC45" s="853">
        <v>12</v>
      </c>
      <c r="DD45" s="853">
        <v>88</v>
      </c>
      <c r="DE45" s="853">
        <v>223702</v>
      </c>
      <c r="DF45" s="853">
        <v>0</v>
      </c>
      <c r="DG45" s="853">
        <v>0</v>
      </c>
      <c r="DH45" s="853">
        <v>2</v>
      </c>
      <c r="DI45" s="853">
        <v>1</v>
      </c>
      <c r="DJ45" s="853">
        <v>0</v>
      </c>
      <c r="DK45" s="853">
        <v>9</v>
      </c>
      <c r="DL45" s="853">
        <v>45</v>
      </c>
      <c r="DM45" s="853">
        <v>35</v>
      </c>
      <c r="DN45" s="853">
        <v>8</v>
      </c>
      <c r="DO45" s="853"/>
      <c r="DP45" s="853"/>
      <c r="DQ45" s="853"/>
      <c r="DR45" s="853"/>
      <c r="DS45" s="853">
        <v>12</v>
      </c>
      <c r="DT45" s="853">
        <v>88</v>
      </c>
      <c r="DU45" s="853">
        <v>234705</v>
      </c>
      <c r="DV45" s="853">
        <v>0</v>
      </c>
      <c r="DW45" s="853">
        <v>0</v>
      </c>
      <c r="DX45" s="853">
        <v>2</v>
      </c>
      <c r="DY45" s="853">
        <v>1</v>
      </c>
      <c r="DZ45" s="853">
        <v>0</v>
      </c>
      <c r="EA45" s="853">
        <v>8</v>
      </c>
      <c r="EB45" s="853">
        <v>40</v>
      </c>
      <c r="EC45" s="853">
        <v>36</v>
      </c>
      <c r="ED45" s="853">
        <v>12</v>
      </c>
      <c r="EE45" s="853"/>
      <c r="EF45" s="853"/>
      <c r="EG45" s="853"/>
      <c r="EH45" s="853"/>
      <c r="EI45" s="853">
        <v>12</v>
      </c>
      <c r="EJ45" s="853">
        <v>88</v>
      </c>
      <c r="EK45" s="853">
        <v>458368</v>
      </c>
      <c r="EL45" s="853">
        <v>0</v>
      </c>
      <c r="EM45" s="853">
        <v>0</v>
      </c>
      <c r="EN45" s="853">
        <v>2</v>
      </c>
      <c r="EO45" s="853">
        <v>2</v>
      </c>
      <c r="EP45" s="853">
        <v>16</v>
      </c>
      <c r="EQ45" s="853">
        <v>24</v>
      </c>
      <c r="ER45" s="853">
        <v>51</v>
      </c>
      <c r="ES45" s="853">
        <v>4</v>
      </c>
      <c r="ET45" s="853"/>
      <c r="EU45" s="853"/>
      <c r="EV45" s="853"/>
      <c r="EW45" s="853"/>
      <c r="EX45" s="853">
        <v>21</v>
      </c>
      <c r="EY45" s="853">
        <v>79</v>
      </c>
      <c r="EZ45" s="853">
        <v>223686</v>
      </c>
      <c r="FA45" s="853">
        <v>0</v>
      </c>
      <c r="FB45" s="853">
        <v>0</v>
      </c>
      <c r="FC45" s="853">
        <v>2</v>
      </c>
      <c r="FD45" s="853">
        <v>1</v>
      </c>
      <c r="FE45" s="853">
        <v>13</v>
      </c>
      <c r="FF45" s="853">
        <v>22</v>
      </c>
      <c r="FG45" s="853">
        <v>56</v>
      </c>
      <c r="FH45" s="853">
        <v>5</v>
      </c>
      <c r="FI45" s="853"/>
      <c r="FJ45" s="853"/>
      <c r="FK45" s="853"/>
      <c r="FL45" s="853"/>
      <c r="FM45" s="853">
        <v>16</v>
      </c>
      <c r="FN45" s="853">
        <v>84</v>
      </c>
      <c r="FO45" s="853">
        <v>234682</v>
      </c>
      <c r="FP45" s="853">
        <v>0</v>
      </c>
      <c r="FQ45" s="853">
        <v>0</v>
      </c>
      <c r="FR45" s="853">
        <v>3</v>
      </c>
      <c r="FS45" s="853">
        <v>3</v>
      </c>
      <c r="FT45" s="853">
        <v>19</v>
      </c>
      <c r="FU45" s="853">
        <v>25</v>
      </c>
      <c r="FV45" s="853">
        <v>46</v>
      </c>
      <c r="FW45" s="853">
        <v>3</v>
      </c>
      <c r="FX45" s="853"/>
      <c r="FY45" s="853"/>
      <c r="FZ45" s="853"/>
      <c r="GA45" s="853"/>
      <c r="GB45" s="853">
        <v>25</v>
      </c>
      <c r="GC45" s="853">
        <v>75</v>
      </c>
      <c r="GD45" s="853">
        <v>458302</v>
      </c>
      <c r="GE45" s="853">
        <v>18</v>
      </c>
      <c r="GF45" s="853">
        <v>82</v>
      </c>
      <c r="GG45" s="853">
        <v>223668</v>
      </c>
      <c r="GH45" s="853">
        <v>16</v>
      </c>
      <c r="GI45" s="853">
        <v>84</v>
      </c>
      <c r="GJ45" s="853">
        <v>234634</v>
      </c>
      <c r="GK45" s="853">
        <v>21</v>
      </c>
      <c r="GL45" s="853">
        <v>79</v>
      </c>
      <c r="GM45" s="853">
        <v>439344</v>
      </c>
      <c r="GN45" s="853">
        <v>8</v>
      </c>
      <c r="GO45" s="853">
        <v>92</v>
      </c>
      <c r="GP45" s="853">
        <v>214436</v>
      </c>
      <c r="GQ45" s="853">
        <v>8</v>
      </c>
      <c r="GR45" s="853">
        <v>92</v>
      </c>
      <c r="GS45" s="853">
        <v>224908</v>
      </c>
      <c r="GT45" s="853">
        <v>8</v>
      </c>
      <c r="GU45" s="853">
        <v>92</v>
      </c>
      <c r="GV45" s="853">
        <v>439692</v>
      </c>
      <c r="GW45" s="853">
        <v>6</v>
      </c>
      <c r="GX45" s="853">
        <v>94</v>
      </c>
      <c r="GY45" s="853">
        <v>214638</v>
      </c>
      <c r="GZ45" s="853">
        <v>5</v>
      </c>
      <c r="HA45" s="853">
        <v>95</v>
      </c>
      <c r="HB45" s="853">
        <v>225054</v>
      </c>
      <c r="HC45" s="853">
        <v>7</v>
      </c>
      <c r="HD45" s="853">
        <v>93</v>
      </c>
      <c r="HE45" s="853">
        <v>440146</v>
      </c>
      <c r="HF45" s="853">
        <v>9</v>
      </c>
      <c r="HG45" s="853">
        <v>91</v>
      </c>
      <c r="HH45" s="853">
        <v>214745</v>
      </c>
      <c r="HI45" s="853">
        <v>10</v>
      </c>
      <c r="HJ45" s="853">
        <v>90</v>
      </c>
      <c r="HK45" s="853">
        <v>225401</v>
      </c>
      <c r="HL45" s="853">
        <v>9</v>
      </c>
      <c r="HM45" s="853">
        <v>91</v>
      </c>
      <c r="HO45" s="312"/>
      <c r="HP45" s="312"/>
      <c r="HQ45" s="312"/>
      <c r="HR45" s="312"/>
      <c r="HS45" s="312"/>
      <c r="HT45" s="312"/>
      <c r="HU45" s="312"/>
      <c r="HV45" s="312"/>
      <c r="HW45" s="312"/>
      <c r="HX45" s="312"/>
      <c r="HY45" s="312"/>
      <c r="HZ45" s="312"/>
      <c r="IA45" s="312"/>
      <c r="IB45" s="312"/>
      <c r="IC45" s="312"/>
      <c r="ID45" s="312"/>
      <c r="IE45" s="312"/>
      <c r="IF45" s="312"/>
      <c r="IG45" s="312"/>
      <c r="IH45" s="312"/>
      <c r="II45" s="312"/>
      <c r="IJ45" s="312"/>
      <c r="IK45" s="312"/>
      <c r="IL45" s="312"/>
      <c r="IM45" s="312"/>
      <c r="IN45" s="312"/>
      <c r="IO45" s="312"/>
      <c r="IP45" s="312"/>
      <c r="IQ45" s="312"/>
      <c r="IR45" s="312"/>
      <c r="IS45" s="312"/>
      <c r="IT45" s="312"/>
      <c r="IU45" s="312"/>
      <c r="IV45" s="312"/>
    </row>
    <row r="46" spans="1:256" x14ac:dyDescent="0.2">
      <c r="C46" s="325"/>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5"/>
      <c r="AL46" s="325"/>
      <c r="AM46" s="325"/>
      <c r="AN46" s="325"/>
      <c r="AO46" s="325"/>
      <c r="AP46" s="325"/>
      <c r="AQ46" s="325"/>
      <c r="AR46" s="325"/>
      <c r="AS46" s="325"/>
      <c r="AT46" s="325"/>
      <c r="AU46" s="325"/>
      <c r="AV46" s="325"/>
      <c r="AW46" s="325"/>
      <c r="AX46" s="325"/>
      <c r="AY46" s="325"/>
      <c r="AZ46" s="325"/>
      <c r="BA46" s="325"/>
      <c r="BB46" s="325"/>
      <c r="BC46" s="325"/>
      <c r="BD46" s="325"/>
      <c r="BE46" s="325"/>
      <c r="BF46" s="325"/>
      <c r="BG46" s="325"/>
      <c r="BH46" s="325"/>
      <c r="BI46" s="325"/>
      <c r="BJ46" s="325"/>
      <c r="BK46" s="325"/>
      <c r="BL46" s="325"/>
      <c r="BM46" s="325"/>
      <c r="BN46" s="325"/>
      <c r="BO46" s="325"/>
      <c r="BP46" s="325"/>
      <c r="BQ46" s="325"/>
      <c r="BR46" s="325"/>
      <c r="BS46" s="325"/>
      <c r="BT46" s="325"/>
      <c r="BU46" s="325"/>
      <c r="BV46" s="325"/>
      <c r="BW46" s="325"/>
      <c r="BX46" s="325"/>
      <c r="BY46" s="325"/>
      <c r="BZ46" s="325"/>
      <c r="CA46" s="325"/>
      <c r="CB46" s="325"/>
      <c r="CC46" s="325"/>
      <c r="CD46" s="325"/>
      <c r="CE46" s="325"/>
      <c r="CF46" s="325"/>
      <c r="CG46" s="325"/>
      <c r="CH46" s="325"/>
      <c r="CI46" s="325"/>
      <c r="CJ46" s="325"/>
      <c r="CK46" s="325"/>
      <c r="CL46" s="325"/>
      <c r="CM46" s="325"/>
      <c r="CN46" s="325"/>
      <c r="CO46" s="325"/>
      <c r="CP46" s="325"/>
      <c r="CQ46" s="325"/>
      <c r="CR46" s="325"/>
      <c r="CS46" s="325"/>
      <c r="CT46" s="325"/>
      <c r="CU46" s="325"/>
      <c r="CV46" s="325"/>
      <c r="CW46" s="325"/>
      <c r="CX46" s="325"/>
      <c r="CY46" s="325"/>
      <c r="CZ46" s="325"/>
      <c r="DA46" s="325"/>
      <c r="DB46" s="325"/>
      <c r="DC46" s="325"/>
      <c r="DD46" s="325"/>
      <c r="DE46" s="325"/>
      <c r="DF46" s="325"/>
      <c r="DG46" s="325"/>
      <c r="DH46" s="325"/>
      <c r="DI46" s="325"/>
      <c r="DJ46" s="325"/>
      <c r="DK46" s="325"/>
      <c r="DL46" s="325"/>
      <c r="DM46" s="325"/>
      <c r="DN46" s="325"/>
      <c r="DO46" s="325"/>
      <c r="DP46" s="325"/>
      <c r="DQ46" s="325"/>
      <c r="DR46" s="325"/>
      <c r="DS46" s="325"/>
      <c r="DT46" s="325"/>
      <c r="DU46" s="325"/>
      <c r="DV46" s="325"/>
      <c r="DW46" s="325"/>
      <c r="DX46" s="325"/>
      <c r="DY46" s="325"/>
      <c r="DZ46" s="325"/>
      <c r="EA46" s="325"/>
      <c r="EB46" s="325"/>
      <c r="EC46" s="325"/>
      <c r="ED46" s="325"/>
      <c r="EE46" s="325"/>
      <c r="EF46" s="325"/>
      <c r="EG46" s="325"/>
      <c r="EH46" s="325"/>
      <c r="EI46" s="325"/>
      <c r="EJ46" s="325"/>
      <c r="EK46" s="325"/>
      <c r="EL46" s="325"/>
      <c r="EM46" s="325"/>
      <c r="EN46" s="325"/>
      <c r="EO46" s="325"/>
      <c r="EP46" s="325"/>
      <c r="EQ46" s="325"/>
      <c r="ER46" s="325"/>
      <c r="ES46" s="325"/>
      <c r="ET46" s="325"/>
      <c r="EU46" s="325"/>
      <c r="EV46" s="325"/>
      <c r="EW46" s="325"/>
      <c r="EX46" s="325"/>
      <c r="EY46" s="325"/>
      <c r="EZ46" s="325"/>
      <c r="FA46" s="325"/>
      <c r="FB46" s="325"/>
      <c r="FC46" s="325"/>
      <c r="FD46" s="325"/>
      <c r="FE46" s="325"/>
      <c r="FF46" s="325"/>
      <c r="FG46" s="325"/>
      <c r="FH46" s="325"/>
      <c r="FI46" s="325"/>
      <c r="FJ46" s="325"/>
      <c r="FK46" s="325"/>
      <c r="FL46" s="325"/>
      <c r="FM46" s="325"/>
      <c r="FN46" s="325"/>
      <c r="FO46" s="325"/>
      <c r="FP46" s="325"/>
      <c r="FQ46" s="325"/>
      <c r="FR46" s="325"/>
      <c r="FS46" s="325"/>
      <c r="FT46" s="325"/>
      <c r="FU46" s="325"/>
      <c r="FV46" s="325"/>
      <c r="FW46" s="325"/>
      <c r="FX46" s="325"/>
      <c r="FY46" s="325"/>
      <c r="FZ46" s="325"/>
      <c r="GA46" s="325"/>
      <c r="GB46" s="325"/>
      <c r="GC46" s="325"/>
      <c r="GD46" s="325"/>
      <c r="GE46" s="325"/>
      <c r="GF46" s="325"/>
      <c r="GG46" s="325"/>
      <c r="GH46" s="325"/>
      <c r="GI46" s="325"/>
      <c r="GJ46" s="325"/>
      <c r="GK46" s="325"/>
      <c r="GL46" s="325"/>
      <c r="GM46" s="325"/>
      <c r="GN46" s="325"/>
      <c r="GO46" s="325"/>
      <c r="GP46" s="325"/>
      <c r="GQ46" s="325"/>
      <c r="GR46" s="325"/>
      <c r="GS46" s="325"/>
      <c r="GT46" s="325"/>
      <c r="GU46" s="325"/>
      <c r="GV46" s="325"/>
      <c r="GW46" s="325"/>
      <c r="GX46" s="325"/>
      <c r="GY46" s="325"/>
      <c r="GZ46" s="325"/>
      <c r="HA46" s="325"/>
      <c r="HB46" s="325"/>
      <c r="HC46" s="325"/>
      <c r="HD46" s="325"/>
      <c r="HE46" s="325"/>
      <c r="HF46" s="325"/>
      <c r="HG46" s="325"/>
      <c r="HH46" s="325"/>
      <c r="HI46" s="325"/>
      <c r="HJ46" s="325"/>
      <c r="HK46" s="325"/>
      <c r="HL46" s="325"/>
      <c r="HM46" s="325"/>
      <c r="HO46" s="312"/>
      <c r="HP46" s="312"/>
      <c r="HQ46" s="312"/>
      <c r="HR46" s="312"/>
      <c r="HS46" s="312"/>
      <c r="HT46" s="312"/>
      <c r="HU46" s="312"/>
      <c r="HV46" s="312"/>
      <c r="HW46" s="312"/>
      <c r="HX46" s="312"/>
      <c r="HY46" s="312"/>
      <c r="HZ46" s="312"/>
      <c r="IA46" s="312"/>
      <c r="IB46" s="312"/>
      <c r="IC46" s="312"/>
      <c r="ID46" s="312"/>
      <c r="IE46" s="312"/>
      <c r="IF46" s="312"/>
      <c r="IG46" s="312"/>
      <c r="IH46" s="312"/>
      <c r="II46" s="312"/>
      <c r="IJ46" s="312"/>
      <c r="IK46" s="312"/>
      <c r="IL46" s="312"/>
      <c r="IM46" s="312"/>
      <c r="IN46" s="312"/>
      <c r="IO46" s="312"/>
      <c r="IP46" s="312"/>
      <c r="IQ46" s="312"/>
      <c r="IR46" s="312"/>
      <c r="IS46" s="312"/>
      <c r="IT46" s="312"/>
      <c r="IU46" s="312"/>
      <c r="IV46" s="312"/>
    </row>
    <row r="47" spans="1:256" x14ac:dyDescent="0.2">
      <c r="A47" s="312" t="s">
        <v>398</v>
      </c>
      <c r="B47" s="312" t="s">
        <v>27</v>
      </c>
      <c r="C47" s="853">
        <v>554445</v>
      </c>
      <c r="D47" s="853">
        <v>0</v>
      </c>
      <c r="E47" s="853">
        <v>0</v>
      </c>
      <c r="F47" s="853">
        <v>3</v>
      </c>
      <c r="G47" s="853">
        <v>2</v>
      </c>
      <c r="H47" s="853">
        <v>6</v>
      </c>
      <c r="I47" s="853">
        <v>39</v>
      </c>
      <c r="J47" s="853">
        <v>49</v>
      </c>
      <c r="K47" s="853">
        <v>0</v>
      </c>
      <c r="L47" s="853"/>
      <c r="M47" s="853"/>
      <c r="N47" s="853"/>
      <c r="O47" s="853">
        <v>11</v>
      </c>
      <c r="P47" s="853">
        <v>89</v>
      </c>
      <c r="Q47" s="853">
        <v>270702</v>
      </c>
      <c r="R47" s="853">
        <v>0</v>
      </c>
      <c r="S47" s="853">
        <v>0</v>
      </c>
      <c r="T47" s="853">
        <v>2</v>
      </c>
      <c r="U47" s="853">
        <v>2</v>
      </c>
      <c r="V47" s="853">
        <v>6</v>
      </c>
      <c r="W47" s="853">
        <v>38</v>
      </c>
      <c r="X47" s="853">
        <v>53</v>
      </c>
      <c r="Y47" s="853">
        <v>0</v>
      </c>
      <c r="Z47" s="853"/>
      <c r="AA47" s="853"/>
      <c r="AB47" s="853"/>
      <c r="AC47" s="853">
        <v>10</v>
      </c>
      <c r="AD47" s="853">
        <v>90</v>
      </c>
      <c r="AE47" s="853">
        <v>283743</v>
      </c>
      <c r="AF47" s="853">
        <v>0</v>
      </c>
      <c r="AG47" s="853">
        <v>0</v>
      </c>
      <c r="AH47" s="853">
        <v>4</v>
      </c>
      <c r="AI47" s="853">
        <v>2</v>
      </c>
      <c r="AJ47" s="853">
        <v>7</v>
      </c>
      <c r="AK47" s="853">
        <v>41</v>
      </c>
      <c r="AL47" s="853">
        <v>46</v>
      </c>
      <c r="AM47" s="853">
        <v>0</v>
      </c>
      <c r="AN47" s="853"/>
      <c r="AO47" s="853"/>
      <c r="AP47" s="853"/>
      <c r="AQ47" s="853">
        <v>13</v>
      </c>
      <c r="AR47" s="853">
        <v>87</v>
      </c>
      <c r="AS47" s="853">
        <v>554803</v>
      </c>
      <c r="AT47" s="853">
        <v>0</v>
      </c>
      <c r="AU47" s="853">
        <v>0</v>
      </c>
      <c r="AV47" s="853">
        <v>1</v>
      </c>
      <c r="AW47" s="853">
        <v>1</v>
      </c>
      <c r="AX47" s="853">
        <v>3</v>
      </c>
      <c r="AY47" s="853">
        <v>11</v>
      </c>
      <c r="AZ47" s="853">
        <v>52</v>
      </c>
      <c r="BA47" s="853">
        <v>31</v>
      </c>
      <c r="BB47" s="853">
        <v>2</v>
      </c>
      <c r="BC47" s="853"/>
      <c r="BD47" s="853"/>
      <c r="BE47" s="853"/>
      <c r="BF47" s="853"/>
      <c r="BG47" s="853">
        <v>15</v>
      </c>
      <c r="BH47" s="853">
        <v>85</v>
      </c>
      <c r="BI47" s="853">
        <v>270910</v>
      </c>
      <c r="BJ47" s="853">
        <v>0</v>
      </c>
      <c r="BK47" s="853">
        <v>0</v>
      </c>
      <c r="BL47" s="853">
        <v>0</v>
      </c>
      <c r="BM47" s="853">
        <v>0</v>
      </c>
      <c r="BN47" s="853">
        <v>2</v>
      </c>
      <c r="BO47" s="853">
        <v>8</v>
      </c>
      <c r="BP47" s="853">
        <v>49</v>
      </c>
      <c r="BQ47" s="853">
        <v>38</v>
      </c>
      <c r="BR47" s="853">
        <v>3</v>
      </c>
      <c r="BS47" s="853"/>
      <c r="BT47" s="853"/>
      <c r="BU47" s="853"/>
      <c r="BV47" s="853"/>
      <c r="BW47" s="853">
        <v>10</v>
      </c>
      <c r="BX47" s="853">
        <v>90</v>
      </c>
      <c r="BY47" s="853">
        <v>283893</v>
      </c>
      <c r="BZ47" s="853">
        <v>0</v>
      </c>
      <c r="CA47" s="853">
        <v>0</v>
      </c>
      <c r="CB47" s="853">
        <v>1</v>
      </c>
      <c r="CC47" s="853">
        <v>1</v>
      </c>
      <c r="CD47" s="853">
        <v>3</v>
      </c>
      <c r="CE47" s="853">
        <v>14</v>
      </c>
      <c r="CF47" s="853">
        <v>55</v>
      </c>
      <c r="CG47" s="853">
        <v>24</v>
      </c>
      <c r="CH47" s="853">
        <v>1</v>
      </c>
      <c r="CI47" s="853"/>
      <c r="CJ47" s="853"/>
      <c r="CK47" s="853"/>
      <c r="CL47" s="853"/>
      <c r="CM47" s="853">
        <v>19</v>
      </c>
      <c r="CN47" s="853">
        <v>81</v>
      </c>
      <c r="CO47" s="853">
        <v>554428</v>
      </c>
      <c r="CP47" s="853">
        <v>0</v>
      </c>
      <c r="CQ47" s="853">
        <v>0</v>
      </c>
      <c r="CR47" s="853">
        <v>3</v>
      </c>
      <c r="CS47" s="853">
        <v>1</v>
      </c>
      <c r="CT47" s="853">
        <v>0</v>
      </c>
      <c r="CU47" s="853">
        <v>10</v>
      </c>
      <c r="CV47" s="853">
        <v>44</v>
      </c>
      <c r="CW47" s="853">
        <v>33</v>
      </c>
      <c r="CX47" s="853">
        <v>9</v>
      </c>
      <c r="CY47" s="853"/>
      <c r="CZ47" s="853"/>
      <c r="DA47" s="853"/>
      <c r="DB47" s="853"/>
      <c r="DC47" s="853">
        <v>14</v>
      </c>
      <c r="DD47" s="853">
        <v>86</v>
      </c>
      <c r="DE47" s="853">
        <v>270696</v>
      </c>
      <c r="DF47" s="853">
        <v>0</v>
      </c>
      <c r="DG47" s="853">
        <v>0</v>
      </c>
      <c r="DH47" s="853">
        <v>2</v>
      </c>
      <c r="DI47" s="853">
        <v>1</v>
      </c>
      <c r="DJ47" s="853">
        <v>0</v>
      </c>
      <c r="DK47" s="853">
        <v>10</v>
      </c>
      <c r="DL47" s="853">
        <v>47</v>
      </c>
      <c r="DM47" s="853">
        <v>32</v>
      </c>
      <c r="DN47" s="853">
        <v>7</v>
      </c>
      <c r="DO47" s="853"/>
      <c r="DP47" s="853"/>
      <c r="DQ47" s="853"/>
      <c r="DR47" s="853"/>
      <c r="DS47" s="853">
        <v>14</v>
      </c>
      <c r="DT47" s="853">
        <v>86</v>
      </c>
      <c r="DU47" s="853">
        <v>283732</v>
      </c>
      <c r="DV47" s="853">
        <v>0</v>
      </c>
      <c r="DW47" s="853">
        <v>0</v>
      </c>
      <c r="DX47" s="853">
        <v>3</v>
      </c>
      <c r="DY47" s="853">
        <v>1</v>
      </c>
      <c r="DZ47" s="853">
        <v>0</v>
      </c>
      <c r="EA47" s="853">
        <v>9</v>
      </c>
      <c r="EB47" s="853">
        <v>42</v>
      </c>
      <c r="EC47" s="853">
        <v>34</v>
      </c>
      <c r="ED47" s="853">
        <v>10</v>
      </c>
      <c r="EE47" s="853"/>
      <c r="EF47" s="853"/>
      <c r="EG47" s="853"/>
      <c r="EH47" s="853"/>
      <c r="EI47" s="853">
        <v>14</v>
      </c>
      <c r="EJ47" s="853">
        <v>86</v>
      </c>
      <c r="EK47" s="853">
        <v>554387</v>
      </c>
      <c r="EL47" s="853">
        <v>0</v>
      </c>
      <c r="EM47" s="853">
        <v>0</v>
      </c>
      <c r="EN47" s="853">
        <v>3</v>
      </c>
      <c r="EO47" s="853">
        <v>3</v>
      </c>
      <c r="EP47" s="853">
        <v>18</v>
      </c>
      <c r="EQ47" s="853">
        <v>24</v>
      </c>
      <c r="ER47" s="853">
        <v>48</v>
      </c>
      <c r="ES47" s="853">
        <v>4</v>
      </c>
      <c r="ET47" s="853"/>
      <c r="EU47" s="853"/>
      <c r="EV47" s="853"/>
      <c r="EW47" s="853"/>
      <c r="EX47" s="853">
        <v>24</v>
      </c>
      <c r="EY47" s="853">
        <v>76</v>
      </c>
      <c r="EZ47" s="853">
        <v>270678</v>
      </c>
      <c r="FA47" s="853">
        <v>0</v>
      </c>
      <c r="FB47" s="853">
        <v>0</v>
      </c>
      <c r="FC47" s="853">
        <v>2</v>
      </c>
      <c r="FD47" s="853">
        <v>2</v>
      </c>
      <c r="FE47" s="853">
        <v>15</v>
      </c>
      <c r="FF47" s="853">
        <v>23</v>
      </c>
      <c r="FG47" s="853">
        <v>54</v>
      </c>
      <c r="FH47" s="853">
        <v>5</v>
      </c>
      <c r="FI47" s="853"/>
      <c r="FJ47" s="853"/>
      <c r="FK47" s="853"/>
      <c r="FL47" s="853"/>
      <c r="FM47" s="853">
        <v>19</v>
      </c>
      <c r="FN47" s="853">
        <v>81</v>
      </c>
      <c r="FO47" s="853">
        <v>283709</v>
      </c>
      <c r="FP47" s="853">
        <v>0</v>
      </c>
      <c r="FQ47" s="853">
        <v>0</v>
      </c>
      <c r="FR47" s="853">
        <v>4</v>
      </c>
      <c r="FS47" s="853">
        <v>3</v>
      </c>
      <c r="FT47" s="853">
        <v>21</v>
      </c>
      <c r="FU47" s="853">
        <v>25</v>
      </c>
      <c r="FV47" s="853">
        <v>43</v>
      </c>
      <c r="FW47" s="853">
        <v>3</v>
      </c>
      <c r="FX47" s="853"/>
      <c r="FY47" s="853"/>
      <c r="FZ47" s="853"/>
      <c r="GA47" s="853"/>
      <c r="GB47" s="853">
        <v>28</v>
      </c>
      <c r="GC47" s="853">
        <v>72</v>
      </c>
      <c r="GD47" s="853">
        <v>554272</v>
      </c>
      <c r="GE47" s="853">
        <v>22</v>
      </c>
      <c r="GF47" s="853">
        <v>78</v>
      </c>
      <c r="GG47" s="853">
        <v>270642</v>
      </c>
      <c r="GH47" s="853">
        <v>18</v>
      </c>
      <c r="GI47" s="853">
        <v>82</v>
      </c>
      <c r="GJ47" s="853">
        <v>283630</v>
      </c>
      <c r="GK47" s="853">
        <v>25</v>
      </c>
      <c r="GL47" s="853">
        <v>75</v>
      </c>
      <c r="GM47" s="853">
        <v>531356</v>
      </c>
      <c r="GN47" s="853">
        <v>9</v>
      </c>
      <c r="GO47" s="853">
        <v>91</v>
      </c>
      <c r="GP47" s="853">
        <v>259517</v>
      </c>
      <c r="GQ47" s="853">
        <v>9</v>
      </c>
      <c r="GR47" s="853">
        <v>91</v>
      </c>
      <c r="GS47" s="853">
        <v>271839</v>
      </c>
      <c r="GT47" s="853">
        <v>10</v>
      </c>
      <c r="GU47" s="853">
        <v>90</v>
      </c>
      <c r="GV47" s="853">
        <v>531727</v>
      </c>
      <c r="GW47" s="853">
        <v>7</v>
      </c>
      <c r="GX47" s="853">
        <v>93</v>
      </c>
      <c r="GY47" s="853">
        <v>259731</v>
      </c>
      <c r="GZ47" s="853">
        <v>5</v>
      </c>
      <c r="HA47" s="853">
        <v>95</v>
      </c>
      <c r="HB47" s="853">
        <v>271996</v>
      </c>
      <c r="HC47" s="853">
        <v>8</v>
      </c>
      <c r="HD47" s="853">
        <v>92</v>
      </c>
      <c r="HE47" s="853">
        <v>532101</v>
      </c>
      <c r="HF47" s="853">
        <v>10</v>
      </c>
      <c r="HG47" s="853">
        <v>90</v>
      </c>
      <c r="HH47" s="853">
        <v>259803</v>
      </c>
      <c r="HI47" s="853">
        <v>11</v>
      </c>
      <c r="HJ47" s="853">
        <v>89</v>
      </c>
      <c r="HK47" s="853">
        <v>272298</v>
      </c>
      <c r="HL47" s="853">
        <v>10</v>
      </c>
      <c r="HM47" s="853">
        <v>90</v>
      </c>
      <c r="HO47" s="312"/>
      <c r="HP47" s="312"/>
      <c r="HQ47" s="312"/>
      <c r="HR47" s="312"/>
      <c r="HS47" s="312"/>
      <c r="HT47" s="312"/>
      <c r="HU47" s="312"/>
      <c r="HV47" s="312"/>
      <c r="HW47" s="312"/>
      <c r="HX47" s="312"/>
      <c r="HY47" s="312"/>
      <c r="HZ47" s="312"/>
      <c r="IA47" s="312"/>
      <c r="IB47" s="312"/>
      <c r="IC47" s="312"/>
      <c r="ID47" s="312"/>
      <c r="IE47" s="312"/>
      <c r="IF47" s="312"/>
      <c r="IG47" s="312"/>
      <c r="IH47" s="312"/>
      <c r="II47" s="312"/>
      <c r="IJ47" s="312"/>
      <c r="IK47" s="312"/>
      <c r="IL47" s="312"/>
      <c r="IM47" s="312"/>
      <c r="IN47" s="312"/>
      <c r="IO47" s="312"/>
      <c r="IP47" s="312"/>
      <c r="IQ47" s="312"/>
      <c r="IR47" s="312"/>
      <c r="IS47" s="312"/>
      <c r="IT47" s="312"/>
      <c r="IU47" s="312"/>
      <c r="IV47" s="312"/>
    </row>
    <row r="48" spans="1:256" x14ac:dyDescent="0.2">
      <c r="B48" s="312" t="s">
        <v>48</v>
      </c>
      <c r="C48" s="853">
        <v>432993</v>
      </c>
      <c r="D48" s="853">
        <v>0</v>
      </c>
      <c r="E48" s="853">
        <v>0</v>
      </c>
      <c r="F48" s="853">
        <v>1</v>
      </c>
      <c r="G48" s="853">
        <v>0</v>
      </c>
      <c r="H48" s="853">
        <v>3</v>
      </c>
      <c r="I48" s="853">
        <v>37</v>
      </c>
      <c r="J48" s="853">
        <v>58</v>
      </c>
      <c r="K48" s="853">
        <v>0</v>
      </c>
      <c r="L48" s="853"/>
      <c r="M48" s="853"/>
      <c r="N48" s="853"/>
      <c r="O48" s="853">
        <v>4</v>
      </c>
      <c r="P48" s="853">
        <v>96</v>
      </c>
      <c r="Q48" s="853">
        <v>227733</v>
      </c>
      <c r="R48" s="853">
        <v>0</v>
      </c>
      <c r="S48" s="853">
        <v>0</v>
      </c>
      <c r="T48" s="853">
        <v>0</v>
      </c>
      <c r="U48" s="853">
        <v>0</v>
      </c>
      <c r="V48" s="853">
        <v>3</v>
      </c>
      <c r="W48" s="853">
        <v>36</v>
      </c>
      <c r="X48" s="853">
        <v>60</v>
      </c>
      <c r="Y48" s="853">
        <v>0</v>
      </c>
      <c r="Z48" s="853"/>
      <c r="AA48" s="853"/>
      <c r="AB48" s="853"/>
      <c r="AC48" s="853">
        <v>4</v>
      </c>
      <c r="AD48" s="853">
        <v>96</v>
      </c>
      <c r="AE48" s="853">
        <v>205260</v>
      </c>
      <c r="AF48" s="853">
        <v>0</v>
      </c>
      <c r="AG48" s="853">
        <v>0</v>
      </c>
      <c r="AH48" s="853">
        <v>1</v>
      </c>
      <c r="AI48" s="853">
        <v>0</v>
      </c>
      <c r="AJ48" s="853">
        <v>3</v>
      </c>
      <c r="AK48" s="853">
        <v>39</v>
      </c>
      <c r="AL48" s="853">
        <v>57</v>
      </c>
      <c r="AM48" s="853">
        <v>0</v>
      </c>
      <c r="AN48" s="853"/>
      <c r="AO48" s="853"/>
      <c r="AP48" s="853"/>
      <c r="AQ48" s="853">
        <v>4</v>
      </c>
      <c r="AR48" s="853">
        <v>96</v>
      </c>
      <c r="AS48" s="853">
        <v>433356</v>
      </c>
      <c r="AT48" s="853">
        <v>0</v>
      </c>
      <c r="AU48" s="853">
        <v>0</v>
      </c>
      <c r="AV48" s="853">
        <v>0</v>
      </c>
      <c r="AW48" s="853">
        <v>0</v>
      </c>
      <c r="AX48" s="853">
        <v>1</v>
      </c>
      <c r="AY48" s="853">
        <v>4</v>
      </c>
      <c r="AZ48" s="853">
        <v>54</v>
      </c>
      <c r="BA48" s="853">
        <v>38</v>
      </c>
      <c r="BB48" s="853">
        <v>2</v>
      </c>
      <c r="BC48" s="853"/>
      <c r="BD48" s="853"/>
      <c r="BE48" s="853"/>
      <c r="BF48" s="853"/>
      <c r="BG48" s="853">
        <v>5</v>
      </c>
      <c r="BH48" s="853">
        <v>95</v>
      </c>
      <c r="BI48" s="853">
        <v>227935</v>
      </c>
      <c r="BJ48" s="853">
        <v>0</v>
      </c>
      <c r="BK48" s="853">
        <v>0</v>
      </c>
      <c r="BL48" s="853">
        <v>0</v>
      </c>
      <c r="BM48" s="853">
        <v>0</v>
      </c>
      <c r="BN48" s="853">
        <v>0</v>
      </c>
      <c r="BO48" s="853">
        <v>3</v>
      </c>
      <c r="BP48" s="853">
        <v>49</v>
      </c>
      <c r="BQ48" s="853">
        <v>44</v>
      </c>
      <c r="BR48" s="853">
        <v>3</v>
      </c>
      <c r="BS48" s="853"/>
      <c r="BT48" s="853"/>
      <c r="BU48" s="853"/>
      <c r="BV48" s="853"/>
      <c r="BW48" s="853">
        <v>4</v>
      </c>
      <c r="BX48" s="853">
        <v>96</v>
      </c>
      <c r="BY48" s="853">
        <v>205421</v>
      </c>
      <c r="BZ48" s="853">
        <v>0</v>
      </c>
      <c r="CA48" s="853">
        <v>0</v>
      </c>
      <c r="CB48" s="853">
        <v>0</v>
      </c>
      <c r="CC48" s="853">
        <v>0</v>
      </c>
      <c r="CD48" s="853">
        <v>1</v>
      </c>
      <c r="CE48" s="853">
        <v>6</v>
      </c>
      <c r="CF48" s="853">
        <v>59</v>
      </c>
      <c r="CG48" s="853">
        <v>32</v>
      </c>
      <c r="CH48" s="853">
        <v>2</v>
      </c>
      <c r="CI48" s="853"/>
      <c r="CJ48" s="853"/>
      <c r="CK48" s="853"/>
      <c r="CL48" s="853"/>
      <c r="CM48" s="853">
        <v>7</v>
      </c>
      <c r="CN48" s="853">
        <v>93</v>
      </c>
      <c r="CO48" s="853">
        <v>432985</v>
      </c>
      <c r="CP48" s="853">
        <v>0</v>
      </c>
      <c r="CQ48" s="853">
        <v>0</v>
      </c>
      <c r="CR48" s="853">
        <v>0</v>
      </c>
      <c r="CS48" s="853">
        <v>0</v>
      </c>
      <c r="CT48" s="853">
        <v>0</v>
      </c>
      <c r="CU48" s="853">
        <v>5</v>
      </c>
      <c r="CV48" s="853">
        <v>44</v>
      </c>
      <c r="CW48" s="853">
        <v>39</v>
      </c>
      <c r="CX48" s="853">
        <v>11</v>
      </c>
      <c r="CY48" s="853"/>
      <c r="CZ48" s="853"/>
      <c r="DA48" s="853"/>
      <c r="DB48" s="853"/>
      <c r="DC48" s="853">
        <v>6</v>
      </c>
      <c r="DD48" s="853">
        <v>94</v>
      </c>
      <c r="DE48" s="853">
        <v>227731</v>
      </c>
      <c r="DF48" s="853">
        <v>0</v>
      </c>
      <c r="DG48" s="853">
        <v>0</v>
      </c>
      <c r="DH48" s="853">
        <v>0</v>
      </c>
      <c r="DI48" s="853">
        <v>0</v>
      </c>
      <c r="DJ48" s="853">
        <v>0</v>
      </c>
      <c r="DK48" s="853">
        <v>6</v>
      </c>
      <c r="DL48" s="853">
        <v>47</v>
      </c>
      <c r="DM48" s="853">
        <v>37</v>
      </c>
      <c r="DN48" s="853">
        <v>8</v>
      </c>
      <c r="DO48" s="853"/>
      <c r="DP48" s="853"/>
      <c r="DQ48" s="853"/>
      <c r="DR48" s="853"/>
      <c r="DS48" s="853">
        <v>7</v>
      </c>
      <c r="DT48" s="853">
        <v>93</v>
      </c>
      <c r="DU48" s="853">
        <v>205254</v>
      </c>
      <c r="DV48" s="853">
        <v>0</v>
      </c>
      <c r="DW48" s="853">
        <v>0</v>
      </c>
      <c r="DX48" s="853">
        <v>0</v>
      </c>
      <c r="DY48" s="853">
        <v>0</v>
      </c>
      <c r="DZ48" s="853">
        <v>0</v>
      </c>
      <c r="EA48" s="853">
        <v>4</v>
      </c>
      <c r="EB48" s="853">
        <v>40</v>
      </c>
      <c r="EC48" s="853">
        <v>42</v>
      </c>
      <c r="ED48" s="853">
        <v>14</v>
      </c>
      <c r="EE48" s="853"/>
      <c r="EF48" s="853"/>
      <c r="EG48" s="853"/>
      <c r="EH48" s="853"/>
      <c r="EI48" s="853">
        <v>5</v>
      </c>
      <c r="EJ48" s="853">
        <v>95</v>
      </c>
      <c r="EK48" s="853">
        <v>432958</v>
      </c>
      <c r="EL48" s="853">
        <v>0</v>
      </c>
      <c r="EM48" s="853">
        <v>0</v>
      </c>
      <c r="EN48" s="853">
        <v>1</v>
      </c>
      <c r="EO48" s="853">
        <v>1</v>
      </c>
      <c r="EP48" s="853">
        <v>11</v>
      </c>
      <c r="EQ48" s="853">
        <v>25</v>
      </c>
      <c r="ER48" s="853">
        <v>58</v>
      </c>
      <c r="ES48" s="853">
        <v>5</v>
      </c>
      <c r="ET48" s="853"/>
      <c r="EU48" s="853"/>
      <c r="EV48" s="853"/>
      <c r="EW48" s="853"/>
      <c r="EX48" s="853">
        <v>12</v>
      </c>
      <c r="EY48" s="853">
        <v>88</v>
      </c>
      <c r="EZ48" s="853">
        <v>227718</v>
      </c>
      <c r="FA48" s="853">
        <v>0</v>
      </c>
      <c r="FB48" s="853">
        <v>0</v>
      </c>
      <c r="FC48" s="853">
        <v>0</v>
      </c>
      <c r="FD48" s="853">
        <v>0</v>
      </c>
      <c r="FE48" s="853">
        <v>9</v>
      </c>
      <c r="FF48" s="853">
        <v>23</v>
      </c>
      <c r="FG48" s="853">
        <v>61</v>
      </c>
      <c r="FH48" s="853">
        <v>5</v>
      </c>
      <c r="FI48" s="853"/>
      <c r="FJ48" s="853"/>
      <c r="FK48" s="853"/>
      <c r="FL48" s="853"/>
      <c r="FM48" s="853">
        <v>10</v>
      </c>
      <c r="FN48" s="853">
        <v>90</v>
      </c>
      <c r="FO48" s="853">
        <v>205240</v>
      </c>
      <c r="FP48" s="853">
        <v>0</v>
      </c>
      <c r="FQ48" s="853">
        <v>0</v>
      </c>
      <c r="FR48" s="853">
        <v>1</v>
      </c>
      <c r="FS48" s="853">
        <v>1</v>
      </c>
      <c r="FT48" s="853">
        <v>13</v>
      </c>
      <c r="FU48" s="853">
        <v>27</v>
      </c>
      <c r="FV48" s="853">
        <v>55</v>
      </c>
      <c r="FW48" s="853">
        <v>4</v>
      </c>
      <c r="FX48" s="853"/>
      <c r="FY48" s="853"/>
      <c r="FZ48" s="853"/>
      <c r="GA48" s="853"/>
      <c r="GB48" s="853">
        <v>15</v>
      </c>
      <c r="GC48" s="853">
        <v>85</v>
      </c>
      <c r="GD48" s="853">
        <v>432941</v>
      </c>
      <c r="GE48" s="853">
        <v>10</v>
      </c>
      <c r="GF48" s="853">
        <v>90</v>
      </c>
      <c r="GG48" s="853">
        <v>227711</v>
      </c>
      <c r="GH48" s="853">
        <v>10</v>
      </c>
      <c r="GI48" s="853">
        <v>90</v>
      </c>
      <c r="GJ48" s="853">
        <v>205230</v>
      </c>
      <c r="GK48" s="853">
        <v>11</v>
      </c>
      <c r="GL48" s="853">
        <v>89</v>
      </c>
      <c r="GM48" s="853">
        <v>414699</v>
      </c>
      <c r="GN48" s="853">
        <v>6</v>
      </c>
      <c r="GO48" s="853">
        <v>94</v>
      </c>
      <c r="GP48" s="853">
        <v>218458</v>
      </c>
      <c r="GQ48" s="853">
        <v>6</v>
      </c>
      <c r="GR48" s="853">
        <v>94</v>
      </c>
      <c r="GS48" s="853">
        <v>196241</v>
      </c>
      <c r="GT48" s="853">
        <v>5</v>
      </c>
      <c r="GU48" s="853">
        <v>95</v>
      </c>
      <c r="GV48" s="853">
        <v>415034</v>
      </c>
      <c r="GW48" s="853">
        <v>4</v>
      </c>
      <c r="GX48" s="853">
        <v>96</v>
      </c>
      <c r="GY48" s="853">
        <v>218666</v>
      </c>
      <c r="GZ48" s="853">
        <v>3</v>
      </c>
      <c r="HA48" s="853">
        <v>97</v>
      </c>
      <c r="HB48" s="853">
        <v>196368</v>
      </c>
      <c r="HC48" s="853">
        <v>4</v>
      </c>
      <c r="HD48" s="853">
        <v>96</v>
      </c>
      <c r="HE48" s="853">
        <v>415624</v>
      </c>
      <c r="HF48" s="853">
        <v>6</v>
      </c>
      <c r="HG48" s="853">
        <v>94</v>
      </c>
      <c r="HH48" s="853">
        <v>218801</v>
      </c>
      <c r="HI48" s="853">
        <v>7</v>
      </c>
      <c r="HJ48" s="853">
        <v>93</v>
      </c>
      <c r="HK48" s="853">
        <v>196823</v>
      </c>
      <c r="HL48" s="853">
        <v>5</v>
      </c>
      <c r="HM48" s="853">
        <v>95</v>
      </c>
      <c r="HO48" s="312"/>
      <c r="HP48" s="312"/>
      <c r="HQ48" s="312"/>
      <c r="HR48" s="312"/>
      <c r="HS48" s="312"/>
      <c r="HT48" s="312"/>
      <c r="HU48" s="312"/>
      <c r="HV48" s="312"/>
      <c r="HW48" s="312"/>
      <c r="HX48" s="312"/>
      <c r="HY48" s="312"/>
      <c r="HZ48" s="312"/>
      <c r="IA48" s="312"/>
      <c r="IB48" s="312"/>
      <c r="IC48" s="312"/>
      <c r="ID48" s="312"/>
      <c r="IE48" s="312"/>
      <c r="IF48" s="312"/>
      <c r="IG48" s="312"/>
      <c r="IH48" s="312"/>
      <c r="II48" s="312"/>
      <c r="IJ48" s="312"/>
      <c r="IK48" s="312"/>
      <c r="IL48" s="312"/>
      <c r="IM48" s="312"/>
      <c r="IN48" s="312"/>
      <c r="IO48" s="312"/>
      <c r="IP48" s="312"/>
      <c r="IQ48" s="312"/>
      <c r="IR48" s="312"/>
      <c r="IS48" s="312"/>
      <c r="IT48" s="312"/>
      <c r="IU48" s="312"/>
      <c r="IV48" s="312"/>
    </row>
    <row r="49" spans="1:256" ht="15" x14ac:dyDescent="0.25">
      <c r="A49" s="315"/>
      <c r="B49" s="315" t="s">
        <v>50</v>
      </c>
      <c r="C49" s="853">
        <v>102792</v>
      </c>
      <c r="D49" s="853">
        <v>0</v>
      </c>
      <c r="E49" s="853">
        <v>0</v>
      </c>
      <c r="F49" s="853">
        <v>5</v>
      </c>
      <c r="G49" s="853">
        <v>7</v>
      </c>
      <c r="H49" s="853">
        <v>18</v>
      </c>
      <c r="I49" s="853">
        <v>51</v>
      </c>
      <c r="J49" s="853">
        <v>19</v>
      </c>
      <c r="K49" s="853">
        <v>0</v>
      </c>
      <c r="L49" s="853"/>
      <c r="M49" s="853"/>
      <c r="N49" s="853"/>
      <c r="O49" s="853">
        <v>31</v>
      </c>
      <c r="P49" s="853">
        <v>69</v>
      </c>
      <c r="Q49" s="853">
        <v>37725</v>
      </c>
      <c r="R49" s="853">
        <v>0</v>
      </c>
      <c r="S49" s="853">
        <v>0</v>
      </c>
      <c r="T49" s="853">
        <v>4</v>
      </c>
      <c r="U49" s="853">
        <v>8</v>
      </c>
      <c r="V49" s="853">
        <v>20</v>
      </c>
      <c r="W49" s="853">
        <v>50</v>
      </c>
      <c r="X49" s="853">
        <v>16</v>
      </c>
      <c r="Y49" s="853" t="s">
        <v>415</v>
      </c>
      <c r="Z49" s="853"/>
      <c r="AA49" s="853"/>
      <c r="AB49" s="853"/>
      <c r="AC49" s="853">
        <v>33</v>
      </c>
      <c r="AD49" s="853">
        <v>67</v>
      </c>
      <c r="AE49" s="853">
        <v>65067</v>
      </c>
      <c r="AF49" s="853">
        <v>0</v>
      </c>
      <c r="AG49" s="853">
        <v>0</v>
      </c>
      <c r="AH49" s="853">
        <v>5</v>
      </c>
      <c r="AI49" s="853">
        <v>7</v>
      </c>
      <c r="AJ49" s="853">
        <v>17</v>
      </c>
      <c r="AK49" s="853">
        <v>51</v>
      </c>
      <c r="AL49" s="853">
        <v>20</v>
      </c>
      <c r="AM49" s="853" t="s">
        <v>415</v>
      </c>
      <c r="AN49" s="853"/>
      <c r="AO49" s="853"/>
      <c r="AP49" s="853"/>
      <c r="AQ49" s="853">
        <v>29</v>
      </c>
      <c r="AR49" s="853">
        <v>71</v>
      </c>
      <c r="AS49" s="853">
        <v>102860</v>
      </c>
      <c r="AT49" s="853">
        <v>0</v>
      </c>
      <c r="AU49" s="853">
        <v>0</v>
      </c>
      <c r="AV49" s="853">
        <v>0</v>
      </c>
      <c r="AW49" s="853">
        <v>1</v>
      </c>
      <c r="AX49" s="853">
        <v>7</v>
      </c>
      <c r="AY49" s="853">
        <v>37</v>
      </c>
      <c r="AZ49" s="853">
        <v>50</v>
      </c>
      <c r="BA49" s="853">
        <v>5</v>
      </c>
      <c r="BB49" s="853">
        <v>0</v>
      </c>
      <c r="BC49" s="853"/>
      <c r="BD49" s="853"/>
      <c r="BE49" s="853"/>
      <c r="BF49" s="853"/>
      <c r="BG49" s="853">
        <v>45</v>
      </c>
      <c r="BH49" s="853">
        <v>55</v>
      </c>
      <c r="BI49" s="853">
        <v>37751</v>
      </c>
      <c r="BJ49" s="853">
        <v>0</v>
      </c>
      <c r="BK49" s="853">
        <v>0</v>
      </c>
      <c r="BL49" s="853">
        <v>0</v>
      </c>
      <c r="BM49" s="853">
        <v>1</v>
      </c>
      <c r="BN49" s="853">
        <v>6</v>
      </c>
      <c r="BO49" s="853">
        <v>34</v>
      </c>
      <c r="BP49" s="853">
        <v>54</v>
      </c>
      <c r="BQ49" s="853">
        <v>6</v>
      </c>
      <c r="BR49" s="853">
        <v>0</v>
      </c>
      <c r="BS49" s="853"/>
      <c r="BT49" s="853"/>
      <c r="BU49" s="853"/>
      <c r="BV49" s="853"/>
      <c r="BW49" s="853">
        <v>41</v>
      </c>
      <c r="BX49" s="853">
        <v>59</v>
      </c>
      <c r="BY49" s="853">
        <v>65109</v>
      </c>
      <c r="BZ49" s="853">
        <v>0</v>
      </c>
      <c r="CA49" s="853">
        <v>0</v>
      </c>
      <c r="CB49" s="853">
        <v>0</v>
      </c>
      <c r="CC49" s="853">
        <v>1</v>
      </c>
      <c r="CD49" s="853">
        <v>8</v>
      </c>
      <c r="CE49" s="853">
        <v>38</v>
      </c>
      <c r="CF49" s="853">
        <v>48</v>
      </c>
      <c r="CG49" s="853">
        <v>5</v>
      </c>
      <c r="CH49" s="853">
        <v>0</v>
      </c>
      <c r="CI49" s="853"/>
      <c r="CJ49" s="853"/>
      <c r="CK49" s="853"/>
      <c r="CL49" s="853"/>
      <c r="CM49" s="853">
        <v>47</v>
      </c>
      <c r="CN49" s="853">
        <v>53</v>
      </c>
      <c r="CO49" s="853">
        <v>102784</v>
      </c>
      <c r="CP49" s="853">
        <v>0</v>
      </c>
      <c r="CQ49" s="853">
        <v>0</v>
      </c>
      <c r="CR49" s="853">
        <v>4</v>
      </c>
      <c r="CS49" s="853">
        <v>3</v>
      </c>
      <c r="CT49" s="853">
        <v>1</v>
      </c>
      <c r="CU49" s="853">
        <v>28</v>
      </c>
      <c r="CV49" s="853">
        <v>50</v>
      </c>
      <c r="CW49" s="853">
        <v>11</v>
      </c>
      <c r="CX49" s="853">
        <v>1</v>
      </c>
      <c r="CY49" s="853"/>
      <c r="CZ49" s="853"/>
      <c r="DA49" s="853"/>
      <c r="DB49" s="853"/>
      <c r="DC49" s="853">
        <v>37</v>
      </c>
      <c r="DD49" s="853">
        <v>63</v>
      </c>
      <c r="DE49" s="853">
        <v>37721</v>
      </c>
      <c r="DF49" s="853">
        <v>0</v>
      </c>
      <c r="DG49" s="853">
        <v>0</v>
      </c>
      <c r="DH49" s="853">
        <v>5</v>
      </c>
      <c r="DI49" s="853">
        <v>4</v>
      </c>
      <c r="DJ49" s="853">
        <v>2</v>
      </c>
      <c r="DK49" s="853">
        <v>35</v>
      </c>
      <c r="DL49" s="853">
        <v>47</v>
      </c>
      <c r="DM49" s="853">
        <v>7</v>
      </c>
      <c r="DN49" s="853">
        <v>1</v>
      </c>
      <c r="DO49" s="853"/>
      <c r="DP49" s="853"/>
      <c r="DQ49" s="853"/>
      <c r="DR49" s="853"/>
      <c r="DS49" s="853">
        <v>46</v>
      </c>
      <c r="DT49" s="853">
        <v>54</v>
      </c>
      <c r="DU49" s="853">
        <v>65063</v>
      </c>
      <c r="DV49" s="853">
        <v>0</v>
      </c>
      <c r="DW49" s="853">
        <v>0</v>
      </c>
      <c r="DX49" s="853">
        <v>3</v>
      </c>
      <c r="DY49" s="853">
        <v>2</v>
      </c>
      <c r="DZ49" s="853">
        <v>1</v>
      </c>
      <c r="EA49" s="853">
        <v>25</v>
      </c>
      <c r="EB49" s="853">
        <v>53</v>
      </c>
      <c r="EC49" s="853">
        <v>13</v>
      </c>
      <c r="ED49" s="853">
        <v>2</v>
      </c>
      <c r="EE49" s="853"/>
      <c r="EF49" s="853"/>
      <c r="EG49" s="853"/>
      <c r="EH49" s="853"/>
      <c r="EI49" s="853">
        <v>32</v>
      </c>
      <c r="EJ49" s="853">
        <v>68</v>
      </c>
      <c r="EK49" s="853">
        <v>102772</v>
      </c>
      <c r="EL49" s="853">
        <v>0</v>
      </c>
      <c r="EM49" s="853">
        <v>0</v>
      </c>
      <c r="EN49" s="853">
        <v>4</v>
      </c>
      <c r="EO49" s="853">
        <v>10</v>
      </c>
      <c r="EP49" s="853">
        <v>46</v>
      </c>
      <c r="EQ49" s="853">
        <v>24</v>
      </c>
      <c r="ER49" s="853">
        <v>15</v>
      </c>
      <c r="ES49" s="853">
        <v>0</v>
      </c>
      <c r="ET49" s="853"/>
      <c r="EU49" s="853"/>
      <c r="EV49" s="853"/>
      <c r="EW49" s="853"/>
      <c r="EX49" s="853">
        <v>61</v>
      </c>
      <c r="EY49" s="853">
        <v>39</v>
      </c>
      <c r="EZ49" s="853">
        <v>37717</v>
      </c>
      <c r="FA49" s="853" t="s">
        <v>415</v>
      </c>
      <c r="FB49" s="853">
        <v>0</v>
      </c>
      <c r="FC49" s="853">
        <v>4</v>
      </c>
      <c r="FD49" s="853">
        <v>9</v>
      </c>
      <c r="FE49" s="853">
        <v>46</v>
      </c>
      <c r="FF49" s="853">
        <v>26</v>
      </c>
      <c r="FG49" s="853">
        <v>14</v>
      </c>
      <c r="FH49" s="853">
        <v>0</v>
      </c>
      <c r="FI49" s="853"/>
      <c r="FJ49" s="853"/>
      <c r="FK49" s="853"/>
      <c r="FL49" s="853"/>
      <c r="FM49" s="853">
        <v>60</v>
      </c>
      <c r="FN49" s="853">
        <v>40</v>
      </c>
      <c r="FO49" s="853">
        <v>65055</v>
      </c>
      <c r="FP49" s="853" t="s">
        <v>415</v>
      </c>
      <c r="FQ49" s="853">
        <v>0</v>
      </c>
      <c r="FR49" s="853">
        <v>4</v>
      </c>
      <c r="FS49" s="853">
        <v>11</v>
      </c>
      <c r="FT49" s="853">
        <v>46</v>
      </c>
      <c r="FU49" s="853">
        <v>24</v>
      </c>
      <c r="FV49" s="853">
        <v>15</v>
      </c>
      <c r="FW49" s="853">
        <v>0</v>
      </c>
      <c r="FX49" s="853"/>
      <c r="FY49" s="853"/>
      <c r="FZ49" s="853"/>
      <c r="GA49" s="853"/>
      <c r="GB49" s="853">
        <v>61</v>
      </c>
      <c r="GC49" s="853">
        <v>39</v>
      </c>
      <c r="GD49" s="853">
        <v>102752</v>
      </c>
      <c r="GE49" s="853">
        <v>58</v>
      </c>
      <c r="GF49" s="853">
        <v>42</v>
      </c>
      <c r="GG49" s="853">
        <v>37709</v>
      </c>
      <c r="GH49" s="853">
        <v>60</v>
      </c>
      <c r="GI49" s="853">
        <v>40</v>
      </c>
      <c r="GJ49" s="853">
        <v>65043</v>
      </c>
      <c r="GK49" s="853">
        <v>57</v>
      </c>
      <c r="GL49" s="853">
        <v>43</v>
      </c>
      <c r="GM49" s="853">
        <v>99129</v>
      </c>
      <c r="GN49" s="853">
        <v>17</v>
      </c>
      <c r="GO49" s="853">
        <v>83</v>
      </c>
      <c r="GP49" s="853">
        <v>36264</v>
      </c>
      <c r="GQ49" s="853">
        <v>19</v>
      </c>
      <c r="GR49" s="853">
        <v>81</v>
      </c>
      <c r="GS49" s="853">
        <v>62865</v>
      </c>
      <c r="GT49" s="853">
        <v>15</v>
      </c>
      <c r="GU49" s="853">
        <v>85</v>
      </c>
      <c r="GV49" s="853">
        <v>99161</v>
      </c>
      <c r="GW49" s="853">
        <v>13</v>
      </c>
      <c r="GX49" s="853">
        <v>87</v>
      </c>
      <c r="GY49" s="853">
        <v>36277</v>
      </c>
      <c r="GZ49" s="853">
        <v>13</v>
      </c>
      <c r="HA49" s="853">
        <v>87</v>
      </c>
      <c r="HB49" s="853">
        <v>62884</v>
      </c>
      <c r="HC49" s="853">
        <v>14</v>
      </c>
      <c r="HD49" s="853">
        <v>86</v>
      </c>
      <c r="HE49" s="853">
        <v>99054</v>
      </c>
      <c r="HF49" s="853">
        <v>21</v>
      </c>
      <c r="HG49" s="853">
        <v>79</v>
      </c>
      <c r="HH49" s="853">
        <v>36244</v>
      </c>
      <c r="HI49" s="853">
        <v>26</v>
      </c>
      <c r="HJ49" s="853">
        <v>74</v>
      </c>
      <c r="HK49" s="853">
        <v>62810</v>
      </c>
      <c r="HL49" s="853">
        <v>18</v>
      </c>
      <c r="HM49" s="853">
        <v>82</v>
      </c>
      <c r="HO49" s="312"/>
      <c r="HP49" s="312"/>
      <c r="HQ49" s="312"/>
      <c r="HR49" s="312"/>
      <c r="HS49" s="312"/>
      <c r="HT49" s="312"/>
      <c r="HU49" s="312"/>
      <c r="HV49" s="312"/>
      <c r="HW49" s="312"/>
      <c r="HX49" s="312"/>
      <c r="HY49" s="312"/>
      <c r="HZ49" s="312"/>
      <c r="IA49" s="312"/>
      <c r="IB49" s="312"/>
      <c r="IC49" s="312"/>
      <c r="ID49" s="312"/>
      <c r="IE49" s="312"/>
      <c r="IF49" s="312"/>
      <c r="IG49" s="312"/>
      <c r="IH49" s="312"/>
      <c r="II49" s="312"/>
      <c r="IJ49" s="312"/>
      <c r="IK49" s="312"/>
      <c r="IL49" s="312"/>
      <c r="IM49" s="312"/>
      <c r="IN49" s="312"/>
      <c r="IO49" s="312"/>
      <c r="IP49" s="312"/>
      <c r="IQ49" s="312"/>
      <c r="IR49" s="312"/>
      <c r="IS49" s="312"/>
      <c r="IT49" s="312"/>
      <c r="IU49" s="312"/>
      <c r="IV49" s="312"/>
    </row>
    <row r="50" spans="1:256" x14ac:dyDescent="0.2">
      <c r="B50" s="312" t="s">
        <v>51</v>
      </c>
      <c r="C50" s="853">
        <v>61473</v>
      </c>
      <c r="D50" s="853">
        <v>0</v>
      </c>
      <c r="E50" s="853">
        <v>0</v>
      </c>
      <c r="F50" s="853">
        <v>2</v>
      </c>
      <c r="G50" s="853">
        <v>6</v>
      </c>
      <c r="H50" s="853">
        <v>18</v>
      </c>
      <c r="I50" s="853">
        <v>56</v>
      </c>
      <c r="J50" s="853">
        <v>19</v>
      </c>
      <c r="K50" s="853">
        <v>0</v>
      </c>
      <c r="L50" s="853"/>
      <c r="M50" s="853"/>
      <c r="N50" s="853"/>
      <c r="O50" s="853">
        <v>26</v>
      </c>
      <c r="P50" s="853">
        <v>74</v>
      </c>
      <c r="Q50" s="853">
        <v>24603</v>
      </c>
      <c r="R50" s="853">
        <v>0</v>
      </c>
      <c r="S50" s="853">
        <v>0</v>
      </c>
      <c r="T50" s="853">
        <v>2</v>
      </c>
      <c r="U50" s="853">
        <v>6</v>
      </c>
      <c r="V50" s="853">
        <v>20</v>
      </c>
      <c r="W50" s="853">
        <v>56</v>
      </c>
      <c r="X50" s="853">
        <v>16</v>
      </c>
      <c r="Y50" s="853" t="s">
        <v>415</v>
      </c>
      <c r="Z50" s="853"/>
      <c r="AA50" s="853"/>
      <c r="AB50" s="853"/>
      <c r="AC50" s="853">
        <v>28</v>
      </c>
      <c r="AD50" s="853">
        <v>72</v>
      </c>
      <c r="AE50" s="853">
        <v>36870</v>
      </c>
      <c r="AF50" s="853">
        <v>0</v>
      </c>
      <c r="AG50" s="853">
        <v>0</v>
      </c>
      <c r="AH50" s="853">
        <v>2</v>
      </c>
      <c r="AI50" s="853">
        <v>5</v>
      </c>
      <c r="AJ50" s="853">
        <v>17</v>
      </c>
      <c r="AK50" s="853">
        <v>55</v>
      </c>
      <c r="AL50" s="853">
        <v>20</v>
      </c>
      <c r="AM50" s="853" t="s">
        <v>415</v>
      </c>
      <c r="AN50" s="853"/>
      <c r="AO50" s="853"/>
      <c r="AP50" s="853"/>
      <c r="AQ50" s="853">
        <v>24</v>
      </c>
      <c r="AR50" s="853">
        <v>76</v>
      </c>
      <c r="AS50" s="853">
        <v>61525</v>
      </c>
      <c r="AT50" s="853">
        <v>0</v>
      </c>
      <c r="AU50" s="853">
        <v>0</v>
      </c>
      <c r="AV50" s="853">
        <v>0</v>
      </c>
      <c r="AW50" s="853">
        <v>0</v>
      </c>
      <c r="AX50" s="853">
        <v>4</v>
      </c>
      <c r="AY50" s="853">
        <v>34</v>
      </c>
      <c r="AZ50" s="853">
        <v>57</v>
      </c>
      <c r="BA50" s="853">
        <v>5</v>
      </c>
      <c r="BB50" s="853">
        <v>0</v>
      </c>
      <c r="BC50" s="853"/>
      <c r="BD50" s="853"/>
      <c r="BE50" s="853"/>
      <c r="BF50" s="853"/>
      <c r="BG50" s="853">
        <v>38</v>
      </c>
      <c r="BH50" s="853">
        <v>62</v>
      </c>
      <c r="BI50" s="853">
        <v>24628</v>
      </c>
      <c r="BJ50" s="853" t="s">
        <v>415</v>
      </c>
      <c r="BK50" s="853" t="s">
        <v>415</v>
      </c>
      <c r="BL50" s="853">
        <v>0</v>
      </c>
      <c r="BM50" s="853">
        <v>0</v>
      </c>
      <c r="BN50" s="853">
        <v>3</v>
      </c>
      <c r="BO50" s="853">
        <v>31</v>
      </c>
      <c r="BP50" s="853">
        <v>61</v>
      </c>
      <c r="BQ50" s="853">
        <v>5</v>
      </c>
      <c r="BR50" s="853">
        <v>0</v>
      </c>
      <c r="BS50" s="853"/>
      <c r="BT50" s="853"/>
      <c r="BU50" s="853"/>
      <c r="BV50" s="853"/>
      <c r="BW50" s="853">
        <v>34</v>
      </c>
      <c r="BX50" s="853">
        <v>66</v>
      </c>
      <c r="BY50" s="853">
        <v>36897</v>
      </c>
      <c r="BZ50" s="853" t="s">
        <v>415</v>
      </c>
      <c r="CA50" s="853" t="s">
        <v>415</v>
      </c>
      <c r="CB50" s="853">
        <v>0</v>
      </c>
      <c r="CC50" s="853">
        <v>0</v>
      </c>
      <c r="CD50" s="853">
        <v>4</v>
      </c>
      <c r="CE50" s="853">
        <v>36</v>
      </c>
      <c r="CF50" s="853">
        <v>55</v>
      </c>
      <c r="CG50" s="853">
        <v>4</v>
      </c>
      <c r="CH50" s="853">
        <v>0</v>
      </c>
      <c r="CI50" s="853"/>
      <c r="CJ50" s="853"/>
      <c r="CK50" s="853"/>
      <c r="CL50" s="853"/>
      <c r="CM50" s="853">
        <v>41</v>
      </c>
      <c r="CN50" s="853">
        <v>59</v>
      </c>
      <c r="CO50" s="853">
        <v>61471</v>
      </c>
      <c r="CP50" s="853">
        <v>0</v>
      </c>
      <c r="CQ50" s="853">
        <v>0</v>
      </c>
      <c r="CR50" s="853">
        <v>2</v>
      </c>
      <c r="CS50" s="853">
        <v>2</v>
      </c>
      <c r="CT50" s="853">
        <v>1</v>
      </c>
      <c r="CU50" s="853">
        <v>28</v>
      </c>
      <c r="CV50" s="853">
        <v>55</v>
      </c>
      <c r="CW50" s="853">
        <v>11</v>
      </c>
      <c r="CX50" s="853">
        <v>1</v>
      </c>
      <c r="CY50" s="853"/>
      <c r="CZ50" s="853"/>
      <c r="DA50" s="853"/>
      <c r="DB50" s="853"/>
      <c r="DC50" s="853">
        <v>33</v>
      </c>
      <c r="DD50" s="853">
        <v>67</v>
      </c>
      <c r="DE50" s="853">
        <v>24602</v>
      </c>
      <c r="DF50" s="853" t="s">
        <v>415</v>
      </c>
      <c r="DG50" s="853">
        <v>0</v>
      </c>
      <c r="DH50" s="853">
        <v>2</v>
      </c>
      <c r="DI50" s="853">
        <v>3</v>
      </c>
      <c r="DJ50" s="853">
        <v>2</v>
      </c>
      <c r="DK50" s="853">
        <v>34</v>
      </c>
      <c r="DL50" s="853">
        <v>51</v>
      </c>
      <c r="DM50" s="853">
        <v>7</v>
      </c>
      <c r="DN50" s="853">
        <v>0</v>
      </c>
      <c r="DO50" s="853"/>
      <c r="DP50" s="853"/>
      <c r="DQ50" s="853"/>
      <c r="DR50" s="853"/>
      <c r="DS50" s="853">
        <v>41</v>
      </c>
      <c r="DT50" s="853">
        <v>59</v>
      </c>
      <c r="DU50" s="853">
        <v>36869</v>
      </c>
      <c r="DV50" s="853" t="s">
        <v>415</v>
      </c>
      <c r="DW50" s="853">
        <v>0</v>
      </c>
      <c r="DX50" s="853">
        <v>1</v>
      </c>
      <c r="DY50" s="853">
        <v>1</v>
      </c>
      <c r="DZ50" s="853">
        <v>1</v>
      </c>
      <c r="EA50" s="853">
        <v>23</v>
      </c>
      <c r="EB50" s="853">
        <v>58</v>
      </c>
      <c r="EC50" s="853">
        <v>14</v>
      </c>
      <c r="ED50" s="853">
        <v>2</v>
      </c>
      <c r="EE50" s="853"/>
      <c r="EF50" s="853"/>
      <c r="EG50" s="853"/>
      <c r="EH50" s="853"/>
      <c r="EI50" s="853">
        <v>27</v>
      </c>
      <c r="EJ50" s="853">
        <v>73</v>
      </c>
      <c r="EK50" s="853">
        <v>61460</v>
      </c>
      <c r="EL50" s="853">
        <v>0</v>
      </c>
      <c r="EM50" s="853">
        <v>0</v>
      </c>
      <c r="EN50" s="853">
        <v>2</v>
      </c>
      <c r="EO50" s="853">
        <v>8</v>
      </c>
      <c r="EP50" s="853">
        <v>48</v>
      </c>
      <c r="EQ50" s="853">
        <v>28</v>
      </c>
      <c r="ER50" s="853">
        <v>15</v>
      </c>
      <c r="ES50" s="853">
        <v>0</v>
      </c>
      <c r="ET50" s="853"/>
      <c r="EU50" s="853"/>
      <c r="EV50" s="853"/>
      <c r="EW50" s="853"/>
      <c r="EX50" s="853">
        <v>58</v>
      </c>
      <c r="EY50" s="853">
        <v>42</v>
      </c>
      <c r="EZ50" s="853">
        <v>24598</v>
      </c>
      <c r="FA50" s="853" t="s">
        <v>415</v>
      </c>
      <c r="FB50" s="853">
        <v>0</v>
      </c>
      <c r="FC50" s="853">
        <v>2</v>
      </c>
      <c r="FD50" s="853">
        <v>7</v>
      </c>
      <c r="FE50" s="853">
        <v>47</v>
      </c>
      <c r="FF50" s="853">
        <v>29</v>
      </c>
      <c r="FG50" s="853">
        <v>15</v>
      </c>
      <c r="FH50" s="853">
        <v>0</v>
      </c>
      <c r="FI50" s="853"/>
      <c r="FJ50" s="853"/>
      <c r="FK50" s="853"/>
      <c r="FL50" s="853"/>
      <c r="FM50" s="853">
        <v>56</v>
      </c>
      <c r="FN50" s="853">
        <v>44</v>
      </c>
      <c r="FO50" s="853">
        <v>36862</v>
      </c>
      <c r="FP50" s="853" t="s">
        <v>415</v>
      </c>
      <c r="FQ50" s="853">
        <v>0</v>
      </c>
      <c r="FR50" s="853">
        <v>2</v>
      </c>
      <c r="FS50" s="853">
        <v>8</v>
      </c>
      <c r="FT50" s="853">
        <v>48</v>
      </c>
      <c r="FU50" s="853">
        <v>27</v>
      </c>
      <c r="FV50" s="853">
        <v>14</v>
      </c>
      <c r="FW50" s="853">
        <v>0</v>
      </c>
      <c r="FX50" s="853"/>
      <c r="FY50" s="853"/>
      <c r="FZ50" s="853"/>
      <c r="GA50" s="853"/>
      <c r="GB50" s="853">
        <v>58</v>
      </c>
      <c r="GC50" s="853">
        <v>42</v>
      </c>
      <c r="GD50" s="853">
        <v>61463</v>
      </c>
      <c r="GE50" s="853">
        <v>53</v>
      </c>
      <c r="GF50" s="853">
        <v>47</v>
      </c>
      <c r="GG50" s="853">
        <v>24597</v>
      </c>
      <c r="GH50" s="853">
        <v>56</v>
      </c>
      <c r="GI50" s="853">
        <v>44</v>
      </c>
      <c r="GJ50" s="853">
        <v>36866</v>
      </c>
      <c r="GK50" s="853">
        <v>52</v>
      </c>
      <c r="GL50" s="853">
        <v>48</v>
      </c>
      <c r="GM50" s="853">
        <v>59036</v>
      </c>
      <c r="GN50" s="853">
        <v>14</v>
      </c>
      <c r="GO50" s="853">
        <v>86</v>
      </c>
      <c r="GP50" s="853">
        <v>23568</v>
      </c>
      <c r="GQ50" s="853">
        <v>16</v>
      </c>
      <c r="GR50" s="853">
        <v>84</v>
      </c>
      <c r="GS50" s="853">
        <v>35468</v>
      </c>
      <c r="GT50" s="853">
        <v>13</v>
      </c>
      <c r="GU50" s="853">
        <v>87</v>
      </c>
      <c r="GV50" s="853">
        <v>59054</v>
      </c>
      <c r="GW50" s="853">
        <v>12</v>
      </c>
      <c r="GX50" s="853">
        <v>88</v>
      </c>
      <c r="GY50" s="853">
        <v>23574</v>
      </c>
      <c r="GZ50" s="853">
        <v>11</v>
      </c>
      <c r="HA50" s="853">
        <v>89</v>
      </c>
      <c r="HB50" s="853">
        <v>35480</v>
      </c>
      <c r="HC50" s="853">
        <v>12</v>
      </c>
      <c r="HD50" s="853">
        <v>88</v>
      </c>
      <c r="HE50" s="853">
        <v>59003</v>
      </c>
      <c r="HF50" s="853">
        <v>19</v>
      </c>
      <c r="HG50" s="853">
        <v>81</v>
      </c>
      <c r="HH50" s="853">
        <v>23555</v>
      </c>
      <c r="HI50" s="853">
        <v>25</v>
      </c>
      <c r="HJ50" s="853">
        <v>75</v>
      </c>
      <c r="HK50" s="853">
        <v>35448</v>
      </c>
      <c r="HL50" s="853">
        <v>16</v>
      </c>
      <c r="HM50" s="853">
        <v>84</v>
      </c>
      <c r="HO50" s="312"/>
      <c r="HP50" s="312"/>
      <c r="HQ50" s="312"/>
      <c r="HR50" s="312"/>
      <c r="HS50" s="312"/>
      <c r="HT50" s="312"/>
      <c r="HU50" s="312"/>
      <c r="HV50" s="312"/>
      <c r="HW50" s="312"/>
      <c r="HX50" s="312"/>
      <c r="HY50" s="312"/>
      <c r="HZ50" s="312"/>
      <c r="IA50" s="312"/>
      <c r="IB50" s="312"/>
      <c r="IC50" s="312"/>
      <c r="ID50" s="312"/>
      <c r="IE50" s="312"/>
      <c r="IF50" s="312"/>
      <c r="IG50" s="312"/>
      <c r="IH50" s="312"/>
      <c r="II50" s="312"/>
      <c r="IJ50" s="312"/>
      <c r="IK50" s="312"/>
      <c r="IL50" s="312"/>
      <c r="IM50" s="312"/>
      <c r="IN50" s="312"/>
      <c r="IO50" s="312"/>
      <c r="IP50" s="312"/>
      <c r="IQ50" s="312"/>
      <c r="IR50" s="312"/>
      <c r="IS50" s="312"/>
      <c r="IT50" s="312"/>
      <c r="IU50" s="312"/>
      <c r="IV50" s="312"/>
    </row>
    <row r="51" spans="1:256" x14ac:dyDescent="0.2">
      <c r="B51" s="312" t="s">
        <v>52</v>
      </c>
      <c r="C51" s="853">
        <v>41319</v>
      </c>
      <c r="D51" s="853">
        <v>0</v>
      </c>
      <c r="E51" s="853">
        <v>0</v>
      </c>
      <c r="F51" s="853">
        <v>9</v>
      </c>
      <c r="G51" s="853">
        <v>10</v>
      </c>
      <c r="H51" s="853">
        <v>19</v>
      </c>
      <c r="I51" s="853">
        <v>43</v>
      </c>
      <c r="J51" s="853">
        <v>19</v>
      </c>
      <c r="K51" s="853">
        <v>0</v>
      </c>
      <c r="L51" s="853"/>
      <c r="M51" s="853"/>
      <c r="N51" s="853"/>
      <c r="O51" s="853">
        <v>38</v>
      </c>
      <c r="P51" s="853">
        <v>62</v>
      </c>
      <c r="Q51" s="853">
        <v>13122</v>
      </c>
      <c r="R51" s="853">
        <v>0</v>
      </c>
      <c r="S51" s="853">
        <v>0</v>
      </c>
      <c r="T51" s="853">
        <v>9</v>
      </c>
      <c r="U51" s="853">
        <v>11</v>
      </c>
      <c r="V51" s="853">
        <v>22</v>
      </c>
      <c r="W51" s="853">
        <v>41</v>
      </c>
      <c r="X51" s="853">
        <v>16</v>
      </c>
      <c r="Y51" s="853" t="s">
        <v>415</v>
      </c>
      <c r="Z51" s="853"/>
      <c r="AA51" s="853"/>
      <c r="AB51" s="853"/>
      <c r="AC51" s="853">
        <v>43</v>
      </c>
      <c r="AD51" s="853">
        <v>57</v>
      </c>
      <c r="AE51" s="853">
        <v>28197</v>
      </c>
      <c r="AF51" s="853">
        <v>0</v>
      </c>
      <c r="AG51" s="853">
        <v>0</v>
      </c>
      <c r="AH51" s="853">
        <v>8</v>
      </c>
      <c r="AI51" s="853">
        <v>9</v>
      </c>
      <c r="AJ51" s="853">
        <v>18</v>
      </c>
      <c r="AK51" s="853">
        <v>44</v>
      </c>
      <c r="AL51" s="853">
        <v>20</v>
      </c>
      <c r="AM51" s="853" t="s">
        <v>415</v>
      </c>
      <c r="AN51" s="853"/>
      <c r="AO51" s="853"/>
      <c r="AP51" s="853"/>
      <c r="AQ51" s="853">
        <v>36</v>
      </c>
      <c r="AR51" s="853">
        <v>64</v>
      </c>
      <c r="AS51" s="853">
        <v>41335</v>
      </c>
      <c r="AT51" s="853">
        <v>0</v>
      </c>
      <c r="AU51" s="853">
        <v>0</v>
      </c>
      <c r="AV51" s="853">
        <v>0</v>
      </c>
      <c r="AW51" s="853">
        <v>1</v>
      </c>
      <c r="AX51" s="853">
        <v>12</v>
      </c>
      <c r="AY51" s="853">
        <v>40</v>
      </c>
      <c r="AZ51" s="853">
        <v>40</v>
      </c>
      <c r="BA51" s="853">
        <v>6</v>
      </c>
      <c r="BB51" s="853">
        <v>0</v>
      </c>
      <c r="BC51" s="853"/>
      <c r="BD51" s="853"/>
      <c r="BE51" s="853"/>
      <c r="BF51" s="853"/>
      <c r="BG51" s="853">
        <v>54</v>
      </c>
      <c r="BH51" s="853">
        <v>46</v>
      </c>
      <c r="BI51" s="853">
        <v>13123</v>
      </c>
      <c r="BJ51" s="853" t="s">
        <v>415</v>
      </c>
      <c r="BK51" s="853" t="s">
        <v>415</v>
      </c>
      <c r="BL51" s="853">
        <v>0</v>
      </c>
      <c r="BM51" s="853">
        <v>1</v>
      </c>
      <c r="BN51" s="853">
        <v>12</v>
      </c>
      <c r="BO51" s="853">
        <v>40</v>
      </c>
      <c r="BP51" s="853">
        <v>41</v>
      </c>
      <c r="BQ51" s="853">
        <v>6</v>
      </c>
      <c r="BR51" s="853">
        <v>0</v>
      </c>
      <c r="BS51" s="853"/>
      <c r="BT51" s="853"/>
      <c r="BU51" s="853"/>
      <c r="BV51" s="853"/>
      <c r="BW51" s="853">
        <v>53</v>
      </c>
      <c r="BX51" s="853">
        <v>47</v>
      </c>
      <c r="BY51" s="853">
        <v>28212</v>
      </c>
      <c r="BZ51" s="853" t="s">
        <v>415</v>
      </c>
      <c r="CA51" s="853" t="s">
        <v>415</v>
      </c>
      <c r="CB51" s="853">
        <v>0</v>
      </c>
      <c r="CC51" s="853">
        <v>1</v>
      </c>
      <c r="CD51" s="853">
        <v>13</v>
      </c>
      <c r="CE51" s="853">
        <v>41</v>
      </c>
      <c r="CF51" s="853">
        <v>40</v>
      </c>
      <c r="CG51" s="853">
        <v>5</v>
      </c>
      <c r="CH51" s="853">
        <v>0</v>
      </c>
      <c r="CI51" s="853"/>
      <c r="CJ51" s="853"/>
      <c r="CK51" s="853"/>
      <c r="CL51" s="853"/>
      <c r="CM51" s="853">
        <v>55</v>
      </c>
      <c r="CN51" s="853">
        <v>45</v>
      </c>
      <c r="CO51" s="853">
        <v>41313</v>
      </c>
      <c r="CP51" s="853">
        <v>0</v>
      </c>
      <c r="CQ51" s="853">
        <v>0</v>
      </c>
      <c r="CR51" s="853">
        <v>7</v>
      </c>
      <c r="CS51" s="853">
        <v>4</v>
      </c>
      <c r="CT51" s="853">
        <v>2</v>
      </c>
      <c r="CU51" s="853">
        <v>30</v>
      </c>
      <c r="CV51" s="853">
        <v>44</v>
      </c>
      <c r="CW51" s="853">
        <v>11</v>
      </c>
      <c r="CX51" s="853">
        <v>2</v>
      </c>
      <c r="CY51" s="853"/>
      <c r="CZ51" s="853"/>
      <c r="DA51" s="853"/>
      <c r="DB51" s="853"/>
      <c r="DC51" s="853">
        <v>44</v>
      </c>
      <c r="DD51" s="853">
        <v>56</v>
      </c>
      <c r="DE51" s="853">
        <v>13119</v>
      </c>
      <c r="DF51" s="853" t="s">
        <v>415</v>
      </c>
      <c r="DG51" s="853">
        <v>0</v>
      </c>
      <c r="DH51" s="853">
        <v>10</v>
      </c>
      <c r="DI51" s="853">
        <v>6</v>
      </c>
      <c r="DJ51" s="853">
        <v>3</v>
      </c>
      <c r="DK51" s="853">
        <v>36</v>
      </c>
      <c r="DL51" s="853">
        <v>38</v>
      </c>
      <c r="DM51" s="853">
        <v>7</v>
      </c>
      <c r="DN51" s="853">
        <v>1</v>
      </c>
      <c r="DO51" s="853"/>
      <c r="DP51" s="853"/>
      <c r="DQ51" s="853"/>
      <c r="DR51" s="853"/>
      <c r="DS51" s="853">
        <v>54</v>
      </c>
      <c r="DT51" s="853">
        <v>46</v>
      </c>
      <c r="DU51" s="853">
        <v>28194</v>
      </c>
      <c r="DV51" s="853" t="s">
        <v>415</v>
      </c>
      <c r="DW51" s="853">
        <v>0</v>
      </c>
      <c r="DX51" s="853">
        <v>6</v>
      </c>
      <c r="DY51" s="853">
        <v>3</v>
      </c>
      <c r="DZ51" s="853">
        <v>2</v>
      </c>
      <c r="EA51" s="853">
        <v>27</v>
      </c>
      <c r="EB51" s="853">
        <v>46</v>
      </c>
      <c r="EC51" s="853">
        <v>13</v>
      </c>
      <c r="ED51" s="853">
        <v>2</v>
      </c>
      <c r="EE51" s="853"/>
      <c r="EF51" s="853"/>
      <c r="EG51" s="853"/>
      <c r="EH51" s="853"/>
      <c r="EI51" s="853">
        <v>39</v>
      </c>
      <c r="EJ51" s="853">
        <v>61</v>
      </c>
      <c r="EK51" s="853">
        <v>41312</v>
      </c>
      <c r="EL51" s="853">
        <v>0</v>
      </c>
      <c r="EM51" s="853">
        <v>0</v>
      </c>
      <c r="EN51" s="853">
        <v>8</v>
      </c>
      <c r="EO51" s="853">
        <v>14</v>
      </c>
      <c r="EP51" s="853">
        <v>43</v>
      </c>
      <c r="EQ51" s="853">
        <v>20</v>
      </c>
      <c r="ER51" s="853">
        <v>14</v>
      </c>
      <c r="ES51" s="853">
        <v>0</v>
      </c>
      <c r="ET51" s="853"/>
      <c r="EU51" s="853"/>
      <c r="EV51" s="853"/>
      <c r="EW51" s="853"/>
      <c r="EX51" s="853">
        <v>66</v>
      </c>
      <c r="EY51" s="853">
        <v>34</v>
      </c>
      <c r="EZ51" s="853">
        <v>13119</v>
      </c>
      <c r="FA51" s="853">
        <v>0</v>
      </c>
      <c r="FB51" s="853">
        <v>0</v>
      </c>
      <c r="FC51" s="853">
        <v>8</v>
      </c>
      <c r="FD51" s="853">
        <v>14</v>
      </c>
      <c r="FE51" s="853">
        <v>43</v>
      </c>
      <c r="FF51" s="853">
        <v>20</v>
      </c>
      <c r="FG51" s="853">
        <v>14</v>
      </c>
      <c r="FH51" s="853">
        <v>0</v>
      </c>
      <c r="FI51" s="853"/>
      <c r="FJ51" s="853"/>
      <c r="FK51" s="853"/>
      <c r="FL51" s="853"/>
      <c r="FM51" s="853">
        <v>66</v>
      </c>
      <c r="FN51" s="853">
        <v>34</v>
      </c>
      <c r="FO51" s="853">
        <v>28193</v>
      </c>
      <c r="FP51" s="853">
        <v>0</v>
      </c>
      <c r="FQ51" s="853">
        <v>0</v>
      </c>
      <c r="FR51" s="853">
        <v>7</v>
      </c>
      <c r="FS51" s="853">
        <v>14</v>
      </c>
      <c r="FT51" s="853">
        <v>43</v>
      </c>
      <c r="FU51" s="853">
        <v>19</v>
      </c>
      <c r="FV51" s="853">
        <v>15</v>
      </c>
      <c r="FW51" s="853">
        <v>0</v>
      </c>
      <c r="FX51" s="853"/>
      <c r="FY51" s="853"/>
      <c r="FZ51" s="853"/>
      <c r="GA51" s="853"/>
      <c r="GB51" s="853">
        <v>65</v>
      </c>
      <c r="GC51" s="853">
        <v>35</v>
      </c>
      <c r="GD51" s="853">
        <v>41289</v>
      </c>
      <c r="GE51" s="853">
        <v>64</v>
      </c>
      <c r="GF51" s="853">
        <v>36</v>
      </c>
      <c r="GG51" s="853">
        <v>13112</v>
      </c>
      <c r="GH51" s="853">
        <v>68</v>
      </c>
      <c r="GI51" s="853">
        <v>32</v>
      </c>
      <c r="GJ51" s="853">
        <v>28177</v>
      </c>
      <c r="GK51" s="853">
        <v>63</v>
      </c>
      <c r="GL51" s="853">
        <v>37</v>
      </c>
      <c r="GM51" s="853">
        <v>40093</v>
      </c>
      <c r="GN51" s="853">
        <v>20</v>
      </c>
      <c r="GO51" s="853">
        <v>80</v>
      </c>
      <c r="GP51" s="853">
        <v>12696</v>
      </c>
      <c r="GQ51" s="853">
        <v>24</v>
      </c>
      <c r="GR51" s="853">
        <v>76</v>
      </c>
      <c r="GS51" s="853">
        <v>27397</v>
      </c>
      <c r="GT51" s="853">
        <v>19</v>
      </c>
      <c r="GU51" s="853">
        <v>81</v>
      </c>
      <c r="GV51" s="853">
        <v>40107</v>
      </c>
      <c r="GW51" s="853">
        <v>16</v>
      </c>
      <c r="GX51" s="853">
        <v>84</v>
      </c>
      <c r="GY51" s="853">
        <v>12703</v>
      </c>
      <c r="GZ51" s="853">
        <v>16</v>
      </c>
      <c r="HA51" s="853">
        <v>84</v>
      </c>
      <c r="HB51" s="853">
        <v>27404</v>
      </c>
      <c r="HC51" s="853">
        <v>16</v>
      </c>
      <c r="HD51" s="853">
        <v>84</v>
      </c>
      <c r="HE51" s="853">
        <v>40051</v>
      </c>
      <c r="HF51" s="853">
        <v>24</v>
      </c>
      <c r="HG51" s="853">
        <v>76</v>
      </c>
      <c r="HH51" s="853">
        <v>12689</v>
      </c>
      <c r="HI51" s="853">
        <v>30</v>
      </c>
      <c r="HJ51" s="853">
        <v>70</v>
      </c>
      <c r="HK51" s="853">
        <v>27362</v>
      </c>
      <c r="HL51" s="853">
        <v>21</v>
      </c>
      <c r="HM51" s="853">
        <v>79</v>
      </c>
      <c r="HO51" s="312"/>
      <c r="HP51" s="312"/>
      <c r="HQ51" s="312"/>
      <c r="HR51" s="312"/>
      <c r="HS51" s="312"/>
      <c r="HT51" s="312"/>
      <c r="HU51" s="312"/>
      <c r="HV51" s="312"/>
      <c r="HW51" s="312"/>
      <c r="HX51" s="312"/>
      <c r="HY51" s="312"/>
      <c r="HZ51" s="312"/>
      <c r="IA51" s="312"/>
      <c r="IB51" s="312"/>
      <c r="IC51" s="312"/>
      <c r="ID51" s="312"/>
      <c r="IE51" s="312"/>
      <c r="IF51" s="312"/>
      <c r="IG51" s="312"/>
      <c r="IH51" s="312"/>
      <c r="II51" s="312"/>
      <c r="IJ51" s="312"/>
      <c r="IK51" s="312"/>
      <c r="IL51" s="312"/>
      <c r="IM51" s="312"/>
      <c r="IN51" s="312"/>
      <c r="IO51" s="312"/>
      <c r="IP51" s="312"/>
      <c r="IQ51" s="312"/>
      <c r="IR51" s="312"/>
      <c r="IS51" s="312"/>
      <c r="IT51" s="312"/>
      <c r="IU51" s="312"/>
      <c r="IV51" s="312"/>
    </row>
    <row r="52" spans="1:256" x14ac:dyDescent="0.2">
      <c r="B52" s="312" t="s">
        <v>53</v>
      </c>
      <c r="C52" s="853">
        <v>17221</v>
      </c>
      <c r="D52" s="853">
        <v>1</v>
      </c>
      <c r="E52" s="853">
        <v>1</v>
      </c>
      <c r="F52" s="853">
        <v>53</v>
      </c>
      <c r="G52" s="853">
        <v>7</v>
      </c>
      <c r="H52" s="853">
        <v>10</v>
      </c>
      <c r="I52" s="853">
        <v>19</v>
      </c>
      <c r="J52" s="853">
        <v>11</v>
      </c>
      <c r="K52" s="853" t="s">
        <v>415</v>
      </c>
      <c r="L52" s="853"/>
      <c r="M52" s="853"/>
      <c r="N52" s="853"/>
      <c r="O52" s="853">
        <v>71</v>
      </c>
      <c r="P52" s="853">
        <v>29</v>
      </c>
      <c r="Q52" s="853">
        <v>4556</v>
      </c>
      <c r="R52" s="853" t="s">
        <v>415</v>
      </c>
      <c r="S52" s="853">
        <v>1</v>
      </c>
      <c r="T52" s="853">
        <v>61</v>
      </c>
      <c r="U52" s="853">
        <v>7</v>
      </c>
      <c r="V52" s="853">
        <v>9</v>
      </c>
      <c r="W52" s="853">
        <v>14</v>
      </c>
      <c r="X52" s="853">
        <v>8</v>
      </c>
      <c r="Y52" s="853" t="s">
        <v>415</v>
      </c>
      <c r="Z52" s="853"/>
      <c r="AA52" s="853"/>
      <c r="AB52" s="853"/>
      <c r="AC52" s="853">
        <v>78</v>
      </c>
      <c r="AD52" s="853">
        <v>22</v>
      </c>
      <c r="AE52" s="853">
        <v>12665</v>
      </c>
      <c r="AF52" s="853" t="s">
        <v>415</v>
      </c>
      <c r="AG52" s="853">
        <v>1</v>
      </c>
      <c r="AH52" s="853">
        <v>50</v>
      </c>
      <c r="AI52" s="853">
        <v>7</v>
      </c>
      <c r="AJ52" s="853">
        <v>10</v>
      </c>
      <c r="AK52" s="853">
        <v>20</v>
      </c>
      <c r="AL52" s="853">
        <v>12</v>
      </c>
      <c r="AM52" s="853" t="s">
        <v>415</v>
      </c>
      <c r="AN52" s="853"/>
      <c r="AO52" s="853"/>
      <c r="AP52" s="853"/>
      <c r="AQ52" s="853">
        <v>68</v>
      </c>
      <c r="AR52" s="853">
        <v>32</v>
      </c>
      <c r="AS52" s="853">
        <v>17158</v>
      </c>
      <c r="AT52" s="853">
        <v>0</v>
      </c>
      <c r="AU52" s="853">
        <v>0</v>
      </c>
      <c r="AV52" s="853">
        <v>19</v>
      </c>
      <c r="AW52" s="853">
        <v>14</v>
      </c>
      <c r="AX52" s="853">
        <v>24</v>
      </c>
      <c r="AY52" s="853">
        <v>22</v>
      </c>
      <c r="AZ52" s="853">
        <v>16</v>
      </c>
      <c r="BA52" s="853">
        <v>3</v>
      </c>
      <c r="BB52" s="853">
        <v>0</v>
      </c>
      <c r="BC52" s="853"/>
      <c r="BD52" s="853"/>
      <c r="BE52" s="853"/>
      <c r="BF52" s="853"/>
      <c r="BG52" s="853">
        <v>80</v>
      </c>
      <c r="BH52" s="853">
        <v>20</v>
      </c>
      <c r="BI52" s="853">
        <v>4541</v>
      </c>
      <c r="BJ52" s="853">
        <v>0</v>
      </c>
      <c r="BK52" s="853">
        <v>0</v>
      </c>
      <c r="BL52" s="853">
        <v>24</v>
      </c>
      <c r="BM52" s="853">
        <v>15</v>
      </c>
      <c r="BN52" s="853">
        <v>25</v>
      </c>
      <c r="BO52" s="853">
        <v>19</v>
      </c>
      <c r="BP52" s="853">
        <v>13</v>
      </c>
      <c r="BQ52" s="853">
        <v>3</v>
      </c>
      <c r="BR52" s="853">
        <v>0</v>
      </c>
      <c r="BS52" s="853"/>
      <c r="BT52" s="853"/>
      <c r="BU52" s="853"/>
      <c r="BV52" s="853"/>
      <c r="BW52" s="853">
        <v>84</v>
      </c>
      <c r="BX52" s="853">
        <v>16</v>
      </c>
      <c r="BY52" s="853">
        <v>12617</v>
      </c>
      <c r="BZ52" s="853">
        <v>0</v>
      </c>
      <c r="CA52" s="853">
        <v>0</v>
      </c>
      <c r="CB52" s="853">
        <v>18</v>
      </c>
      <c r="CC52" s="853">
        <v>14</v>
      </c>
      <c r="CD52" s="853">
        <v>24</v>
      </c>
      <c r="CE52" s="853">
        <v>23</v>
      </c>
      <c r="CF52" s="853">
        <v>18</v>
      </c>
      <c r="CG52" s="853">
        <v>3</v>
      </c>
      <c r="CH52" s="853">
        <v>0</v>
      </c>
      <c r="CI52" s="853"/>
      <c r="CJ52" s="853"/>
      <c r="CK52" s="853"/>
      <c r="CL52" s="853"/>
      <c r="CM52" s="853">
        <v>79</v>
      </c>
      <c r="CN52" s="853">
        <v>21</v>
      </c>
      <c r="CO52" s="853">
        <v>17221</v>
      </c>
      <c r="CP52" s="853">
        <v>1</v>
      </c>
      <c r="CQ52" s="853">
        <v>1</v>
      </c>
      <c r="CR52" s="853">
        <v>50</v>
      </c>
      <c r="CS52" s="853">
        <v>4</v>
      </c>
      <c r="CT52" s="853">
        <v>1</v>
      </c>
      <c r="CU52" s="853">
        <v>18</v>
      </c>
      <c r="CV52" s="853">
        <v>18</v>
      </c>
      <c r="CW52" s="853">
        <v>6</v>
      </c>
      <c r="CX52" s="853">
        <v>1</v>
      </c>
      <c r="CY52" s="853"/>
      <c r="CZ52" s="853"/>
      <c r="DA52" s="853"/>
      <c r="DB52" s="853"/>
      <c r="DC52" s="853">
        <v>75</v>
      </c>
      <c r="DD52" s="853">
        <v>25</v>
      </c>
      <c r="DE52" s="853">
        <v>4556</v>
      </c>
      <c r="DF52" s="853" t="s">
        <v>415</v>
      </c>
      <c r="DG52" s="853">
        <v>1</v>
      </c>
      <c r="DH52" s="853">
        <v>61</v>
      </c>
      <c r="DI52" s="853">
        <v>5</v>
      </c>
      <c r="DJ52" s="853">
        <v>1</v>
      </c>
      <c r="DK52" s="853">
        <v>15</v>
      </c>
      <c r="DL52" s="853">
        <v>12</v>
      </c>
      <c r="DM52" s="853">
        <v>3</v>
      </c>
      <c r="DN52" s="853">
        <v>0</v>
      </c>
      <c r="DO52" s="853"/>
      <c r="DP52" s="853"/>
      <c r="DQ52" s="853"/>
      <c r="DR52" s="853"/>
      <c r="DS52" s="853">
        <v>84</v>
      </c>
      <c r="DT52" s="853">
        <v>16</v>
      </c>
      <c r="DU52" s="853">
        <v>12665</v>
      </c>
      <c r="DV52" s="853" t="s">
        <v>415</v>
      </c>
      <c r="DW52" s="853">
        <v>1</v>
      </c>
      <c r="DX52" s="853">
        <v>46</v>
      </c>
      <c r="DY52" s="853">
        <v>3</v>
      </c>
      <c r="DZ52" s="853">
        <v>1</v>
      </c>
      <c r="EA52" s="853">
        <v>18</v>
      </c>
      <c r="EB52" s="853">
        <v>21</v>
      </c>
      <c r="EC52" s="853">
        <v>7</v>
      </c>
      <c r="ED52" s="853">
        <v>1</v>
      </c>
      <c r="EE52" s="853"/>
      <c r="EF52" s="853"/>
      <c r="EG52" s="853"/>
      <c r="EH52" s="853"/>
      <c r="EI52" s="853">
        <v>71</v>
      </c>
      <c r="EJ52" s="853">
        <v>29</v>
      </c>
      <c r="EK52" s="853">
        <v>17218</v>
      </c>
      <c r="EL52" s="853">
        <v>1</v>
      </c>
      <c r="EM52" s="853">
        <v>1</v>
      </c>
      <c r="EN52" s="853">
        <v>52</v>
      </c>
      <c r="EO52" s="853">
        <v>9</v>
      </c>
      <c r="EP52" s="853">
        <v>19</v>
      </c>
      <c r="EQ52" s="853">
        <v>9</v>
      </c>
      <c r="ER52" s="853">
        <v>9</v>
      </c>
      <c r="ES52" s="853">
        <v>0</v>
      </c>
      <c r="ET52" s="853"/>
      <c r="EU52" s="853"/>
      <c r="EV52" s="853"/>
      <c r="EW52" s="853"/>
      <c r="EX52" s="853">
        <v>82</v>
      </c>
      <c r="EY52" s="853">
        <v>18</v>
      </c>
      <c r="EZ52" s="853">
        <v>4555</v>
      </c>
      <c r="FA52" s="853">
        <v>0</v>
      </c>
      <c r="FB52" s="853">
        <v>1</v>
      </c>
      <c r="FC52" s="853">
        <v>60</v>
      </c>
      <c r="FD52" s="853">
        <v>8</v>
      </c>
      <c r="FE52" s="853">
        <v>16</v>
      </c>
      <c r="FF52" s="853">
        <v>7</v>
      </c>
      <c r="FG52" s="853">
        <v>7</v>
      </c>
      <c r="FH52" s="853" t="s">
        <v>415</v>
      </c>
      <c r="FI52" s="853"/>
      <c r="FJ52" s="853"/>
      <c r="FK52" s="853"/>
      <c r="FL52" s="853"/>
      <c r="FM52" s="853">
        <v>86</v>
      </c>
      <c r="FN52" s="853">
        <v>14</v>
      </c>
      <c r="FO52" s="853">
        <v>12663</v>
      </c>
      <c r="FP52" s="853">
        <v>1</v>
      </c>
      <c r="FQ52" s="853">
        <v>1</v>
      </c>
      <c r="FR52" s="853">
        <v>49</v>
      </c>
      <c r="FS52" s="853">
        <v>10</v>
      </c>
      <c r="FT52" s="853">
        <v>20</v>
      </c>
      <c r="FU52" s="853">
        <v>10</v>
      </c>
      <c r="FV52" s="853">
        <v>10</v>
      </c>
      <c r="FW52" s="853" t="s">
        <v>415</v>
      </c>
      <c r="FX52" s="853"/>
      <c r="FY52" s="853"/>
      <c r="FZ52" s="853"/>
      <c r="GA52" s="853"/>
      <c r="GB52" s="853">
        <v>80</v>
      </c>
      <c r="GC52" s="853">
        <v>20</v>
      </c>
      <c r="GD52" s="853">
        <v>17152</v>
      </c>
      <c r="GE52" s="853">
        <v>85</v>
      </c>
      <c r="GF52" s="853">
        <v>15</v>
      </c>
      <c r="GG52" s="853">
        <v>4540</v>
      </c>
      <c r="GH52" s="853">
        <v>89</v>
      </c>
      <c r="GI52" s="853">
        <v>11</v>
      </c>
      <c r="GJ52" s="853">
        <v>12612</v>
      </c>
      <c r="GK52" s="853">
        <v>84</v>
      </c>
      <c r="GL52" s="853">
        <v>16</v>
      </c>
      <c r="GM52" s="853">
        <v>16789</v>
      </c>
      <c r="GN52" s="853">
        <v>51</v>
      </c>
      <c r="GO52" s="853">
        <v>49</v>
      </c>
      <c r="GP52" s="853">
        <v>4458</v>
      </c>
      <c r="GQ52" s="853">
        <v>56</v>
      </c>
      <c r="GR52" s="853">
        <v>44</v>
      </c>
      <c r="GS52" s="853">
        <v>12331</v>
      </c>
      <c r="GT52" s="853">
        <v>49</v>
      </c>
      <c r="GU52" s="853">
        <v>51</v>
      </c>
      <c r="GV52" s="853">
        <v>16785</v>
      </c>
      <c r="GW52" s="853">
        <v>48</v>
      </c>
      <c r="GX52" s="853">
        <v>52</v>
      </c>
      <c r="GY52" s="853">
        <v>4451</v>
      </c>
      <c r="GZ52" s="853">
        <v>52</v>
      </c>
      <c r="HA52" s="853">
        <v>48</v>
      </c>
      <c r="HB52" s="853">
        <v>12334</v>
      </c>
      <c r="HC52" s="853">
        <v>47</v>
      </c>
      <c r="HD52" s="853">
        <v>53</v>
      </c>
      <c r="HE52" s="853">
        <v>16788</v>
      </c>
      <c r="HF52" s="853">
        <v>52</v>
      </c>
      <c r="HG52" s="853">
        <v>48</v>
      </c>
      <c r="HH52" s="853">
        <v>4462</v>
      </c>
      <c r="HI52" s="853">
        <v>59</v>
      </c>
      <c r="HJ52" s="853">
        <v>41</v>
      </c>
      <c r="HK52" s="853">
        <v>12326</v>
      </c>
      <c r="HL52" s="853">
        <v>49</v>
      </c>
      <c r="HM52" s="853">
        <v>51</v>
      </c>
      <c r="HO52" s="312"/>
      <c r="HP52" s="312"/>
      <c r="HQ52" s="312"/>
      <c r="HR52" s="312"/>
      <c r="HS52" s="312"/>
      <c r="HT52" s="312"/>
      <c r="HU52" s="312"/>
      <c r="HV52" s="312"/>
      <c r="HW52" s="312"/>
      <c r="HX52" s="312"/>
      <c r="HY52" s="312"/>
      <c r="HZ52" s="312"/>
      <c r="IA52" s="312"/>
      <c r="IB52" s="312"/>
      <c r="IC52" s="312"/>
      <c r="ID52" s="312"/>
      <c r="IE52" s="312"/>
      <c r="IF52" s="312"/>
      <c r="IG52" s="312"/>
      <c r="IH52" s="312"/>
      <c r="II52" s="312"/>
      <c r="IJ52" s="312"/>
      <c r="IK52" s="312"/>
      <c r="IL52" s="312"/>
      <c r="IM52" s="312"/>
      <c r="IN52" s="312"/>
      <c r="IO52" s="312"/>
      <c r="IP52" s="312"/>
      <c r="IQ52" s="312"/>
      <c r="IR52" s="312"/>
      <c r="IS52" s="312"/>
      <c r="IT52" s="312"/>
      <c r="IU52" s="312"/>
      <c r="IV52" s="312"/>
    </row>
    <row r="53" spans="1:256" x14ac:dyDescent="0.2">
      <c r="B53" s="249" t="s">
        <v>479</v>
      </c>
      <c r="C53" s="853">
        <v>1439</v>
      </c>
      <c r="D53" s="853">
        <v>0</v>
      </c>
      <c r="E53" s="853">
        <v>5</v>
      </c>
      <c r="F53" s="853">
        <v>34</v>
      </c>
      <c r="G53" s="853">
        <v>5</v>
      </c>
      <c r="H53" s="853">
        <v>7</v>
      </c>
      <c r="I53" s="853">
        <v>26</v>
      </c>
      <c r="J53" s="853">
        <v>22</v>
      </c>
      <c r="K53" s="853" t="s">
        <v>415</v>
      </c>
      <c r="L53" s="853"/>
      <c r="M53" s="853"/>
      <c r="N53" s="853"/>
      <c r="O53" s="853">
        <v>52</v>
      </c>
      <c r="P53" s="853">
        <v>48</v>
      </c>
      <c r="Q53" s="853">
        <v>688</v>
      </c>
      <c r="R53" s="853" t="s">
        <v>415</v>
      </c>
      <c r="S53" s="853">
        <v>5</v>
      </c>
      <c r="T53" s="853">
        <v>31</v>
      </c>
      <c r="U53" s="853">
        <v>4</v>
      </c>
      <c r="V53" s="853">
        <v>8</v>
      </c>
      <c r="W53" s="853">
        <v>28</v>
      </c>
      <c r="X53" s="853">
        <v>24</v>
      </c>
      <c r="Y53" s="853" t="s">
        <v>415</v>
      </c>
      <c r="Z53" s="853"/>
      <c r="AA53" s="853"/>
      <c r="AB53" s="853"/>
      <c r="AC53" s="853">
        <v>48</v>
      </c>
      <c r="AD53" s="853">
        <v>52</v>
      </c>
      <c r="AE53" s="853">
        <v>751</v>
      </c>
      <c r="AF53" s="853" t="s">
        <v>415</v>
      </c>
      <c r="AG53" s="853">
        <v>6</v>
      </c>
      <c r="AH53" s="853">
        <v>37</v>
      </c>
      <c r="AI53" s="853">
        <v>6</v>
      </c>
      <c r="AJ53" s="853">
        <v>6</v>
      </c>
      <c r="AK53" s="853">
        <v>24</v>
      </c>
      <c r="AL53" s="853">
        <v>20</v>
      </c>
      <c r="AM53" s="853">
        <v>0</v>
      </c>
      <c r="AN53" s="853"/>
      <c r="AO53" s="853"/>
      <c r="AP53" s="853"/>
      <c r="AQ53" s="853">
        <v>56</v>
      </c>
      <c r="AR53" s="853">
        <v>44</v>
      </c>
      <c r="AS53" s="853">
        <v>1429</v>
      </c>
      <c r="AT53" s="853">
        <v>4</v>
      </c>
      <c r="AU53" s="853">
        <v>3</v>
      </c>
      <c r="AV53" s="853">
        <v>7</v>
      </c>
      <c r="AW53" s="853">
        <v>10</v>
      </c>
      <c r="AX53" s="853">
        <v>16</v>
      </c>
      <c r="AY53" s="853">
        <v>19</v>
      </c>
      <c r="AZ53" s="853">
        <v>32</v>
      </c>
      <c r="BA53" s="853">
        <v>10</v>
      </c>
      <c r="BB53" s="853">
        <v>0</v>
      </c>
      <c r="BC53" s="853"/>
      <c r="BD53" s="853"/>
      <c r="BE53" s="853"/>
      <c r="BF53" s="853"/>
      <c r="BG53" s="853">
        <v>58</v>
      </c>
      <c r="BH53" s="853">
        <v>42</v>
      </c>
      <c r="BI53" s="853">
        <v>683</v>
      </c>
      <c r="BJ53" s="853">
        <v>3</v>
      </c>
      <c r="BK53" s="853">
        <v>3</v>
      </c>
      <c r="BL53" s="853">
        <v>6</v>
      </c>
      <c r="BM53" s="853">
        <v>9</v>
      </c>
      <c r="BN53" s="853">
        <v>13</v>
      </c>
      <c r="BO53" s="853">
        <v>16</v>
      </c>
      <c r="BP53" s="853">
        <v>37</v>
      </c>
      <c r="BQ53" s="853">
        <v>11</v>
      </c>
      <c r="BR53" s="853">
        <v>1</v>
      </c>
      <c r="BS53" s="853"/>
      <c r="BT53" s="853"/>
      <c r="BU53" s="853"/>
      <c r="BV53" s="853"/>
      <c r="BW53" s="853">
        <v>51</v>
      </c>
      <c r="BX53" s="853">
        <v>49</v>
      </c>
      <c r="BY53" s="853">
        <v>746</v>
      </c>
      <c r="BZ53" s="853">
        <v>4</v>
      </c>
      <c r="CA53" s="853">
        <v>3</v>
      </c>
      <c r="CB53" s="853">
        <v>8</v>
      </c>
      <c r="CC53" s="853">
        <v>11</v>
      </c>
      <c r="CD53" s="853">
        <v>18</v>
      </c>
      <c r="CE53" s="853">
        <v>21</v>
      </c>
      <c r="CF53" s="853">
        <v>27</v>
      </c>
      <c r="CG53" s="853">
        <v>8</v>
      </c>
      <c r="CH53" s="853">
        <v>0</v>
      </c>
      <c r="CI53" s="853"/>
      <c r="CJ53" s="853"/>
      <c r="CK53" s="853"/>
      <c r="CL53" s="853"/>
      <c r="CM53" s="853">
        <v>65</v>
      </c>
      <c r="CN53" s="853">
        <v>35</v>
      </c>
      <c r="CO53" s="853">
        <v>1438</v>
      </c>
      <c r="CP53" s="853">
        <v>0</v>
      </c>
      <c r="CQ53" s="853">
        <v>5</v>
      </c>
      <c r="CR53" s="853">
        <v>30</v>
      </c>
      <c r="CS53" s="853">
        <v>2</v>
      </c>
      <c r="CT53" s="853">
        <v>1</v>
      </c>
      <c r="CU53" s="853">
        <v>14</v>
      </c>
      <c r="CV53" s="853">
        <v>31</v>
      </c>
      <c r="CW53" s="853">
        <v>14</v>
      </c>
      <c r="CX53" s="853">
        <v>2</v>
      </c>
      <c r="CY53" s="853"/>
      <c r="CZ53" s="853"/>
      <c r="DA53" s="853"/>
      <c r="DB53" s="853"/>
      <c r="DC53" s="853">
        <v>53</v>
      </c>
      <c r="DD53" s="853">
        <v>47</v>
      </c>
      <c r="DE53" s="853">
        <v>688</v>
      </c>
      <c r="DF53" s="853" t="s">
        <v>415</v>
      </c>
      <c r="DG53" s="853">
        <v>5</v>
      </c>
      <c r="DH53" s="853">
        <v>28</v>
      </c>
      <c r="DI53" s="853">
        <v>1</v>
      </c>
      <c r="DJ53" s="853">
        <v>1</v>
      </c>
      <c r="DK53" s="853">
        <v>15</v>
      </c>
      <c r="DL53" s="853">
        <v>34</v>
      </c>
      <c r="DM53" s="853">
        <v>13</v>
      </c>
      <c r="DN53" s="853">
        <v>2</v>
      </c>
      <c r="DO53" s="853"/>
      <c r="DP53" s="853"/>
      <c r="DQ53" s="853"/>
      <c r="DR53" s="853"/>
      <c r="DS53" s="853">
        <v>50</v>
      </c>
      <c r="DT53" s="853">
        <v>50</v>
      </c>
      <c r="DU53" s="853">
        <v>750</v>
      </c>
      <c r="DV53" s="853" t="s">
        <v>415</v>
      </c>
      <c r="DW53" s="853">
        <v>6</v>
      </c>
      <c r="DX53" s="853">
        <v>32</v>
      </c>
      <c r="DY53" s="853">
        <v>2</v>
      </c>
      <c r="DZ53" s="853">
        <v>0</v>
      </c>
      <c r="EA53" s="853">
        <v>13</v>
      </c>
      <c r="EB53" s="853">
        <v>28</v>
      </c>
      <c r="EC53" s="853">
        <v>14</v>
      </c>
      <c r="ED53" s="853">
        <v>3</v>
      </c>
      <c r="EE53" s="853"/>
      <c r="EF53" s="853"/>
      <c r="EG53" s="853"/>
      <c r="EH53" s="853"/>
      <c r="EI53" s="853">
        <v>55</v>
      </c>
      <c r="EJ53" s="853">
        <v>45</v>
      </c>
      <c r="EK53" s="853">
        <v>1439</v>
      </c>
      <c r="EL53" s="853">
        <v>0</v>
      </c>
      <c r="EM53" s="853">
        <v>5</v>
      </c>
      <c r="EN53" s="853">
        <v>34</v>
      </c>
      <c r="EO53" s="853">
        <v>7</v>
      </c>
      <c r="EP53" s="853">
        <v>15</v>
      </c>
      <c r="EQ53" s="853">
        <v>15</v>
      </c>
      <c r="ER53" s="853">
        <v>22</v>
      </c>
      <c r="ES53" s="853">
        <v>1</v>
      </c>
      <c r="ET53" s="853"/>
      <c r="EU53" s="853"/>
      <c r="EV53" s="853"/>
      <c r="EW53" s="853"/>
      <c r="EX53" s="853">
        <v>62</v>
      </c>
      <c r="EY53" s="853">
        <v>38</v>
      </c>
      <c r="EZ53" s="853">
        <v>688</v>
      </c>
      <c r="FA53" s="853" t="s">
        <v>415</v>
      </c>
      <c r="FB53" s="853">
        <v>4</v>
      </c>
      <c r="FC53" s="853">
        <v>31</v>
      </c>
      <c r="FD53" s="853">
        <v>6</v>
      </c>
      <c r="FE53" s="853">
        <v>15</v>
      </c>
      <c r="FF53" s="853">
        <v>18</v>
      </c>
      <c r="FG53" s="853">
        <v>24</v>
      </c>
      <c r="FH53" s="853" t="s">
        <v>415</v>
      </c>
      <c r="FI53" s="853"/>
      <c r="FJ53" s="853"/>
      <c r="FK53" s="853"/>
      <c r="FL53" s="853"/>
      <c r="FM53" s="853">
        <v>56</v>
      </c>
      <c r="FN53" s="853">
        <v>44</v>
      </c>
      <c r="FO53" s="853">
        <v>751</v>
      </c>
      <c r="FP53" s="853" t="s">
        <v>415</v>
      </c>
      <c r="FQ53" s="853">
        <v>7</v>
      </c>
      <c r="FR53" s="853">
        <v>36</v>
      </c>
      <c r="FS53" s="853">
        <v>8</v>
      </c>
      <c r="FT53" s="853">
        <v>16</v>
      </c>
      <c r="FU53" s="853">
        <v>13</v>
      </c>
      <c r="FV53" s="853">
        <v>20</v>
      </c>
      <c r="FW53" s="853" t="s">
        <v>415</v>
      </c>
      <c r="FX53" s="853"/>
      <c r="FY53" s="853"/>
      <c r="FZ53" s="853"/>
      <c r="GA53" s="853"/>
      <c r="GB53" s="853">
        <v>67</v>
      </c>
      <c r="GC53" s="853">
        <v>33</v>
      </c>
      <c r="GD53" s="853">
        <v>1427</v>
      </c>
      <c r="GE53" s="853">
        <v>64</v>
      </c>
      <c r="GF53" s="853">
        <v>36</v>
      </c>
      <c r="GG53" s="853">
        <v>682</v>
      </c>
      <c r="GH53" s="853">
        <v>60</v>
      </c>
      <c r="GI53" s="853">
        <v>40</v>
      </c>
      <c r="GJ53" s="853">
        <v>745</v>
      </c>
      <c r="GK53" s="853">
        <v>68</v>
      </c>
      <c r="GL53" s="853">
        <v>32</v>
      </c>
      <c r="GM53" s="853">
        <v>739</v>
      </c>
      <c r="GN53" s="853">
        <v>53</v>
      </c>
      <c r="GO53" s="853">
        <v>47</v>
      </c>
      <c r="GP53" s="853">
        <v>337</v>
      </c>
      <c r="GQ53" s="853">
        <v>52</v>
      </c>
      <c r="GR53" s="853">
        <v>48</v>
      </c>
      <c r="GS53" s="853">
        <v>402</v>
      </c>
      <c r="GT53" s="853">
        <v>54</v>
      </c>
      <c r="GU53" s="853">
        <v>46</v>
      </c>
      <c r="GV53" s="853">
        <v>747</v>
      </c>
      <c r="GW53" s="853">
        <v>56</v>
      </c>
      <c r="GX53" s="853">
        <v>44</v>
      </c>
      <c r="GY53" s="853">
        <v>337</v>
      </c>
      <c r="GZ53" s="853">
        <v>51</v>
      </c>
      <c r="HA53" s="853">
        <v>49</v>
      </c>
      <c r="HB53" s="853">
        <v>410</v>
      </c>
      <c r="HC53" s="853">
        <v>60</v>
      </c>
      <c r="HD53" s="853">
        <v>40</v>
      </c>
      <c r="HE53" s="853">
        <v>635</v>
      </c>
      <c r="HF53" s="853">
        <v>48</v>
      </c>
      <c r="HG53" s="853">
        <v>52</v>
      </c>
      <c r="HH53" s="853">
        <v>296</v>
      </c>
      <c r="HI53" s="853">
        <v>45</v>
      </c>
      <c r="HJ53" s="853">
        <v>55</v>
      </c>
      <c r="HK53" s="853">
        <v>339</v>
      </c>
      <c r="HL53" s="853">
        <v>51</v>
      </c>
      <c r="HM53" s="853">
        <v>49</v>
      </c>
      <c r="HO53" s="312"/>
      <c r="HP53" s="312"/>
      <c r="HQ53" s="312"/>
      <c r="HR53" s="312"/>
      <c r="HS53" s="312"/>
      <c r="HT53" s="312"/>
      <c r="HU53" s="312"/>
      <c r="HV53" s="312"/>
      <c r="HW53" s="312"/>
      <c r="HX53" s="312"/>
      <c r="HY53" s="312"/>
      <c r="HZ53" s="312"/>
      <c r="IA53" s="312"/>
      <c r="IB53" s="312"/>
      <c r="IC53" s="312"/>
      <c r="ID53" s="312"/>
      <c r="IE53" s="312"/>
      <c r="IF53" s="312"/>
      <c r="IG53" s="312"/>
      <c r="IH53" s="312"/>
      <c r="II53" s="312"/>
      <c r="IJ53" s="312"/>
      <c r="IK53" s="312"/>
      <c r="IL53" s="312"/>
      <c r="IM53" s="312"/>
      <c r="IN53" s="312"/>
      <c r="IO53" s="312"/>
      <c r="IP53" s="312"/>
      <c r="IQ53" s="312"/>
      <c r="IR53" s="312"/>
      <c r="IS53" s="312"/>
      <c r="IT53" s="312"/>
      <c r="IU53" s="312"/>
      <c r="IV53" s="312"/>
    </row>
    <row r="54" spans="1:256" ht="15" x14ac:dyDescent="0.25">
      <c r="A54" s="315"/>
      <c r="B54" s="315" t="s">
        <v>49</v>
      </c>
      <c r="C54" s="853">
        <v>120013</v>
      </c>
      <c r="D54" s="853">
        <v>0</v>
      </c>
      <c r="E54" s="853">
        <v>0</v>
      </c>
      <c r="F54" s="853">
        <v>12</v>
      </c>
      <c r="G54" s="853">
        <v>7</v>
      </c>
      <c r="H54" s="853">
        <v>17</v>
      </c>
      <c r="I54" s="853">
        <v>46</v>
      </c>
      <c r="J54" s="853">
        <v>17</v>
      </c>
      <c r="K54" s="853" t="s">
        <v>415</v>
      </c>
      <c r="L54" s="853"/>
      <c r="M54" s="853"/>
      <c r="N54" s="853"/>
      <c r="O54" s="853">
        <v>37</v>
      </c>
      <c r="P54" s="853">
        <v>63</v>
      </c>
      <c r="Q54" s="853">
        <v>42281</v>
      </c>
      <c r="R54" s="853" t="s">
        <v>415</v>
      </c>
      <c r="S54" s="853">
        <v>0</v>
      </c>
      <c r="T54" s="853">
        <v>11</v>
      </c>
      <c r="U54" s="853">
        <v>8</v>
      </c>
      <c r="V54" s="853">
        <v>19</v>
      </c>
      <c r="W54" s="853">
        <v>47</v>
      </c>
      <c r="X54" s="853">
        <v>15</v>
      </c>
      <c r="Y54" s="853" t="s">
        <v>415</v>
      </c>
      <c r="Z54" s="853"/>
      <c r="AA54" s="853"/>
      <c r="AB54" s="853"/>
      <c r="AC54" s="853">
        <v>38</v>
      </c>
      <c r="AD54" s="853">
        <v>62</v>
      </c>
      <c r="AE54" s="853">
        <v>77732</v>
      </c>
      <c r="AF54" s="853" t="s">
        <v>415</v>
      </c>
      <c r="AG54" s="853">
        <v>0</v>
      </c>
      <c r="AH54" s="853">
        <v>12</v>
      </c>
      <c r="AI54" s="853">
        <v>7</v>
      </c>
      <c r="AJ54" s="853">
        <v>16</v>
      </c>
      <c r="AK54" s="853">
        <v>46</v>
      </c>
      <c r="AL54" s="853">
        <v>19</v>
      </c>
      <c r="AM54" s="853">
        <v>0</v>
      </c>
      <c r="AN54" s="853"/>
      <c r="AO54" s="853"/>
      <c r="AP54" s="853"/>
      <c r="AQ54" s="853">
        <v>36</v>
      </c>
      <c r="AR54" s="853">
        <v>64</v>
      </c>
      <c r="AS54" s="853">
        <v>120018</v>
      </c>
      <c r="AT54" s="853">
        <v>0</v>
      </c>
      <c r="AU54" s="853">
        <v>0</v>
      </c>
      <c r="AV54" s="853">
        <v>3</v>
      </c>
      <c r="AW54" s="853">
        <v>3</v>
      </c>
      <c r="AX54" s="853">
        <v>10</v>
      </c>
      <c r="AY54" s="853">
        <v>35</v>
      </c>
      <c r="AZ54" s="853">
        <v>45</v>
      </c>
      <c r="BA54" s="853">
        <v>5</v>
      </c>
      <c r="BB54" s="853">
        <v>0</v>
      </c>
      <c r="BC54" s="853"/>
      <c r="BD54" s="853"/>
      <c r="BE54" s="853"/>
      <c r="BF54" s="853"/>
      <c r="BG54" s="853">
        <v>50</v>
      </c>
      <c r="BH54" s="853">
        <v>50</v>
      </c>
      <c r="BI54" s="853">
        <v>42292</v>
      </c>
      <c r="BJ54" s="853">
        <v>0</v>
      </c>
      <c r="BK54" s="853">
        <v>0</v>
      </c>
      <c r="BL54" s="853">
        <v>3</v>
      </c>
      <c r="BM54" s="853">
        <v>2</v>
      </c>
      <c r="BN54" s="853">
        <v>8</v>
      </c>
      <c r="BO54" s="853">
        <v>32</v>
      </c>
      <c r="BP54" s="853">
        <v>49</v>
      </c>
      <c r="BQ54" s="853">
        <v>5</v>
      </c>
      <c r="BR54" s="853">
        <v>0</v>
      </c>
      <c r="BS54" s="853"/>
      <c r="BT54" s="853"/>
      <c r="BU54" s="853"/>
      <c r="BV54" s="853"/>
      <c r="BW54" s="853">
        <v>45</v>
      </c>
      <c r="BX54" s="853">
        <v>55</v>
      </c>
      <c r="BY54" s="853">
        <v>77726</v>
      </c>
      <c r="BZ54" s="853">
        <v>0</v>
      </c>
      <c r="CA54" s="853">
        <v>0</v>
      </c>
      <c r="CB54" s="853">
        <v>3</v>
      </c>
      <c r="CC54" s="853">
        <v>3</v>
      </c>
      <c r="CD54" s="853">
        <v>10</v>
      </c>
      <c r="CE54" s="853">
        <v>36</v>
      </c>
      <c r="CF54" s="853">
        <v>43</v>
      </c>
      <c r="CG54" s="853">
        <v>4</v>
      </c>
      <c r="CH54" s="853">
        <v>0</v>
      </c>
      <c r="CI54" s="853"/>
      <c r="CJ54" s="853"/>
      <c r="CK54" s="853"/>
      <c r="CL54" s="853"/>
      <c r="CM54" s="853">
        <v>52</v>
      </c>
      <c r="CN54" s="853">
        <v>48</v>
      </c>
      <c r="CO54" s="853">
        <v>120005</v>
      </c>
      <c r="CP54" s="853">
        <v>0</v>
      </c>
      <c r="CQ54" s="853">
        <v>0</v>
      </c>
      <c r="CR54" s="853">
        <v>11</v>
      </c>
      <c r="CS54" s="853">
        <v>3</v>
      </c>
      <c r="CT54" s="853">
        <v>1</v>
      </c>
      <c r="CU54" s="853">
        <v>27</v>
      </c>
      <c r="CV54" s="853">
        <v>46</v>
      </c>
      <c r="CW54" s="853">
        <v>10</v>
      </c>
      <c r="CX54" s="853">
        <v>1</v>
      </c>
      <c r="CY54" s="853"/>
      <c r="CZ54" s="853"/>
      <c r="DA54" s="853"/>
      <c r="DB54" s="853"/>
      <c r="DC54" s="853">
        <v>43</v>
      </c>
      <c r="DD54" s="853">
        <v>57</v>
      </c>
      <c r="DE54" s="853">
        <v>42277</v>
      </c>
      <c r="DF54" s="853" t="s">
        <v>415</v>
      </c>
      <c r="DG54" s="853">
        <v>0</v>
      </c>
      <c r="DH54" s="853">
        <v>11</v>
      </c>
      <c r="DI54" s="853">
        <v>4</v>
      </c>
      <c r="DJ54" s="853">
        <v>2</v>
      </c>
      <c r="DK54" s="853">
        <v>33</v>
      </c>
      <c r="DL54" s="853">
        <v>43</v>
      </c>
      <c r="DM54" s="853">
        <v>6</v>
      </c>
      <c r="DN54" s="853">
        <v>1</v>
      </c>
      <c r="DO54" s="853"/>
      <c r="DP54" s="853"/>
      <c r="DQ54" s="853"/>
      <c r="DR54" s="853"/>
      <c r="DS54" s="853">
        <v>50</v>
      </c>
      <c r="DT54" s="853">
        <v>50</v>
      </c>
      <c r="DU54" s="853">
        <v>77728</v>
      </c>
      <c r="DV54" s="853" t="s">
        <v>415</v>
      </c>
      <c r="DW54" s="853">
        <v>0</v>
      </c>
      <c r="DX54" s="853">
        <v>10</v>
      </c>
      <c r="DY54" s="853">
        <v>2</v>
      </c>
      <c r="DZ54" s="853">
        <v>1</v>
      </c>
      <c r="EA54" s="853">
        <v>24</v>
      </c>
      <c r="EB54" s="853">
        <v>47</v>
      </c>
      <c r="EC54" s="853">
        <v>12</v>
      </c>
      <c r="ED54" s="853">
        <v>2</v>
      </c>
      <c r="EE54" s="853"/>
      <c r="EF54" s="853"/>
      <c r="EG54" s="853"/>
      <c r="EH54" s="853"/>
      <c r="EI54" s="853">
        <v>39</v>
      </c>
      <c r="EJ54" s="853">
        <v>61</v>
      </c>
      <c r="EK54" s="853">
        <v>119990</v>
      </c>
      <c r="EL54" s="853">
        <v>0</v>
      </c>
      <c r="EM54" s="853">
        <v>0</v>
      </c>
      <c r="EN54" s="853">
        <v>11</v>
      </c>
      <c r="EO54" s="853">
        <v>10</v>
      </c>
      <c r="EP54" s="853">
        <v>42</v>
      </c>
      <c r="EQ54" s="853">
        <v>22</v>
      </c>
      <c r="ER54" s="853">
        <v>14</v>
      </c>
      <c r="ES54" s="853">
        <v>0</v>
      </c>
      <c r="ET54" s="853"/>
      <c r="EU54" s="853"/>
      <c r="EV54" s="853"/>
      <c r="EW54" s="853"/>
      <c r="EX54" s="853">
        <v>64</v>
      </c>
      <c r="EY54" s="853">
        <v>36</v>
      </c>
      <c r="EZ54" s="853">
        <v>42272</v>
      </c>
      <c r="FA54" s="853" t="s">
        <v>415</v>
      </c>
      <c r="FB54" s="853">
        <v>0</v>
      </c>
      <c r="FC54" s="853">
        <v>10</v>
      </c>
      <c r="FD54" s="853">
        <v>9</v>
      </c>
      <c r="FE54" s="853">
        <v>43</v>
      </c>
      <c r="FF54" s="853">
        <v>24</v>
      </c>
      <c r="FG54" s="853">
        <v>14</v>
      </c>
      <c r="FH54" s="853" t="s">
        <v>415</v>
      </c>
      <c r="FI54" s="853"/>
      <c r="FJ54" s="853"/>
      <c r="FK54" s="853"/>
      <c r="FL54" s="853"/>
      <c r="FM54" s="853">
        <v>62</v>
      </c>
      <c r="FN54" s="853">
        <v>38</v>
      </c>
      <c r="FO54" s="853">
        <v>77718</v>
      </c>
      <c r="FP54" s="853" t="s">
        <v>415</v>
      </c>
      <c r="FQ54" s="853">
        <v>0</v>
      </c>
      <c r="FR54" s="853">
        <v>11</v>
      </c>
      <c r="FS54" s="853">
        <v>11</v>
      </c>
      <c r="FT54" s="853">
        <v>42</v>
      </c>
      <c r="FU54" s="853">
        <v>21</v>
      </c>
      <c r="FV54" s="853">
        <v>14</v>
      </c>
      <c r="FW54" s="853" t="s">
        <v>415</v>
      </c>
      <c r="FX54" s="853"/>
      <c r="FY54" s="853"/>
      <c r="FZ54" s="853"/>
      <c r="GA54" s="853"/>
      <c r="GB54" s="853">
        <v>64</v>
      </c>
      <c r="GC54" s="853">
        <v>36</v>
      </c>
      <c r="GD54" s="853">
        <v>119904</v>
      </c>
      <c r="GE54" s="853">
        <v>62</v>
      </c>
      <c r="GF54" s="853">
        <v>38</v>
      </c>
      <c r="GG54" s="853">
        <v>42249</v>
      </c>
      <c r="GH54" s="853">
        <v>63</v>
      </c>
      <c r="GI54" s="853">
        <v>37</v>
      </c>
      <c r="GJ54" s="853">
        <v>77655</v>
      </c>
      <c r="GK54" s="853">
        <v>61</v>
      </c>
      <c r="GL54" s="853">
        <v>39</v>
      </c>
      <c r="GM54" s="853">
        <v>115918</v>
      </c>
      <c r="GN54" s="853">
        <v>21</v>
      </c>
      <c r="GO54" s="853">
        <v>79</v>
      </c>
      <c r="GP54" s="853">
        <v>40722</v>
      </c>
      <c r="GQ54" s="853">
        <v>23</v>
      </c>
      <c r="GR54" s="853">
        <v>77</v>
      </c>
      <c r="GS54" s="853">
        <v>75196</v>
      </c>
      <c r="GT54" s="853">
        <v>21</v>
      </c>
      <c r="GU54" s="853">
        <v>79</v>
      </c>
      <c r="GV54" s="853">
        <v>115946</v>
      </c>
      <c r="GW54" s="853">
        <v>18</v>
      </c>
      <c r="GX54" s="853">
        <v>82</v>
      </c>
      <c r="GY54" s="853">
        <v>40728</v>
      </c>
      <c r="GZ54" s="853">
        <v>17</v>
      </c>
      <c r="HA54" s="853">
        <v>83</v>
      </c>
      <c r="HB54" s="853">
        <v>75218</v>
      </c>
      <c r="HC54" s="853">
        <v>19</v>
      </c>
      <c r="HD54" s="853">
        <v>81</v>
      </c>
      <c r="HE54" s="853">
        <v>115842</v>
      </c>
      <c r="HF54" s="853">
        <v>26</v>
      </c>
      <c r="HG54" s="853">
        <v>74</v>
      </c>
      <c r="HH54" s="853">
        <v>40706</v>
      </c>
      <c r="HI54" s="853">
        <v>30</v>
      </c>
      <c r="HJ54" s="853">
        <v>70</v>
      </c>
      <c r="HK54" s="853">
        <v>75136</v>
      </c>
      <c r="HL54" s="853">
        <v>23</v>
      </c>
      <c r="HM54" s="853">
        <v>77</v>
      </c>
      <c r="HO54" s="312"/>
      <c r="HP54" s="312"/>
      <c r="HQ54" s="312"/>
      <c r="HR54" s="312"/>
      <c r="HS54" s="312"/>
      <c r="HT54" s="312"/>
      <c r="HU54" s="312"/>
      <c r="HV54" s="312"/>
      <c r="HW54" s="312"/>
      <c r="HX54" s="312"/>
      <c r="HY54" s="312"/>
      <c r="HZ54" s="312"/>
      <c r="IA54" s="312"/>
      <c r="IB54" s="312"/>
      <c r="IC54" s="312"/>
      <c r="ID54" s="312"/>
      <c r="IE54" s="312"/>
      <c r="IF54" s="312"/>
      <c r="IG54" s="312"/>
      <c r="IH54" s="312"/>
      <c r="II54" s="312"/>
      <c r="IJ54" s="312"/>
      <c r="IK54" s="312"/>
      <c r="IL54" s="312"/>
      <c r="IM54" s="312"/>
      <c r="IN54" s="312"/>
      <c r="IO54" s="312"/>
      <c r="IP54" s="312"/>
      <c r="IQ54" s="312"/>
      <c r="IR54" s="312"/>
      <c r="IS54" s="312"/>
      <c r="IT54" s="312"/>
      <c r="IU54" s="312"/>
      <c r="IV54" s="312"/>
    </row>
    <row r="55" spans="1:256" x14ac:dyDescent="0.2">
      <c r="C55" s="325"/>
      <c r="D55" s="325"/>
      <c r="E55" s="325"/>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5"/>
      <c r="AY55" s="325"/>
      <c r="AZ55" s="325"/>
      <c r="BA55" s="325"/>
      <c r="BB55" s="325"/>
      <c r="BC55" s="325"/>
      <c r="BD55" s="325"/>
      <c r="BE55" s="325"/>
      <c r="BF55" s="325"/>
      <c r="BG55" s="325"/>
      <c r="BH55" s="325"/>
      <c r="BI55" s="325"/>
      <c r="BJ55" s="325"/>
      <c r="BK55" s="325"/>
      <c r="BL55" s="325"/>
      <c r="BM55" s="325"/>
      <c r="BN55" s="325"/>
      <c r="BO55" s="325"/>
      <c r="BP55" s="325"/>
      <c r="BQ55" s="325"/>
      <c r="BR55" s="325"/>
      <c r="BS55" s="325"/>
      <c r="BT55" s="325"/>
      <c r="BU55" s="325"/>
      <c r="BV55" s="325"/>
      <c r="BW55" s="325"/>
      <c r="BX55" s="325"/>
      <c r="BY55" s="325"/>
      <c r="BZ55" s="325"/>
      <c r="CA55" s="325"/>
      <c r="CB55" s="325"/>
      <c r="CC55" s="325"/>
      <c r="CD55" s="325"/>
      <c r="CE55" s="325"/>
      <c r="CF55" s="325"/>
      <c r="CG55" s="325"/>
      <c r="CH55" s="325"/>
      <c r="CI55" s="325"/>
      <c r="CJ55" s="325"/>
      <c r="CK55" s="325"/>
      <c r="CL55" s="325"/>
      <c r="CM55" s="325"/>
      <c r="CN55" s="325"/>
      <c r="CO55" s="325"/>
      <c r="CP55" s="325"/>
      <c r="CQ55" s="325"/>
      <c r="CR55" s="325"/>
      <c r="CS55" s="325"/>
      <c r="CT55" s="325"/>
      <c r="CU55" s="325"/>
      <c r="CV55" s="325"/>
      <c r="CW55" s="325"/>
      <c r="CX55" s="325"/>
      <c r="CY55" s="325"/>
      <c r="CZ55" s="325"/>
      <c r="DA55" s="325"/>
      <c r="DB55" s="325"/>
      <c r="DC55" s="325"/>
      <c r="DD55" s="325"/>
      <c r="DE55" s="325"/>
      <c r="DF55" s="325"/>
      <c r="DG55" s="325"/>
      <c r="DH55" s="325"/>
      <c r="DI55" s="325"/>
      <c r="DJ55" s="325"/>
      <c r="DK55" s="325"/>
      <c r="DL55" s="325"/>
      <c r="DM55" s="325"/>
      <c r="DN55" s="325"/>
      <c r="DO55" s="325"/>
      <c r="DP55" s="325"/>
      <c r="DQ55" s="325"/>
      <c r="DR55" s="325"/>
      <c r="DS55" s="325"/>
      <c r="DT55" s="325"/>
      <c r="DU55" s="325"/>
      <c r="DV55" s="325"/>
      <c r="DW55" s="325"/>
      <c r="DX55" s="325"/>
      <c r="DY55" s="325"/>
      <c r="DZ55" s="325"/>
      <c r="EA55" s="325"/>
      <c r="EB55" s="325"/>
      <c r="EC55" s="325"/>
      <c r="ED55" s="325"/>
      <c r="EE55" s="325"/>
      <c r="EF55" s="325"/>
      <c r="EG55" s="325"/>
      <c r="EH55" s="325"/>
      <c r="EI55" s="325"/>
      <c r="EJ55" s="325"/>
      <c r="EK55" s="325"/>
      <c r="EL55" s="325"/>
      <c r="EM55" s="325"/>
      <c r="EN55" s="325"/>
      <c r="EO55" s="325"/>
      <c r="EP55" s="325"/>
      <c r="EQ55" s="325"/>
      <c r="ER55" s="325"/>
      <c r="ES55" s="325"/>
      <c r="ET55" s="325"/>
      <c r="EU55" s="325"/>
      <c r="EV55" s="325"/>
      <c r="EW55" s="325"/>
      <c r="EX55" s="325"/>
      <c r="EY55" s="325"/>
      <c r="EZ55" s="325"/>
      <c r="FA55" s="325"/>
      <c r="FB55" s="325"/>
      <c r="FC55" s="325"/>
      <c r="FD55" s="325"/>
      <c r="FE55" s="325"/>
      <c r="FF55" s="325"/>
      <c r="FG55" s="325"/>
      <c r="FH55" s="325"/>
      <c r="FI55" s="325"/>
      <c r="FJ55" s="325"/>
      <c r="FK55" s="325"/>
      <c r="FL55" s="325"/>
      <c r="FM55" s="325"/>
      <c r="FN55" s="325"/>
      <c r="FO55" s="325"/>
      <c r="FP55" s="325"/>
      <c r="FQ55" s="325"/>
      <c r="FR55" s="325"/>
      <c r="FS55" s="325"/>
      <c r="FT55" s="325"/>
      <c r="FU55" s="325"/>
      <c r="FV55" s="325"/>
      <c r="FW55" s="325"/>
      <c r="FX55" s="325"/>
      <c r="FY55" s="325"/>
      <c r="FZ55" s="325"/>
      <c r="GA55" s="325"/>
      <c r="GB55" s="325"/>
      <c r="GC55" s="325"/>
      <c r="GD55" s="325"/>
      <c r="GE55" s="325"/>
      <c r="GF55" s="325"/>
      <c r="GG55" s="325"/>
      <c r="GH55" s="325"/>
      <c r="GI55" s="325"/>
      <c r="GJ55" s="325"/>
      <c r="GK55" s="325"/>
      <c r="GL55" s="325"/>
      <c r="GM55" s="325"/>
      <c r="GN55" s="325"/>
      <c r="GO55" s="325"/>
      <c r="GP55" s="325"/>
      <c r="GQ55" s="325"/>
      <c r="GR55" s="325"/>
      <c r="GS55" s="325"/>
      <c r="GT55" s="325"/>
      <c r="GU55" s="325"/>
      <c r="GV55" s="325"/>
      <c r="GW55" s="325"/>
      <c r="GX55" s="325"/>
      <c r="GY55" s="325"/>
      <c r="GZ55" s="325"/>
      <c r="HA55" s="325"/>
      <c r="HB55" s="325"/>
      <c r="HC55" s="325"/>
      <c r="HD55" s="325"/>
      <c r="HE55" s="325"/>
      <c r="HF55" s="325"/>
      <c r="HG55" s="325"/>
      <c r="HH55" s="325"/>
      <c r="HI55" s="325"/>
      <c r="HJ55" s="325"/>
      <c r="HK55" s="325"/>
      <c r="HL55" s="325"/>
      <c r="HM55" s="325"/>
      <c r="HO55" s="312"/>
      <c r="HP55" s="312"/>
      <c r="HQ55" s="312"/>
      <c r="HR55" s="312"/>
      <c r="HS55" s="312"/>
      <c r="HT55" s="312"/>
      <c r="HU55" s="312"/>
      <c r="HV55" s="312"/>
      <c r="HW55" s="312"/>
      <c r="HX55" s="312"/>
      <c r="HY55" s="312"/>
      <c r="HZ55" s="312"/>
      <c r="IA55" s="312"/>
      <c r="IB55" s="312"/>
      <c r="IC55" s="312"/>
      <c r="ID55" s="312"/>
      <c r="IE55" s="312"/>
      <c r="IF55" s="312"/>
      <c r="IG55" s="312"/>
      <c r="IH55" s="312"/>
      <c r="II55" s="312"/>
      <c r="IJ55" s="312"/>
      <c r="IK55" s="312"/>
      <c r="IL55" s="312"/>
      <c r="IM55" s="312"/>
      <c r="IN55" s="312"/>
      <c r="IO55" s="312"/>
      <c r="IP55" s="312"/>
      <c r="IQ55" s="312"/>
      <c r="IR55" s="312"/>
      <c r="IS55" s="312"/>
      <c r="IT55" s="312"/>
      <c r="IU55" s="312"/>
      <c r="IV55" s="312"/>
    </row>
    <row r="56" spans="1:256" x14ac:dyDescent="0.2">
      <c r="A56" s="312" t="s">
        <v>399</v>
      </c>
      <c r="B56" s="312" t="s">
        <v>400</v>
      </c>
      <c r="C56" s="853">
        <v>7925</v>
      </c>
      <c r="D56" s="853">
        <v>0</v>
      </c>
      <c r="E56" s="853">
        <v>0</v>
      </c>
      <c r="F56" s="853">
        <v>12</v>
      </c>
      <c r="G56" s="853">
        <v>10</v>
      </c>
      <c r="H56" s="853">
        <v>21</v>
      </c>
      <c r="I56" s="853">
        <v>44</v>
      </c>
      <c r="J56" s="853">
        <v>13</v>
      </c>
      <c r="K56" s="853">
        <v>0</v>
      </c>
      <c r="L56" s="853"/>
      <c r="M56" s="853"/>
      <c r="N56" s="853"/>
      <c r="O56" s="853">
        <v>42</v>
      </c>
      <c r="P56" s="853">
        <v>58</v>
      </c>
      <c r="Q56" s="853">
        <v>2707</v>
      </c>
      <c r="R56" s="853">
        <v>0</v>
      </c>
      <c r="S56" s="853">
        <v>0</v>
      </c>
      <c r="T56" s="853">
        <v>11</v>
      </c>
      <c r="U56" s="853">
        <v>10</v>
      </c>
      <c r="V56" s="853">
        <v>22</v>
      </c>
      <c r="W56" s="853">
        <v>43</v>
      </c>
      <c r="X56" s="853">
        <v>13</v>
      </c>
      <c r="Y56" s="853">
        <v>0</v>
      </c>
      <c r="Z56" s="853"/>
      <c r="AA56" s="853"/>
      <c r="AB56" s="853"/>
      <c r="AC56" s="853">
        <v>44</v>
      </c>
      <c r="AD56" s="853">
        <v>56</v>
      </c>
      <c r="AE56" s="853">
        <v>5218</v>
      </c>
      <c r="AF56" s="853">
        <v>0</v>
      </c>
      <c r="AG56" s="853">
        <v>0</v>
      </c>
      <c r="AH56" s="853">
        <v>12</v>
      </c>
      <c r="AI56" s="853">
        <v>9</v>
      </c>
      <c r="AJ56" s="853">
        <v>20</v>
      </c>
      <c r="AK56" s="853">
        <v>45</v>
      </c>
      <c r="AL56" s="853">
        <v>14</v>
      </c>
      <c r="AM56" s="853">
        <v>0</v>
      </c>
      <c r="AN56" s="853"/>
      <c r="AO56" s="853"/>
      <c r="AP56" s="853"/>
      <c r="AQ56" s="853">
        <v>42</v>
      </c>
      <c r="AR56" s="853">
        <v>58</v>
      </c>
      <c r="AS56" s="853">
        <v>7925</v>
      </c>
      <c r="AT56" s="853">
        <v>0</v>
      </c>
      <c r="AU56" s="853">
        <v>0</v>
      </c>
      <c r="AV56" s="853">
        <v>0</v>
      </c>
      <c r="AW56" s="853">
        <v>2</v>
      </c>
      <c r="AX56" s="853">
        <v>13</v>
      </c>
      <c r="AY56" s="853">
        <v>45</v>
      </c>
      <c r="AZ56" s="853">
        <v>37</v>
      </c>
      <c r="BA56" s="853">
        <v>2</v>
      </c>
      <c r="BB56" s="853">
        <v>0</v>
      </c>
      <c r="BC56" s="853"/>
      <c r="BD56" s="853"/>
      <c r="BE56" s="853"/>
      <c r="BF56" s="853"/>
      <c r="BG56" s="853">
        <v>61</v>
      </c>
      <c r="BH56" s="853">
        <v>39</v>
      </c>
      <c r="BI56" s="853">
        <v>2708</v>
      </c>
      <c r="BJ56" s="853" t="s">
        <v>415</v>
      </c>
      <c r="BK56" s="853" t="s">
        <v>415</v>
      </c>
      <c r="BL56" s="853">
        <v>1</v>
      </c>
      <c r="BM56" s="853">
        <v>2</v>
      </c>
      <c r="BN56" s="853">
        <v>11</v>
      </c>
      <c r="BO56" s="853">
        <v>42</v>
      </c>
      <c r="BP56" s="853">
        <v>41</v>
      </c>
      <c r="BQ56" s="853">
        <v>3</v>
      </c>
      <c r="BR56" s="853">
        <v>0</v>
      </c>
      <c r="BS56" s="853"/>
      <c r="BT56" s="853"/>
      <c r="BU56" s="853"/>
      <c r="BV56" s="853"/>
      <c r="BW56" s="853">
        <v>56</v>
      </c>
      <c r="BX56" s="853">
        <v>44</v>
      </c>
      <c r="BY56" s="853">
        <v>5217</v>
      </c>
      <c r="BZ56" s="853" t="s">
        <v>415</v>
      </c>
      <c r="CA56" s="853" t="s">
        <v>415</v>
      </c>
      <c r="CB56" s="853">
        <v>0</v>
      </c>
      <c r="CC56" s="853">
        <v>2</v>
      </c>
      <c r="CD56" s="853">
        <v>14</v>
      </c>
      <c r="CE56" s="853">
        <v>47</v>
      </c>
      <c r="CF56" s="853">
        <v>34</v>
      </c>
      <c r="CG56" s="853">
        <v>2</v>
      </c>
      <c r="CH56" s="853">
        <v>0</v>
      </c>
      <c r="CI56" s="853"/>
      <c r="CJ56" s="853"/>
      <c r="CK56" s="853"/>
      <c r="CL56" s="853"/>
      <c r="CM56" s="853">
        <v>64</v>
      </c>
      <c r="CN56" s="853">
        <v>36</v>
      </c>
      <c r="CO56" s="853">
        <v>7924</v>
      </c>
      <c r="CP56" s="853">
        <v>0</v>
      </c>
      <c r="CQ56" s="853">
        <v>0</v>
      </c>
      <c r="CR56" s="853">
        <v>9</v>
      </c>
      <c r="CS56" s="853">
        <v>3</v>
      </c>
      <c r="CT56" s="853">
        <v>2</v>
      </c>
      <c r="CU56" s="853">
        <v>32</v>
      </c>
      <c r="CV56" s="853">
        <v>45</v>
      </c>
      <c r="CW56" s="853">
        <v>8</v>
      </c>
      <c r="CX56" s="853">
        <v>1</v>
      </c>
      <c r="CY56" s="853"/>
      <c r="CZ56" s="853"/>
      <c r="DA56" s="853"/>
      <c r="DB56" s="853"/>
      <c r="DC56" s="853">
        <v>46</v>
      </c>
      <c r="DD56" s="853">
        <v>54</v>
      </c>
      <c r="DE56" s="853">
        <v>2707</v>
      </c>
      <c r="DF56" s="853">
        <v>0</v>
      </c>
      <c r="DG56" s="853">
        <v>0</v>
      </c>
      <c r="DH56" s="853">
        <v>10</v>
      </c>
      <c r="DI56" s="853">
        <v>5</v>
      </c>
      <c r="DJ56" s="853">
        <v>2</v>
      </c>
      <c r="DK56" s="853">
        <v>37</v>
      </c>
      <c r="DL56" s="853">
        <v>40</v>
      </c>
      <c r="DM56" s="853">
        <v>5</v>
      </c>
      <c r="DN56" s="853">
        <v>0</v>
      </c>
      <c r="DO56" s="853"/>
      <c r="DP56" s="853"/>
      <c r="DQ56" s="853"/>
      <c r="DR56" s="853"/>
      <c r="DS56" s="853">
        <v>55</v>
      </c>
      <c r="DT56" s="853">
        <v>45</v>
      </c>
      <c r="DU56" s="853">
        <v>5217</v>
      </c>
      <c r="DV56" s="853">
        <v>0</v>
      </c>
      <c r="DW56" s="853">
        <v>0</v>
      </c>
      <c r="DX56" s="853">
        <v>8</v>
      </c>
      <c r="DY56" s="853">
        <v>3</v>
      </c>
      <c r="DZ56" s="853">
        <v>2</v>
      </c>
      <c r="EA56" s="853">
        <v>30</v>
      </c>
      <c r="EB56" s="853">
        <v>47</v>
      </c>
      <c r="EC56" s="853">
        <v>10</v>
      </c>
      <c r="ED56" s="853">
        <v>1</v>
      </c>
      <c r="EE56" s="853"/>
      <c r="EF56" s="853"/>
      <c r="EG56" s="853"/>
      <c r="EH56" s="853"/>
      <c r="EI56" s="853">
        <v>42</v>
      </c>
      <c r="EJ56" s="853">
        <v>58</v>
      </c>
      <c r="EK56" s="853">
        <v>7920</v>
      </c>
      <c r="EL56" s="853">
        <v>0</v>
      </c>
      <c r="EM56" s="853">
        <v>0</v>
      </c>
      <c r="EN56" s="853">
        <v>10</v>
      </c>
      <c r="EO56" s="853">
        <v>15</v>
      </c>
      <c r="EP56" s="853">
        <v>52</v>
      </c>
      <c r="EQ56" s="853">
        <v>18</v>
      </c>
      <c r="ER56" s="853">
        <v>6</v>
      </c>
      <c r="ES56" s="853">
        <v>0</v>
      </c>
      <c r="ET56" s="853"/>
      <c r="EU56" s="853"/>
      <c r="EV56" s="853"/>
      <c r="EW56" s="853"/>
      <c r="EX56" s="853">
        <v>77</v>
      </c>
      <c r="EY56" s="853">
        <v>23</v>
      </c>
      <c r="EZ56" s="853">
        <v>2706</v>
      </c>
      <c r="FA56" s="853">
        <v>0</v>
      </c>
      <c r="FB56" s="853">
        <v>0</v>
      </c>
      <c r="FC56" s="853">
        <v>10</v>
      </c>
      <c r="FD56" s="853">
        <v>13</v>
      </c>
      <c r="FE56" s="853">
        <v>51</v>
      </c>
      <c r="FF56" s="853">
        <v>21</v>
      </c>
      <c r="FG56" s="853">
        <v>6</v>
      </c>
      <c r="FH56" s="853">
        <v>0</v>
      </c>
      <c r="FI56" s="853"/>
      <c r="FJ56" s="853"/>
      <c r="FK56" s="853"/>
      <c r="FL56" s="853"/>
      <c r="FM56" s="853">
        <v>74</v>
      </c>
      <c r="FN56" s="853">
        <v>26</v>
      </c>
      <c r="FO56" s="853">
        <v>5214</v>
      </c>
      <c r="FP56" s="853">
        <v>0</v>
      </c>
      <c r="FQ56" s="853">
        <v>0</v>
      </c>
      <c r="FR56" s="853">
        <v>10</v>
      </c>
      <c r="FS56" s="853">
        <v>16</v>
      </c>
      <c r="FT56" s="853">
        <v>52</v>
      </c>
      <c r="FU56" s="853">
        <v>16</v>
      </c>
      <c r="FV56" s="853">
        <v>6</v>
      </c>
      <c r="FW56" s="853">
        <v>0</v>
      </c>
      <c r="FX56" s="853"/>
      <c r="FY56" s="853"/>
      <c r="FZ56" s="853"/>
      <c r="GA56" s="853"/>
      <c r="GB56" s="853">
        <v>79</v>
      </c>
      <c r="GC56" s="853">
        <v>21</v>
      </c>
      <c r="GD56" s="853">
        <v>7923</v>
      </c>
      <c r="GE56" s="853">
        <v>72</v>
      </c>
      <c r="GF56" s="853">
        <v>28</v>
      </c>
      <c r="GG56" s="853">
        <v>2707</v>
      </c>
      <c r="GH56" s="853">
        <v>72</v>
      </c>
      <c r="GI56" s="853">
        <v>28</v>
      </c>
      <c r="GJ56" s="853">
        <v>5216</v>
      </c>
      <c r="GK56" s="853">
        <v>72</v>
      </c>
      <c r="GL56" s="853">
        <v>28</v>
      </c>
      <c r="GM56" s="853">
        <v>7720</v>
      </c>
      <c r="GN56" s="853">
        <v>22</v>
      </c>
      <c r="GO56" s="853">
        <v>78</v>
      </c>
      <c r="GP56" s="853">
        <v>2636</v>
      </c>
      <c r="GQ56" s="853">
        <v>24</v>
      </c>
      <c r="GR56" s="853">
        <v>76</v>
      </c>
      <c r="GS56" s="853">
        <v>5084</v>
      </c>
      <c r="GT56" s="853">
        <v>21</v>
      </c>
      <c r="GU56" s="853">
        <v>79</v>
      </c>
      <c r="GV56" s="853">
        <v>7721</v>
      </c>
      <c r="GW56" s="853">
        <v>18</v>
      </c>
      <c r="GX56" s="853">
        <v>82</v>
      </c>
      <c r="GY56" s="853">
        <v>2637</v>
      </c>
      <c r="GZ56" s="853">
        <v>18</v>
      </c>
      <c r="HA56" s="853">
        <v>82</v>
      </c>
      <c r="HB56" s="853">
        <v>5084</v>
      </c>
      <c r="HC56" s="853">
        <v>18</v>
      </c>
      <c r="HD56" s="853">
        <v>82</v>
      </c>
      <c r="HE56" s="853">
        <v>7716</v>
      </c>
      <c r="HF56" s="853">
        <v>25</v>
      </c>
      <c r="HG56" s="853">
        <v>75</v>
      </c>
      <c r="HH56" s="853">
        <v>2636</v>
      </c>
      <c r="HI56" s="853">
        <v>31</v>
      </c>
      <c r="HJ56" s="853">
        <v>69</v>
      </c>
      <c r="HK56" s="853">
        <v>5080</v>
      </c>
      <c r="HL56" s="853">
        <v>22</v>
      </c>
      <c r="HM56" s="853">
        <v>78</v>
      </c>
      <c r="HO56" s="312"/>
      <c r="HP56" s="312"/>
      <c r="HQ56" s="312"/>
      <c r="HR56" s="312"/>
      <c r="HS56" s="312"/>
      <c r="HT56" s="312"/>
      <c r="HU56" s="312"/>
      <c r="HV56" s="312"/>
      <c r="HW56" s="312"/>
      <c r="HX56" s="312"/>
      <c r="HY56" s="312"/>
      <c r="HZ56" s="312"/>
      <c r="IA56" s="312"/>
      <c r="IB56" s="312"/>
      <c r="IC56" s="312"/>
      <c r="ID56" s="312"/>
      <c r="IE56" s="312"/>
      <c r="IF56" s="312"/>
      <c r="IG56" s="312"/>
      <c r="IH56" s="312"/>
      <c r="II56" s="312"/>
      <c r="IJ56" s="312"/>
      <c r="IK56" s="312"/>
      <c r="IL56" s="312"/>
      <c r="IM56" s="312"/>
      <c r="IN56" s="312"/>
      <c r="IO56" s="312"/>
      <c r="IP56" s="312"/>
      <c r="IQ56" s="312"/>
      <c r="IR56" s="312"/>
      <c r="IS56" s="312"/>
      <c r="IT56" s="312"/>
      <c r="IU56" s="312"/>
      <c r="IV56" s="312"/>
    </row>
    <row r="57" spans="1:256" x14ac:dyDescent="0.2">
      <c r="B57" s="312" t="s">
        <v>401</v>
      </c>
      <c r="C57" s="853">
        <v>14848</v>
      </c>
      <c r="D57" s="853">
        <v>0</v>
      </c>
      <c r="E57" s="853">
        <v>0</v>
      </c>
      <c r="F57" s="853">
        <v>22</v>
      </c>
      <c r="G57" s="853">
        <v>13</v>
      </c>
      <c r="H57" s="853">
        <v>21</v>
      </c>
      <c r="I57" s="853">
        <v>35</v>
      </c>
      <c r="J57" s="853">
        <v>8</v>
      </c>
      <c r="K57" s="853">
        <v>0</v>
      </c>
      <c r="L57" s="853"/>
      <c r="M57" s="853"/>
      <c r="N57" s="853"/>
      <c r="O57" s="853">
        <v>57</v>
      </c>
      <c r="P57" s="853">
        <v>43</v>
      </c>
      <c r="Q57" s="853">
        <v>5420</v>
      </c>
      <c r="R57" s="853">
        <v>0</v>
      </c>
      <c r="S57" s="853">
        <v>0</v>
      </c>
      <c r="T57" s="853">
        <v>21</v>
      </c>
      <c r="U57" s="853">
        <v>14</v>
      </c>
      <c r="V57" s="853">
        <v>24</v>
      </c>
      <c r="W57" s="853">
        <v>33</v>
      </c>
      <c r="X57" s="853">
        <v>7</v>
      </c>
      <c r="Y57" s="853">
        <v>0</v>
      </c>
      <c r="Z57" s="853"/>
      <c r="AA57" s="853"/>
      <c r="AB57" s="853"/>
      <c r="AC57" s="853">
        <v>60</v>
      </c>
      <c r="AD57" s="853">
        <v>40</v>
      </c>
      <c r="AE57" s="853">
        <v>9428</v>
      </c>
      <c r="AF57" s="853">
        <v>0</v>
      </c>
      <c r="AG57" s="853">
        <v>0</v>
      </c>
      <c r="AH57" s="853">
        <v>23</v>
      </c>
      <c r="AI57" s="853">
        <v>12</v>
      </c>
      <c r="AJ57" s="853">
        <v>20</v>
      </c>
      <c r="AK57" s="853">
        <v>36</v>
      </c>
      <c r="AL57" s="853">
        <v>8</v>
      </c>
      <c r="AM57" s="853">
        <v>0</v>
      </c>
      <c r="AN57" s="853"/>
      <c r="AO57" s="853"/>
      <c r="AP57" s="853"/>
      <c r="AQ57" s="853">
        <v>56</v>
      </c>
      <c r="AR57" s="853">
        <v>44</v>
      </c>
      <c r="AS57" s="853">
        <v>14825</v>
      </c>
      <c r="AT57" s="853">
        <v>0</v>
      </c>
      <c r="AU57" s="853">
        <v>0</v>
      </c>
      <c r="AV57" s="853">
        <v>2</v>
      </c>
      <c r="AW57" s="853">
        <v>6</v>
      </c>
      <c r="AX57" s="853">
        <v>21</v>
      </c>
      <c r="AY57" s="853">
        <v>44</v>
      </c>
      <c r="AZ57" s="853">
        <v>26</v>
      </c>
      <c r="BA57" s="853">
        <v>1</v>
      </c>
      <c r="BB57" s="853">
        <v>0</v>
      </c>
      <c r="BC57" s="853"/>
      <c r="BD57" s="853"/>
      <c r="BE57" s="853"/>
      <c r="BF57" s="853"/>
      <c r="BG57" s="853">
        <v>74</v>
      </c>
      <c r="BH57" s="853">
        <v>26</v>
      </c>
      <c r="BI57" s="853">
        <v>5414</v>
      </c>
      <c r="BJ57" s="853">
        <v>0</v>
      </c>
      <c r="BK57" s="853">
        <v>0</v>
      </c>
      <c r="BL57" s="853">
        <v>2</v>
      </c>
      <c r="BM57" s="853">
        <v>5</v>
      </c>
      <c r="BN57" s="853">
        <v>19</v>
      </c>
      <c r="BO57" s="853">
        <v>44</v>
      </c>
      <c r="BP57" s="853">
        <v>29</v>
      </c>
      <c r="BQ57" s="853">
        <v>1</v>
      </c>
      <c r="BR57" s="853" t="s">
        <v>415</v>
      </c>
      <c r="BS57" s="853"/>
      <c r="BT57" s="853"/>
      <c r="BU57" s="853"/>
      <c r="BV57" s="853"/>
      <c r="BW57" s="853">
        <v>70</v>
      </c>
      <c r="BX57" s="853">
        <v>30</v>
      </c>
      <c r="BY57" s="853">
        <v>9411</v>
      </c>
      <c r="BZ57" s="853">
        <v>0</v>
      </c>
      <c r="CA57" s="853">
        <v>0</v>
      </c>
      <c r="CB57" s="853">
        <v>3</v>
      </c>
      <c r="CC57" s="853">
        <v>6</v>
      </c>
      <c r="CD57" s="853">
        <v>22</v>
      </c>
      <c r="CE57" s="853">
        <v>45</v>
      </c>
      <c r="CF57" s="853">
        <v>24</v>
      </c>
      <c r="CG57" s="853">
        <v>1</v>
      </c>
      <c r="CH57" s="853" t="s">
        <v>415</v>
      </c>
      <c r="CI57" s="853"/>
      <c r="CJ57" s="853"/>
      <c r="CK57" s="853"/>
      <c r="CL57" s="853"/>
      <c r="CM57" s="853">
        <v>76</v>
      </c>
      <c r="CN57" s="853">
        <v>24</v>
      </c>
      <c r="CO57" s="853">
        <v>14846</v>
      </c>
      <c r="CP57" s="853">
        <v>0</v>
      </c>
      <c r="CQ57" s="853">
        <v>0</v>
      </c>
      <c r="CR57" s="853">
        <v>20</v>
      </c>
      <c r="CS57" s="853">
        <v>5</v>
      </c>
      <c r="CT57" s="853">
        <v>3</v>
      </c>
      <c r="CU57" s="853">
        <v>34</v>
      </c>
      <c r="CV57" s="853">
        <v>33</v>
      </c>
      <c r="CW57" s="853">
        <v>4</v>
      </c>
      <c r="CX57" s="853">
        <v>0</v>
      </c>
      <c r="CY57" s="853"/>
      <c r="CZ57" s="853"/>
      <c r="DA57" s="853"/>
      <c r="DB57" s="853"/>
      <c r="DC57" s="853">
        <v>63</v>
      </c>
      <c r="DD57" s="853">
        <v>37</v>
      </c>
      <c r="DE57" s="853">
        <v>5419</v>
      </c>
      <c r="DF57" s="853">
        <v>0</v>
      </c>
      <c r="DG57" s="853">
        <v>0</v>
      </c>
      <c r="DH57" s="853">
        <v>22</v>
      </c>
      <c r="DI57" s="853">
        <v>7</v>
      </c>
      <c r="DJ57" s="853">
        <v>3</v>
      </c>
      <c r="DK57" s="853">
        <v>38</v>
      </c>
      <c r="DL57" s="853">
        <v>27</v>
      </c>
      <c r="DM57" s="853">
        <v>2</v>
      </c>
      <c r="DN57" s="853">
        <v>0</v>
      </c>
      <c r="DO57" s="853"/>
      <c r="DP57" s="853"/>
      <c r="DQ57" s="853"/>
      <c r="DR57" s="853"/>
      <c r="DS57" s="853">
        <v>71</v>
      </c>
      <c r="DT57" s="853">
        <v>29</v>
      </c>
      <c r="DU57" s="853">
        <v>9427</v>
      </c>
      <c r="DV57" s="853">
        <v>0</v>
      </c>
      <c r="DW57" s="853">
        <v>0</v>
      </c>
      <c r="DX57" s="853">
        <v>19</v>
      </c>
      <c r="DY57" s="853">
        <v>4</v>
      </c>
      <c r="DZ57" s="853">
        <v>2</v>
      </c>
      <c r="EA57" s="853">
        <v>32</v>
      </c>
      <c r="EB57" s="853">
        <v>37</v>
      </c>
      <c r="EC57" s="853">
        <v>4</v>
      </c>
      <c r="ED57" s="853">
        <v>0</v>
      </c>
      <c r="EE57" s="853"/>
      <c r="EF57" s="853"/>
      <c r="EG57" s="853"/>
      <c r="EH57" s="853"/>
      <c r="EI57" s="853">
        <v>59</v>
      </c>
      <c r="EJ57" s="853">
        <v>41</v>
      </c>
      <c r="EK57" s="853">
        <v>14847</v>
      </c>
      <c r="EL57" s="853">
        <v>0</v>
      </c>
      <c r="EM57" s="853">
        <v>0</v>
      </c>
      <c r="EN57" s="853">
        <v>21</v>
      </c>
      <c r="EO57" s="853">
        <v>19</v>
      </c>
      <c r="EP57" s="853">
        <v>43</v>
      </c>
      <c r="EQ57" s="853">
        <v>13</v>
      </c>
      <c r="ER57" s="853">
        <v>4</v>
      </c>
      <c r="ES57" s="853">
        <v>0</v>
      </c>
      <c r="ET57" s="853"/>
      <c r="EU57" s="853"/>
      <c r="EV57" s="853"/>
      <c r="EW57" s="853"/>
      <c r="EX57" s="853">
        <v>83</v>
      </c>
      <c r="EY57" s="853">
        <v>17</v>
      </c>
      <c r="EZ57" s="853">
        <v>5419</v>
      </c>
      <c r="FA57" s="853">
        <v>0</v>
      </c>
      <c r="FB57" s="853">
        <v>0</v>
      </c>
      <c r="FC57" s="853">
        <v>20</v>
      </c>
      <c r="FD57" s="853">
        <v>18</v>
      </c>
      <c r="FE57" s="853">
        <v>43</v>
      </c>
      <c r="FF57" s="853">
        <v>14</v>
      </c>
      <c r="FG57" s="853">
        <v>4</v>
      </c>
      <c r="FH57" s="853">
        <v>0</v>
      </c>
      <c r="FI57" s="853"/>
      <c r="FJ57" s="853"/>
      <c r="FK57" s="853"/>
      <c r="FL57" s="853"/>
      <c r="FM57" s="853">
        <v>82</v>
      </c>
      <c r="FN57" s="853">
        <v>18</v>
      </c>
      <c r="FO57" s="853">
        <v>9428</v>
      </c>
      <c r="FP57" s="853">
        <v>0</v>
      </c>
      <c r="FQ57" s="853">
        <v>0</v>
      </c>
      <c r="FR57" s="853">
        <v>21</v>
      </c>
      <c r="FS57" s="853">
        <v>19</v>
      </c>
      <c r="FT57" s="853">
        <v>42</v>
      </c>
      <c r="FU57" s="853">
        <v>12</v>
      </c>
      <c r="FV57" s="853">
        <v>4</v>
      </c>
      <c r="FW57" s="853">
        <v>0</v>
      </c>
      <c r="FX57" s="853"/>
      <c r="FY57" s="853"/>
      <c r="FZ57" s="853"/>
      <c r="GA57" s="853"/>
      <c r="GB57" s="853">
        <v>84</v>
      </c>
      <c r="GC57" s="853">
        <v>16</v>
      </c>
      <c r="GD57" s="853">
        <v>14817</v>
      </c>
      <c r="GE57" s="853">
        <v>83</v>
      </c>
      <c r="GF57" s="853">
        <v>17</v>
      </c>
      <c r="GG57" s="853">
        <v>5411</v>
      </c>
      <c r="GH57" s="853">
        <v>83</v>
      </c>
      <c r="GI57" s="853">
        <v>17</v>
      </c>
      <c r="GJ57" s="853">
        <v>9406</v>
      </c>
      <c r="GK57" s="853">
        <v>83</v>
      </c>
      <c r="GL57" s="853">
        <v>17</v>
      </c>
      <c r="GM57" s="853">
        <v>14385</v>
      </c>
      <c r="GN57" s="853">
        <v>31</v>
      </c>
      <c r="GO57" s="853">
        <v>69</v>
      </c>
      <c r="GP57" s="853">
        <v>5244</v>
      </c>
      <c r="GQ57" s="853">
        <v>33</v>
      </c>
      <c r="GR57" s="853">
        <v>67</v>
      </c>
      <c r="GS57" s="853">
        <v>9141</v>
      </c>
      <c r="GT57" s="853">
        <v>29</v>
      </c>
      <c r="GU57" s="853">
        <v>71</v>
      </c>
      <c r="GV57" s="853">
        <v>14387</v>
      </c>
      <c r="GW57" s="853">
        <v>23</v>
      </c>
      <c r="GX57" s="853">
        <v>77</v>
      </c>
      <c r="GY57" s="853">
        <v>5244</v>
      </c>
      <c r="GZ57" s="853">
        <v>23</v>
      </c>
      <c r="HA57" s="853">
        <v>77</v>
      </c>
      <c r="HB57" s="853">
        <v>9143</v>
      </c>
      <c r="HC57" s="853">
        <v>24</v>
      </c>
      <c r="HD57" s="853">
        <v>76</v>
      </c>
      <c r="HE57" s="853">
        <v>14363</v>
      </c>
      <c r="HF57" s="853">
        <v>33</v>
      </c>
      <c r="HG57" s="853">
        <v>67</v>
      </c>
      <c r="HH57" s="853">
        <v>5242</v>
      </c>
      <c r="HI57" s="853">
        <v>38</v>
      </c>
      <c r="HJ57" s="853">
        <v>62</v>
      </c>
      <c r="HK57" s="853">
        <v>9121</v>
      </c>
      <c r="HL57" s="853">
        <v>30</v>
      </c>
      <c r="HM57" s="853">
        <v>70</v>
      </c>
      <c r="HO57" s="312"/>
      <c r="HP57" s="312"/>
      <c r="HQ57" s="312"/>
      <c r="HR57" s="312"/>
      <c r="HS57" s="312"/>
      <c r="HT57" s="312"/>
      <c r="HU57" s="312"/>
      <c r="HV57" s="312"/>
      <c r="HW57" s="312"/>
      <c r="HX57" s="312"/>
      <c r="HY57" s="312"/>
      <c r="HZ57" s="312"/>
      <c r="IA57" s="312"/>
      <c r="IB57" s="312"/>
      <c r="IC57" s="312"/>
      <c r="ID57" s="312"/>
      <c r="IE57" s="312"/>
      <c r="IF57" s="312"/>
      <c r="IG57" s="312"/>
      <c r="IH57" s="312"/>
      <c r="II57" s="312"/>
      <c r="IJ57" s="312"/>
      <c r="IK57" s="312"/>
      <c r="IL57" s="312"/>
      <c r="IM57" s="312"/>
      <c r="IN57" s="312"/>
      <c r="IO57" s="312"/>
      <c r="IP57" s="312"/>
      <c r="IQ57" s="312"/>
      <c r="IR57" s="312"/>
      <c r="IS57" s="312"/>
      <c r="IT57" s="312"/>
      <c r="IU57" s="312"/>
      <c r="IV57" s="312"/>
    </row>
    <row r="58" spans="1:256" x14ac:dyDescent="0.2">
      <c r="B58" s="312" t="s">
        <v>402</v>
      </c>
      <c r="C58" s="853">
        <v>2142</v>
      </c>
      <c r="D58" s="853" t="s">
        <v>415</v>
      </c>
      <c r="E58" s="853">
        <v>1</v>
      </c>
      <c r="F58" s="853">
        <v>86</v>
      </c>
      <c r="G58" s="853">
        <v>3</v>
      </c>
      <c r="H58" s="853">
        <v>4</v>
      </c>
      <c r="I58" s="853">
        <v>5</v>
      </c>
      <c r="J58" s="853">
        <v>1</v>
      </c>
      <c r="K58" s="853">
        <v>0</v>
      </c>
      <c r="L58" s="853"/>
      <c r="M58" s="853"/>
      <c r="N58" s="853"/>
      <c r="O58" s="853">
        <v>94</v>
      </c>
      <c r="P58" s="853">
        <v>6</v>
      </c>
      <c r="Q58" s="853">
        <v>779</v>
      </c>
      <c r="R58" s="853">
        <v>0</v>
      </c>
      <c r="S58" s="853">
        <v>1</v>
      </c>
      <c r="T58" s="853">
        <v>86</v>
      </c>
      <c r="U58" s="853">
        <v>3</v>
      </c>
      <c r="V58" s="853">
        <v>4</v>
      </c>
      <c r="W58" s="853">
        <v>4</v>
      </c>
      <c r="X58" s="853">
        <v>1</v>
      </c>
      <c r="Y58" s="853">
        <v>0</v>
      </c>
      <c r="Z58" s="853"/>
      <c r="AA58" s="853"/>
      <c r="AB58" s="853"/>
      <c r="AC58" s="853">
        <v>94</v>
      </c>
      <c r="AD58" s="853">
        <v>6</v>
      </c>
      <c r="AE58" s="853">
        <v>1363</v>
      </c>
      <c r="AF58" s="853" t="s">
        <v>415</v>
      </c>
      <c r="AG58" s="853">
        <v>1</v>
      </c>
      <c r="AH58" s="853">
        <v>85</v>
      </c>
      <c r="AI58" s="853">
        <v>3</v>
      </c>
      <c r="AJ58" s="853">
        <v>4</v>
      </c>
      <c r="AK58" s="853">
        <v>6</v>
      </c>
      <c r="AL58" s="853">
        <v>1</v>
      </c>
      <c r="AM58" s="853">
        <v>0</v>
      </c>
      <c r="AN58" s="853"/>
      <c r="AO58" s="853"/>
      <c r="AP58" s="853"/>
      <c r="AQ58" s="853">
        <v>93</v>
      </c>
      <c r="AR58" s="853">
        <v>7</v>
      </c>
      <c r="AS58" s="853">
        <v>2135</v>
      </c>
      <c r="AT58" s="853">
        <v>0</v>
      </c>
      <c r="AU58" s="853">
        <v>1</v>
      </c>
      <c r="AV58" s="853">
        <v>59</v>
      </c>
      <c r="AW58" s="853">
        <v>17</v>
      </c>
      <c r="AX58" s="853">
        <v>12</v>
      </c>
      <c r="AY58" s="853">
        <v>8</v>
      </c>
      <c r="AZ58" s="853">
        <v>3</v>
      </c>
      <c r="BA58" s="853">
        <v>0</v>
      </c>
      <c r="BB58" s="853" t="s">
        <v>415</v>
      </c>
      <c r="BC58" s="853"/>
      <c r="BD58" s="853"/>
      <c r="BE58" s="853"/>
      <c r="BF58" s="853"/>
      <c r="BG58" s="853">
        <v>96</v>
      </c>
      <c r="BH58" s="853">
        <v>4</v>
      </c>
      <c r="BI58" s="853">
        <v>777</v>
      </c>
      <c r="BJ58" s="853" t="s">
        <v>415</v>
      </c>
      <c r="BK58" s="853">
        <v>1</v>
      </c>
      <c r="BL58" s="853">
        <v>58</v>
      </c>
      <c r="BM58" s="853">
        <v>18</v>
      </c>
      <c r="BN58" s="853">
        <v>13</v>
      </c>
      <c r="BO58" s="853">
        <v>7</v>
      </c>
      <c r="BP58" s="853">
        <v>4</v>
      </c>
      <c r="BQ58" s="853" t="s">
        <v>415</v>
      </c>
      <c r="BR58" s="853" t="s">
        <v>415</v>
      </c>
      <c r="BS58" s="853"/>
      <c r="BT58" s="853"/>
      <c r="BU58" s="853"/>
      <c r="BV58" s="853"/>
      <c r="BW58" s="853">
        <v>96</v>
      </c>
      <c r="BX58" s="853">
        <v>4</v>
      </c>
      <c r="BY58" s="853">
        <v>1358</v>
      </c>
      <c r="BZ58" s="853" t="s">
        <v>415</v>
      </c>
      <c r="CA58" s="853">
        <v>1</v>
      </c>
      <c r="CB58" s="853">
        <v>60</v>
      </c>
      <c r="CC58" s="853">
        <v>17</v>
      </c>
      <c r="CD58" s="853">
        <v>12</v>
      </c>
      <c r="CE58" s="853">
        <v>8</v>
      </c>
      <c r="CF58" s="853">
        <v>3</v>
      </c>
      <c r="CG58" s="853" t="s">
        <v>415</v>
      </c>
      <c r="CH58" s="853">
        <v>0</v>
      </c>
      <c r="CI58" s="853"/>
      <c r="CJ58" s="853"/>
      <c r="CK58" s="853"/>
      <c r="CL58" s="853"/>
      <c r="CM58" s="853">
        <v>97</v>
      </c>
      <c r="CN58" s="853">
        <v>3</v>
      </c>
      <c r="CO58" s="853">
        <v>2142</v>
      </c>
      <c r="CP58" s="853">
        <v>0</v>
      </c>
      <c r="CQ58" s="853">
        <v>1</v>
      </c>
      <c r="CR58" s="853">
        <v>85</v>
      </c>
      <c r="CS58" s="853">
        <v>2</v>
      </c>
      <c r="CT58" s="853">
        <v>1</v>
      </c>
      <c r="CU58" s="853">
        <v>6</v>
      </c>
      <c r="CV58" s="853">
        <v>4</v>
      </c>
      <c r="CW58" s="853">
        <v>1</v>
      </c>
      <c r="CX58" s="853">
        <v>0</v>
      </c>
      <c r="CY58" s="853"/>
      <c r="CZ58" s="853"/>
      <c r="DA58" s="853"/>
      <c r="DB58" s="853"/>
      <c r="DC58" s="853">
        <v>95</v>
      </c>
      <c r="DD58" s="853">
        <v>5</v>
      </c>
      <c r="DE58" s="853">
        <v>779</v>
      </c>
      <c r="DF58" s="853" t="s">
        <v>415</v>
      </c>
      <c r="DG58" s="853">
        <v>1</v>
      </c>
      <c r="DH58" s="853">
        <v>87</v>
      </c>
      <c r="DI58" s="853">
        <v>2</v>
      </c>
      <c r="DJ58" s="853">
        <v>1</v>
      </c>
      <c r="DK58" s="853">
        <v>6</v>
      </c>
      <c r="DL58" s="853">
        <v>3</v>
      </c>
      <c r="DM58" s="853">
        <v>0</v>
      </c>
      <c r="DN58" s="853" t="s">
        <v>415</v>
      </c>
      <c r="DO58" s="853"/>
      <c r="DP58" s="853"/>
      <c r="DQ58" s="853"/>
      <c r="DR58" s="853"/>
      <c r="DS58" s="853">
        <v>96</v>
      </c>
      <c r="DT58" s="853">
        <v>4</v>
      </c>
      <c r="DU58" s="853">
        <v>1363</v>
      </c>
      <c r="DV58" s="853" t="s">
        <v>415</v>
      </c>
      <c r="DW58" s="853">
        <v>1</v>
      </c>
      <c r="DX58" s="853">
        <v>84</v>
      </c>
      <c r="DY58" s="853">
        <v>2</v>
      </c>
      <c r="DZ58" s="853">
        <v>1</v>
      </c>
      <c r="EA58" s="853">
        <v>6</v>
      </c>
      <c r="EB58" s="853">
        <v>5</v>
      </c>
      <c r="EC58" s="853">
        <v>1</v>
      </c>
      <c r="ED58" s="853" t="s">
        <v>415</v>
      </c>
      <c r="EE58" s="853"/>
      <c r="EF58" s="853"/>
      <c r="EG58" s="853"/>
      <c r="EH58" s="853"/>
      <c r="EI58" s="853">
        <v>94</v>
      </c>
      <c r="EJ58" s="853">
        <v>6</v>
      </c>
      <c r="EK58" s="853">
        <v>2141</v>
      </c>
      <c r="EL58" s="853">
        <v>0</v>
      </c>
      <c r="EM58" s="853">
        <v>1</v>
      </c>
      <c r="EN58" s="853">
        <v>85</v>
      </c>
      <c r="EO58" s="853">
        <v>5</v>
      </c>
      <c r="EP58" s="853">
        <v>7</v>
      </c>
      <c r="EQ58" s="853">
        <v>2</v>
      </c>
      <c r="ER58" s="853">
        <v>1</v>
      </c>
      <c r="ES58" s="853" t="s">
        <v>415</v>
      </c>
      <c r="ET58" s="853"/>
      <c r="EU58" s="853"/>
      <c r="EV58" s="853"/>
      <c r="EW58" s="853"/>
      <c r="EX58" s="853">
        <v>97</v>
      </c>
      <c r="EY58" s="853">
        <v>3</v>
      </c>
      <c r="EZ58" s="853">
        <v>778</v>
      </c>
      <c r="FA58" s="853">
        <v>0</v>
      </c>
      <c r="FB58" s="853">
        <v>1</v>
      </c>
      <c r="FC58" s="853">
        <v>85</v>
      </c>
      <c r="FD58" s="853">
        <v>5</v>
      </c>
      <c r="FE58" s="853">
        <v>6</v>
      </c>
      <c r="FF58" s="853">
        <v>2</v>
      </c>
      <c r="FG58" s="853">
        <v>1</v>
      </c>
      <c r="FH58" s="853">
        <v>0</v>
      </c>
      <c r="FI58" s="853"/>
      <c r="FJ58" s="853"/>
      <c r="FK58" s="853"/>
      <c r="FL58" s="853"/>
      <c r="FM58" s="853">
        <v>98</v>
      </c>
      <c r="FN58" s="853">
        <v>2</v>
      </c>
      <c r="FO58" s="853">
        <v>1363</v>
      </c>
      <c r="FP58" s="853">
        <v>0</v>
      </c>
      <c r="FQ58" s="853">
        <v>1</v>
      </c>
      <c r="FR58" s="853">
        <v>84</v>
      </c>
      <c r="FS58" s="853">
        <v>5</v>
      </c>
      <c r="FT58" s="853">
        <v>7</v>
      </c>
      <c r="FU58" s="853">
        <v>2</v>
      </c>
      <c r="FV58" s="853">
        <v>1</v>
      </c>
      <c r="FW58" s="853" t="s">
        <v>415</v>
      </c>
      <c r="FX58" s="853"/>
      <c r="FY58" s="853"/>
      <c r="FZ58" s="853"/>
      <c r="GA58" s="853"/>
      <c r="GB58" s="853">
        <v>97</v>
      </c>
      <c r="GC58" s="853">
        <v>3</v>
      </c>
      <c r="GD58" s="853">
        <v>2135</v>
      </c>
      <c r="GE58" s="853">
        <v>98</v>
      </c>
      <c r="GF58" s="853">
        <v>2</v>
      </c>
      <c r="GG58" s="853">
        <v>777</v>
      </c>
      <c r="GH58" s="853">
        <v>98</v>
      </c>
      <c r="GI58" s="853">
        <v>2</v>
      </c>
      <c r="GJ58" s="853">
        <v>1358</v>
      </c>
      <c r="GK58" s="853">
        <v>97</v>
      </c>
      <c r="GL58" s="853">
        <v>3</v>
      </c>
      <c r="GM58" s="853">
        <v>2108</v>
      </c>
      <c r="GN58" s="853">
        <v>82</v>
      </c>
      <c r="GO58" s="853">
        <v>18</v>
      </c>
      <c r="GP58" s="853">
        <v>761</v>
      </c>
      <c r="GQ58" s="853">
        <v>83</v>
      </c>
      <c r="GR58" s="853">
        <v>17</v>
      </c>
      <c r="GS58" s="853">
        <v>1347</v>
      </c>
      <c r="GT58" s="853">
        <v>82</v>
      </c>
      <c r="GU58" s="853">
        <v>18</v>
      </c>
      <c r="GV58" s="853">
        <v>2110</v>
      </c>
      <c r="GW58" s="853">
        <v>82</v>
      </c>
      <c r="GX58" s="853">
        <v>18</v>
      </c>
      <c r="GY58" s="853">
        <v>760</v>
      </c>
      <c r="GZ58" s="853">
        <v>83</v>
      </c>
      <c r="HA58" s="853">
        <v>17</v>
      </c>
      <c r="HB58" s="853">
        <v>1350</v>
      </c>
      <c r="HC58" s="853">
        <v>81</v>
      </c>
      <c r="HD58" s="853">
        <v>19</v>
      </c>
      <c r="HE58" s="853">
        <v>2103</v>
      </c>
      <c r="HF58" s="853">
        <v>82</v>
      </c>
      <c r="HG58" s="853">
        <v>18</v>
      </c>
      <c r="HH58" s="853">
        <v>761</v>
      </c>
      <c r="HI58" s="853">
        <v>82</v>
      </c>
      <c r="HJ58" s="853">
        <v>18</v>
      </c>
      <c r="HK58" s="853">
        <v>1342</v>
      </c>
      <c r="HL58" s="853">
        <v>82</v>
      </c>
      <c r="HM58" s="853">
        <v>18</v>
      </c>
      <c r="HO58" s="312"/>
      <c r="HP58" s="312"/>
      <c r="HQ58" s="312"/>
      <c r="HR58" s="312"/>
      <c r="HS58" s="312"/>
      <c r="HT58" s="312"/>
      <c r="HU58" s="312"/>
      <c r="HV58" s="312"/>
      <c r="HW58" s="312"/>
      <c r="HX58" s="312"/>
      <c r="HY58" s="312"/>
      <c r="HZ58" s="312"/>
      <c r="IA58" s="312"/>
      <c r="IB58" s="312"/>
      <c r="IC58" s="312"/>
      <c r="ID58" s="312"/>
      <c r="IE58" s="312"/>
      <c r="IF58" s="312"/>
      <c r="IG58" s="312"/>
      <c r="IH58" s="312"/>
      <c r="II58" s="312"/>
      <c r="IJ58" s="312"/>
      <c r="IK58" s="312"/>
      <c r="IL58" s="312"/>
      <c r="IM58" s="312"/>
      <c r="IN58" s="312"/>
      <c r="IO58" s="312"/>
      <c r="IP58" s="312"/>
      <c r="IQ58" s="312"/>
      <c r="IR58" s="312"/>
      <c r="IS58" s="312"/>
      <c r="IT58" s="312"/>
      <c r="IU58" s="312"/>
      <c r="IV58" s="312"/>
    </row>
    <row r="59" spans="1:256" x14ac:dyDescent="0.2">
      <c r="B59" s="312" t="s">
        <v>403</v>
      </c>
      <c r="C59" s="853">
        <v>676</v>
      </c>
      <c r="D59" s="853" t="s">
        <v>415</v>
      </c>
      <c r="E59" s="853" t="s">
        <v>415</v>
      </c>
      <c r="F59" s="853">
        <v>94</v>
      </c>
      <c r="G59" s="853">
        <v>1</v>
      </c>
      <c r="H59" s="853">
        <v>1</v>
      </c>
      <c r="I59" s="853">
        <v>2</v>
      </c>
      <c r="J59" s="853">
        <v>1</v>
      </c>
      <c r="K59" s="853">
        <v>0</v>
      </c>
      <c r="L59" s="853"/>
      <c r="M59" s="853"/>
      <c r="N59" s="853"/>
      <c r="O59" s="853">
        <v>97</v>
      </c>
      <c r="P59" s="853">
        <v>3</v>
      </c>
      <c r="Q59" s="853">
        <v>292</v>
      </c>
      <c r="R59" s="853">
        <v>0</v>
      </c>
      <c r="S59" s="853">
        <v>1</v>
      </c>
      <c r="T59" s="853">
        <v>96</v>
      </c>
      <c r="U59" s="853" t="s">
        <v>415</v>
      </c>
      <c r="V59" s="853">
        <v>1</v>
      </c>
      <c r="W59" s="853" t="s">
        <v>415</v>
      </c>
      <c r="X59" s="853" t="s">
        <v>415</v>
      </c>
      <c r="Y59" s="853" t="s">
        <v>415</v>
      </c>
      <c r="Z59" s="853"/>
      <c r="AA59" s="853"/>
      <c r="AB59" s="853"/>
      <c r="AC59" s="853">
        <v>99</v>
      </c>
      <c r="AD59" s="853">
        <v>1</v>
      </c>
      <c r="AE59" s="853">
        <v>384</v>
      </c>
      <c r="AF59" s="853" t="s">
        <v>415</v>
      </c>
      <c r="AG59" s="853" t="s">
        <v>415</v>
      </c>
      <c r="AH59" s="853">
        <v>93</v>
      </c>
      <c r="AI59" s="853" t="s">
        <v>415</v>
      </c>
      <c r="AJ59" s="853">
        <v>1</v>
      </c>
      <c r="AK59" s="853" t="s">
        <v>415</v>
      </c>
      <c r="AL59" s="853" t="s">
        <v>415</v>
      </c>
      <c r="AM59" s="853" t="s">
        <v>415</v>
      </c>
      <c r="AN59" s="853"/>
      <c r="AO59" s="853"/>
      <c r="AP59" s="853"/>
      <c r="AQ59" s="853">
        <v>95</v>
      </c>
      <c r="AR59" s="853">
        <v>5</v>
      </c>
      <c r="AS59" s="853">
        <v>669</v>
      </c>
      <c r="AT59" s="853" t="s">
        <v>415</v>
      </c>
      <c r="AU59" s="853">
        <v>1</v>
      </c>
      <c r="AV59" s="853">
        <v>84</v>
      </c>
      <c r="AW59" s="853">
        <v>5</v>
      </c>
      <c r="AX59" s="853">
        <v>6</v>
      </c>
      <c r="AY59" s="853">
        <v>3</v>
      </c>
      <c r="AZ59" s="853">
        <v>1</v>
      </c>
      <c r="BA59" s="853" t="s">
        <v>415</v>
      </c>
      <c r="BB59" s="853" t="s">
        <v>415</v>
      </c>
      <c r="BC59" s="853"/>
      <c r="BD59" s="853"/>
      <c r="BE59" s="853"/>
      <c r="BF59" s="853"/>
      <c r="BG59" s="853">
        <v>99</v>
      </c>
      <c r="BH59" s="853">
        <v>1</v>
      </c>
      <c r="BI59" s="853">
        <v>289</v>
      </c>
      <c r="BJ59" s="853" t="s">
        <v>415</v>
      </c>
      <c r="BK59" s="853" t="s">
        <v>415</v>
      </c>
      <c r="BL59" s="853">
        <v>84</v>
      </c>
      <c r="BM59" s="853" t="s">
        <v>415</v>
      </c>
      <c r="BN59" s="853" t="s">
        <v>415</v>
      </c>
      <c r="BO59" s="853">
        <v>2</v>
      </c>
      <c r="BP59" s="853">
        <v>1</v>
      </c>
      <c r="BQ59" s="853" t="s">
        <v>415</v>
      </c>
      <c r="BR59" s="853">
        <v>0</v>
      </c>
      <c r="BS59" s="853"/>
      <c r="BT59" s="853"/>
      <c r="BU59" s="853"/>
      <c r="BV59" s="853"/>
      <c r="BW59" s="853">
        <v>99</v>
      </c>
      <c r="BX59" s="853">
        <v>1</v>
      </c>
      <c r="BY59" s="853">
        <v>380</v>
      </c>
      <c r="BZ59" s="853">
        <v>0</v>
      </c>
      <c r="CA59" s="853" t="s">
        <v>415</v>
      </c>
      <c r="CB59" s="853">
        <v>84</v>
      </c>
      <c r="CC59" s="853" t="s">
        <v>415</v>
      </c>
      <c r="CD59" s="853" t="s">
        <v>415</v>
      </c>
      <c r="CE59" s="853">
        <v>4</v>
      </c>
      <c r="CF59" s="853">
        <v>1</v>
      </c>
      <c r="CG59" s="853" t="s">
        <v>415</v>
      </c>
      <c r="CH59" s="853" t="s">
        <v>415</v>
      </c>
      <c r="CI59" s="853"/>
      <c r="CJ59" s="853"/>
      <c r="CK59" s="853"/>
      <c r="CL59" s="853"/>
      <c r="CM59" s="853">
        <v>98</v>
      </c>
      <c r="CN59" s="853">
        <v>2</v>
      </c>
      <c r="CO59" s="853">
        <v>676</v>
      </c>
      <c r="CP59" s="853" t="s">
        <v>415</v>
      </c>
      <c r="CQ59" s="853" t="s">
        <v>415</v>
      </c>
      <c r="CR59" s="853">
        <v>94</v>
      </c>
      <c r="CS59" s="853" t="s">
        <v>415</v>
      </c>
      <c r="CT59" s="853" t="s">
        <v>415</v>
      </c>
      <c r="CU59" s="853">
        <v>3</v>
      </c>
      <c r="CV59" s="853">
        <v>2</v>
      </c>
      <c r="CW59" s="853" t="s">
        <v>415</v>
      </c>
      <c r="CX59" s="853">
        <v>0</v>
      </c>
      <c r="CY59" s="853"/>
      <c r="CZ59" s="853"/>
      <c r="DA59" s="853"/>
      <c r="DB59" s="853"/>
      <c r="DC59" s="853">
        <v>98</v>
      </c>
      <c r="DD59" s="853">
        <v>2</v>
      </c>
      <c r="DE59" s="853">
        <v>292</v>
      </c>
      <c r="DF59" s="853" t="s">
        <v>415</v>
      </c>
      <c r="DG59" s="853">
        <v>1</v>
      </c>
      <c r="DH59" s="853">
        <v>96</v>
      </c>
      <c r="DI59" s="853" t="s">
        <v>415</v>
      </c>
      <c r="DJ59" s="853">
        <v>0</v>
      </c>
      <c r="DK59" s="853">
        <v>2</v>
      </c>
      <c r="DL59" s="853" t="s">
        <v>415</v>
      </c>
      <c r="DM59" s="853">
        <v>0</v>
      </c>
      <c r="DN59" s="853" t="s">
        <v>415</v>
      </c>
      <c r="DO59" s="853"/>
      <c r="DP59" s="853"/>
      <c r="DQ59" s="853"/>
      <c r="DR59" s="853"/>
      <c r="DS59" s="853" t="s">
        <v>415</v>
      </c>
      <c r="DT59" s="853" t="s">
        <v>415</v>
      </c>
      <c r="DU59" s="853">
        <v>384</v>
      </c>
      <c r="DV59" s="853" t="s">
        <v>415</v>
      </c>
      <c r="DW59" s="853" t="s">
        <v>415</v>
      </c>
      <c r="DX59" s="853">
        <v>92</v>
      </c>
      <c r="DY59" s="853" t="s">
        <v>415</v>
      </c>
      <c r="DZ59" s="853" t="s">
        <v>415</v>
      </c>
      <c r="EA59" s="853">
        <v>3</v>
      </c>
      <c r="EB59" s="853" t="s">
        <v>415</v>
      </c>
      <c r="EC59" s="853" t="s">
        <v>415</v>
      </c>
      <c r="ED59" s="853" t="s">
        <v>415</v>
      </c>
      <c r="EE59" s="853"/>
      <c r="EF59" s="853"/>
      <c r="EG59" s="853"/>
      <c r="EH59" s="853"/>
      <c r="EI59" s="853" t="s">
        <v>415</v>
      </c>
      <c r="EJ59" s="853" t="s">
        <v>415</v>
      </c>
      <c r="EK59" s="853">
        <v>676</v>
      </c>
      <c r="EL59" s="853" t="s">
        <v>415</v>
      </c>
      <c r="EM59" s="853">
        <v>1</v>
      </c>
      <c r="EN59" s="853">
        <v>94</v>
      </c>
      <c r="EO59" s="853">
        <v>1</v>
      </c>
      <c r="EP59" s="853">
        <v>3</v>
      </c>
      <c r="EQ59" s="853" t="s">
        <v>415</v>
      </c>
      <c r="ER59" s="853">
        <v>0</v>
      </c>
      <c r="ES59" s="853" t="s">
        <v>415</v>
      </c>
      <c r="ET59" s="853"/>
      <c r="EU59" s="853"/>
      <c r="EV59" s="853"/>
      <c r="EW59" s="853"/>
      <c r="EX59" s="853">
        <v>99</v>
      </c>
      <c r="EY59" s="853">
        <v>1</v>
      </c>
      <c r="EZ59" s="853">
        <v>292</v>
      </c>
      <c r="FA59" s="853" t="s">
        <v>415</v>
      </c>
      <c r="FB59" s="853" t="s">
        <v>415</v>
      </c>
      <c r="FC59" s="853">
        <v>96</v>
      </c>
      <c r="FD59" s="853" t="s">
        <v>415</v>
      </c>
      <c r="FE59" s="853">
        <v>2</v>
      </c>
      <c r="FF59" s="853">
        <v>0</v>
      </c>
      <c r="FG59" s="853" t="s">
        <v>415</v>
      </c>
      <c r="FH59" s="853" t="s">
        <v>415</v>
      </c>
      <c r="FI59" s="853"/>
      <c r="FJ59" s="853"/>
      <c r="FK59" s="853"/>
      <c r="FL59" s="853"/>
      <c r="FM59" s="853" t="s">
        <v>415</v>
      </c>
      <c r="FN59" s="853" t="s">
        <v>415</v>
      </c>
      <c r="FO59" s="853">
        <v>384</v>
      </c>
      <c r="FP59" s="853" t="s">
        <v>415</v>
      </c>
      <c r="FQ59" s="853" t="s">
        <v>415</v>
      </c>
      <c r="FR59" s="853">
        <v>93</v>
      </c>
      <c r="FS59" s="853" t="s">
        <v>415</v>
      </c>
      <c r="FT59" s="853">
        <v>4</v>
      </c>
      <c r="FU59" s="853" t="s">
        <v>415</v>
      </c>
      <c r="FV59" s="853" t="s">
        <v>415</v>
      </c>
      <c r="FW59" s="853">
        <v>0</v>
      </c>
      <c r="FX59" s="853"/>
      <c r="FY59" s="853"/>
      <c r="FZ59" s="853"/>
      <c r="GA59" s="853"/>
      <c r="GB59" s="853" t="s">
        <v>415</v>
      </c>
      <c r="GC59" s="853" t="s">
        <v>415</v>
      </c>
      <c r="GD59" s="853">
        <v>669</v>
      </c>
      <c r="GE59" s="853">
        <v>99</v>
      </c>
      <c r="GF59" s="853">
        <v>1</v>
      </c>
      <c r="GG59" s="853">
        <v>289</v>
      </c>
      <c r="GH59" s="853" t="s">
        <v>415</v>
      </c>
      <c r="GI59" s="853" t="s">
        <v>415</v>
      </c>
      <c r="GJ59" s="853">
        <v>380</v>
      </c>
      <c r="GK59" s="853" t="s">
        <v>415</v>
      </c>
      <c r="GL59" s="853" t="s">
        <v>415</v>
      </c>
      <c r="GM59" s="853">
        <v>667</v>
      </c>
      <c r="GN59" s="853">
        <v>93</v>
      </c>
      <c r="GO59" s="853">
        <v>7</v>
      </c>
      <c r="GP59" s="853">
        <v>287</v>
      </c>
      <c r="GQ59" s="853">
        <v>95</v>
      </c>
      <c r="GR59" s="853">
        <v>5</v>
      </c>
      <c r="GS59" s="853">
        <v>380</v>
      </c>
      <c r="GT59" s="853">
        <v>91</v>
      </c>
      <c r="GU59" s="853">
        <v>9</v>
      </c>
      <c r="GV59" s="853">
        <v>664</v>
      </c>
      <c r="GW59" s="853">
        <v>93</v>
      </c>
      <c r="GX59" s="853">
        <v>7</v>
      </c>
      <c r="GY59" s="853">
        <v>286</v>
      </c>
      <c r="GZ59" s="853">
        <v>95</v>
      </c>
      <c r="HA59" s="853">
        <v>5</v>
      </c>
      <c r="HB59" s="853">
        <v>378</v>
      </c>
      <c r="HC59" s="853">
        <v>92</v>
      </c>
      <c r="HD59" s="853">
        <v>8</v>
      </c>
      <c r="HE59" s="853">
        <v>665</v>
      </c>
      <c r="HF59" s="853">
        <v>93</v>
      </c>
      <c r="HG59" s="853">
        <v>7</v>
      </c>
      <c r="HH59" s="853">
        <v>286</v>
      </c>
      <c r="HI59" s="853" t="s">
        <v>415</v>
      </c>
      <c r="HJ59" s="853" t="s">
        <v>415</v>
      </c>
      <c r="HK59" s="853">
        <v>379</v>
      </c>
      <c r="HL59" s="853" t="s">
        <v>415</v>
      </c>
      <c r="HM59" s="853" t="s">
        <v>415</v>
      </c>
      <c r="HO59" s="312"/>
      <c r="HP59" s="312"/>
      <c r="HQ59" s="312"/>
      <c r="HR59" s="312"/>
      <c r="HS59" s="312"/>
      <c r="HT59" s="312"/>
      <c r="HU59" s="312"/>
      <c r="HV59" s="312"/>
      <c r="HW59" s="312"/>
      <c r="HX59" s="312"/>
      <c r="HY59" s="312"/>
      <c r="HZ59" s="312"/>
      <c r="IA59" s="312"/>
      <c r="IB59" s="312"/>
      <c r="IC59" s="312"/>
      <c r="ID59" s="312"/>
      <c r="IE59" s="312"/>
      <c r="IF59" s="312"/>
      <c r="IG59" s="312"/>
      <c r="IH59" s="312"/>
      <c r="II59" s="312"/>
      <c r="IJ59" s="312"/>
      <c r="IK59" s="312"/>
      <c r="IL59" s="312"/>
      <c r="IM59" s="312"/>
      <c r="IN59" s="312"/>
      <c r="IO59" s="312"/>
      <c r="IP59" s="312"/>
      <c r="IQ59" s="312"/>
      <c r="IR59" s="312"/>
      <c r="IS59" s="312"/>
      <c r="IT59" s="312"/>
      <c r="IU59" s="312"/>
      <c r="IV59" s="312"/>
    </row>
    <row r="60" spans="1:256" x14ac:dyDescent="0.2">
      <c r="B60" s="312" t="s">
        <v>404</v>
      </c>
      <c r="C60" s="853">
        <v>11987</v>
      </c>
      <c r="D60" s="853">
        <v>1</v>
      </c>
      <c r="E60" s="853">
        <v>0</v>
      </c>
      <c r="F60" s="853">
        <v>9</v>
      </c>
      <c r="G60" s="853">
        <v>6</v>
      </c>
      <c r="H60" s="853">
        <v>13</v>
      </c>
      <c r="I60" s="853">
        <v>44</v>
      </c>
      <c r="J60" s="853">
        <v>26</v>
      </c>
      <c r="K60" s="853" t="s">
        <v>415</v>
      </c>
      <c r="L60" s="853"/>
      <c r="M60" s="853"/>
      <c r="N60" s="853"/>
      <c r="O60" s="853">
        <v>30</v>
      </c>
      <c r="P60" s="853">
        <v>70</v>
      </c>
      <c r="Q60" s="853">
        <v>2359</v>
      </c>
      <c r="R60" s="853">
        <v>0</v>
      </c>
      <c r="S60" s="853">
        <v>0</v>
      </c>
      <c r="T60" s="853">
        <v>8</v>
      </c>
      <c r="U60" s="853">
        <v>6</v>
      </c>
      <c r="V60" s="853">
        <v>15</v>
      </c>
      <c r="W60" s="853">
        <v>43</v>
      </c>
      <c r="X60" s="853">
        <v>27</v>
      </c>
      <c r="Y60" s="853" t="s">
        <v>415</v>
      </c>
      <c r="Z60" s="853"/>
      <c r="AA60" s="853"/>
      <c r="AB60" s="853"/>
      <c r="AC60" s="853">
        <v>30</v>
      </c>
      <c r="AD60" s="853">
        <v>70</v>
      </c>
      <c r="AE60" s="853">
        <v>9628</v>
      </c>
      <c r="AF60" s="853">
        <v>1</v>
      </c>
      <c r="AG60" s="853">
        <v>0</v>
      </c>
      <c r="AH60" s="853">
        <v>10</v>
      </c>
      <c r="AI60" s="853">
        <v>6</v>
      </c>
      <c r="AJ60" s="853">
        <v>13</v>
      </c>
      <c r="AK60" s="853">
        <v>44</v>
      </c>
      <c r="AL60" s="853">
        <v>26</v>
      </c>
      <c r="AM60" s="853">
        <v>0</v>
      </c>
      <c r="AN60" s="853"/>
      <c r="AO60" s="853"/>
      <c r="AP60" s="853"/>
      <c r="AQ60" s="853">
        <v>30</v>
      </c>
      <c r="AR60" s="853">
        <v>70</v>
      </c>
      <c r="AS60" s="853">
        <v>11982</v>
      </c>
      <c r="AT60" s="853">
        <v>0</v>
      </c>
      <c r="AU60" s="853">
        <v>0</v>
      </c>
      <c r="AV60" s="853">
        <v>0</v>
      </c>
      <c r="AW60" s="853">
        <v>3</v>
      </c>
      <c r="AX60" s="853">
        <v>11</v>
      </c>
      <c r="AY60" s="853">
        <v>32</v>
      </c>
      <c r="AZ60" s="853">
        <v>45</v>
      </c>
      <c r="BA60" s="853">
        <v>8</v>
      </c>
      <c r="BB60" s="853">
        <v>0</v>
      </c>
      <c r="BC60" s="853"/>
      <c r="BD60" s="853"/>
      <c r="BE60" s="853"/>
      <c r="BF60" s="853"/>
      <c r="BG60" s="853">
        <v>46</v>
      </c>
      <c r="BH60" s="853">
        <v>54</v>
      </c>
      <c r="BI60" s="853">
        <v>2360</v>
      </c>
      <c r="BJ60" s="853">
        <v>0</v>
      </c>
      <c r="BK60" s="853">
        <v>0</v>
      </c>
      <c r="BL60" s="853">
        <v>0</v>
      </c>
      <c r="BM60" s="853">
        <v>1</v>
      </c>
      <c r="BN60" s="853">
        <v>9</v>
      </c>
      <c r="BO60" s="853">
        <v>29</v>
      </c>
      <c r="BP60" s="853">
        <v>46</v>
      </c>
      <c r="BQ60" s="853">
        <v>13</v>
      </c>
      <c r="BR60" s="853">
        <v>1</v>
      </c>
      <c r="BS60" s="853"/>
      <c r="BT60" s="853"/>
      <c r="BU60" s="853"/>
      <c r="BV60" s="853"/>
      <c r="BW60" s="853">
        <v>39</v>
      </c>
      <c r="BX60" s="853">
        <v>61</v>
      </c>
      <c r="BY60" s="853">
        <v>9622</v>
      </c>
      <c r="BZ60" s="853">
        <v>0</v>
      </c>
      <c r="CA60" s="853">
        <v>0</v>
      </c>
      <c r="CB60" s="853">
        <v>0</v>
      </c>
      <c r="CC60" s="853">
        <v>3</v>
      </c>
      <c r="CD60" s="853">
        <v>12</v>
      </c>
      <c r="CE60" s="853">
        <v>32</v>
      </c>
      <c r="CF60" s="853">
        <v>45</v>
      </c>
      <c r="CG60" s="853">
        <v>7</v>
      </c>
      <c r="CH60" s="853">
        <v>0</v>
      </c>
      <c r="CI60" s="853"/>
      <c r="CJ60" s="853"/>
      <c r="CK60" s="853"/>
      <c r="CL60" s="853"/>
      <c r="CM60" s="853">
        <v>48</v>
      </c>
      <c r="CN60" s="853">
        <v>52</v>
      </c>
      <c r="CO60" s="853">
        <v>11985</v>
      </c>
      <c r="CP60" s="853">
        <v>1</v>
      </c>
      <c r="CQ60" s="853">
        <v>0</v>
      </c>
      <c r="CR60" s="853">
        <v>8</v>
      </c>
      <c r="CS60" s="853">
        <v>3</v>
      </c>
      <c r="CT60" s="853">
        <v>1</v>
      </c>
      <c r="CU60" s="853">
        <v>23</v>
      </c>
      <c r="CV60" s="853">
        <v>46</v>
      </c>
      <c r="CW60" s="853">
        <v>15</v>
      </c>
      <c r="CX60" s="853">
        <v>2</v>
      </c>
      <c r="CY60" s="853"/>
      <c r="CZ60" s="853"/>
      <c r="DA60" s="853"/>
      <c r="DB60" s="853"/>
      <c r="DC60" s="853">
        <v>37</v>
      </c>
      <c r="DD60" s="853">
        <v>63</v>
      </c>
      <c r="DE60" s="853">
        <v>2357</v>
      </c>
      <c r="DF60" s="853">
        <v>0</v>
      </c>
      <c r="DG60" s="853">
        <v>0</v>
      </c>
      <c r="DH60" s="853">
        <v>8</v>
      </c>
      <c r="DI60" s="853">
        <v>5</v>
      </c>
      <c r="DJ60" s="853">
        <v>2</v>
      </c>
      <c r="DK60" s="853">
        <v>27</v>
      </c>
      <c r="DL60" s="853">
        <v>44</v>
      </c>
      <c r="DM60" s="853">
        <v>12</v>
      </c>
      <c r="DN60" s="853">
        <v>1</v>
      </c>
      <c r="DO60" s="853"/>
      <c r="DP60" s="853"/>
      <c r="DQ60" s="853"/>
      <c r="DR60" s="853"/>
      <c r="DS60" s="853">
        <v>43</v>
      </c>
      <c r="DT60" s="853">
        <v>57</v>
      </c>
      <c r="DU60" s="853">
        <v>9628</v>
      </c>
      <c r="DV60" s="853">
        <v>1</v>
      </c>
      <c r="DW60" s="853">
        <v>0</v>
      </c>
      <c r="DX60" s="853">
        <v>8</v>
      </c>
      <c r="DY60" s="853">
        <v>3</v>
      </c>
      <c r="DZ60" s="853">
        <v>1</v>
      </c>
      <c r="EA60" s="853">
        <v>22</v>
      </c>
      <c r="EB60" s="853">
        <v>46</v>
      </c>
      <c r="EC60" s="853">
        <v>16</v>
      </c>
      <c r="ED60" s="853">
        <v>2</v>
      </c>
      <c r="EE60" s="853"/>
      <c r="EF60" s="853"/>
      <c r="EG60" s="853"/>
      <c r="EH60" s="853"/>
      <c r="EI60" s="853">
        <v>36</v>
      </c>
      <c r="EJ60" s="853">
        <v>64</v>
      </c>
      <c r="EK60" s="853">
        <v>11986</v>
      </c>
      <c r="EL60" s="853">
        <v>1</v>
      </c>
      <c r="EM60" s="853">
        <v>0</v>
      </c>
      <c r="EN60" s="853">
        <v>9</v>
      </c>
      <c r="EO60" s="853">
        <v>10</v>
      </c>
      <c r="EP60" s="853">
        <v>35</v>
      </c>
      <c r="EQ60" s="853">
        <v>23</v>
      </c>
      <c r="ER60" s="853">
        <v>22</v>
      </c>
      <c r="ES60" s="853">
        <v>1</v>
      </c>
      <c r="ET60" s="853"/>
      <c r="EU60" s="853"/>
      <c r="EV60" s="853"/>
      <c r="EW60" s="853"/>
      <c r="EX60" s="853">
        <v>55</v>
      </c>
      <c r="EY60" s="853">
        <v>45</v>
      </c>
      <c r="EZ60" s="853">
        <v>2359</v>
      </c>
      <c r="FA60" s="853">
        <v>0</v>
      </c>
      <c r="FB60" s="853">
        <v>0</v>
      </c>
      <c r="FC60" s="853">
        <v>7</v>
      </c>
      <c r="FD60" s="853">
        <v>8</v>
      </c>
      <c r="FE60" s="853">
        <v>33</v>
      </c>
      <c r="FF60" s="853">
        <v>24</v>
      </c>
      <c r="FG60" s="853">
        <v>26</v>
      </c>
      <c r="FH60" s="853">
        <v>1</v>
      </c>
      <c r="FI60" s="853"/>
      <c r="FJ60" s="853"/>
      <c r="FK60" s="853"/>
      <c r="FL60" s="853"/>
      <c r="FM60" s="853">
        <v>49</v>
      </c>
      <c r="FN60" s="853">
        <v>51</v>
      </c>
      <c r="FO60" s="853">
        <v>9627</v>
      </c>
      <c r="FP60" s="853">
        <v>1</v>
      </c>
      <c r="FQ60" s="853">
        <v>0</v>
      </c>
      <c r="FR60" s="853">
        <v>9</v>
      </c>
      <c r="FS60" s="853">
        <v>11</v>
      </c>
      <c r="FT60" s="853">
        <v>35</v>
      </c>
      <c r="FU60" s="853">
        <v>22</v>
      </c>
      <c r="FV60" s="853">
        <v>21</v>
      </c>
      <c r="FW60" s="853">
        <v>0</v>
      </c>
      <c r="FX60" s="853"/>
      <c r="FY60" s="853"/>
      <c r="FZ60" s="853"/>
      <c r="GA60" s="853"/>
      <c r="GB60" s="853">
        <v>56</v>
      </c>
      <c r="GC60" s="853">
        <v>44</v>
      </c>
      <c r="GD60" s="853">
        <v>11968</v>
      </c>
      <c r="GE60" s="853">
        <v>55</v>
      </c>
      <c r="GF60" s="853">
        <v>45</v>
      </c>
      <c r="GG60" s="853">
        <v>2355</v>
      </c>
      <c r="GH60" s="853">
        <v>53</v>
      </c>
      <c r="GI60" s="853">
        <v>47</v>
      </c>
      <c r="GJ60" s="853">
        <v>9613</v>
      </c>
      <c r="GK60" s="853">
        <v>55</v>
      </c>
      <c r="GL60" s="853">
        <v>45</v>
      </c>
      <c r="GM60" s="853">
        <v>11618</v>
      </c>
      <c r="GN60" s="853">
        <v>19</v>
      </c>
      <c r="GO60" s="853">
        <v>81</v>
      </c>
      <c r="GP60" s="853">
        <v>2290</v>
      </c>
      <c r="GQ60" s="853">
        <v>19</v>
      </c>
      <c r="GR60" s="853">
        <v>81</v>
      </c>
      <c r="GS60" s="853">
        <v>9328</v>
      </c>
      <c r="GT60" s="853">
        <v>19</v>
      </c>
      <c r="GU60" s="853">
        <v>81</v>
      </c>
      <c r="GV60" s="853">
        <v>11621</v>
      </c>
      <c r="GW60" s="853">
        <v>19</v>
      </c>
      <c r="GX60" s="853">
        <v>81</v>
      </c>
      <c r="GY60" s="853">
        <v>2290</v>
      </c>
      <c r="GZ60" s="853">
        <v>15</v>
      </c>
      <c r="HA60" s="853">
        <v>85</v>
      </c>
      <c r="HB60" s="853">
        <v>9331</v>
      </c>
      <c r="HC60" s="853">
        <v>20</v>
      </c>
      <c r="HD60" s="853">
        <v>80</v>
      </c>
      <c r="HE60" s="853">
        <v>11606</v>
      </c>
      <c r="HF60" s="853">
        <v>25</v>
      </c>
      <c r="HG60" s="853">
        <v>75</v>
      </c>
      <c r="HH60" s="853">
        <v>2288</v>
      </c>
      <c r="HI60" s="853">
        <v>27</v>
      </c>
      <c r="HJ60" s="853">
        <v>73</v>
      </c>
      <c r="HK60" s="853">
        <v>9318</v>
      </c>
      <c r="HL60" s="853">
        <v>24</v>
      </c>
      <c r="HM60" s="853">
        <v>76</v>
      </c>
      <c r="HO60" s="312"/>
      <c r="HP60" s="312"/>
      <c r="HQ60" s="312"/>
      <c r="HR60" s="312"/>
      <c r="HS60" s="312"/>
      <c r="HT60" s="312"/>
      <c r="HU60" s="312"/>
      <c r="HV60" s="312"/>
      <c r="HW60" s="312"/>
      <c r="HX60" s="312"/>
      <c r="HY60" s="312"/>
      <c r="HZ60" s="312"/>
      <c r="IA60" s="312"/>
      <c r="IB60" s="312"/>
      <c r="IC60" s="312"/>
      <c r="ID60" s="312"/>
      <c r="IE60" s="312"/>
      <c r="IF60" s="312"/>
      <c r="IG60" s="312"/>
      <c r="IH60" s="312"/>
      <c r="II60" s="312"/>
      <c r="IJ60" s="312"/>
      <c r="IK60" s="312"/>
      <c r="IL60" s="312"/>
      <c r="IM60" s="312"/>
      <c r="IN60" s="312"/>
      <c r="IO60" s="312"/>
      <c r="IP60" s="312"/>
      <c r="IQ60" s="312"/>
      <c r="IR60" s="312"/>
      <c r="IS60" s="312"/>
      <c r="IT60" s="312"/>
      <c r="IU60" s="312"/>
      <c r="IV60" s="312"/>
    </row>
    <row r="61" spans="1:256" x14ac:dyDescent="0.2">
      <c r="B61" s="312" t="s">
        <v>405</v>
      </c>
      <c r="C61" s="853">
        <v>9009</v>
      </c>
      <c r="D61" s="853">
        <v>0</v>
      </c>
      <c r="E61" s="853">
        <v>0</v>
      </c>
      <c r="F61" s="853">
        <v>22</v>
      </c>
      <c r="G61" s="853">
        <v>11</v>
      </c>
      <c r="H61" s="853">
        <v>19</v>
      </c>
      <c r="I61" s="853">
        <v>35</v>
      </c>
      <c r="J61" s="853">
        <v>11</v>
      </c>
      <c r="K61" s="853" t="s">
        <v>415</v>
      </c>
      <c r="L61" s="853"/>
      <c r="M61" s="853"/>
      <c r="N61" s="853"/>
      <c r="O61" s="853">
        <v>53</v>
      </c>
      <c r="P61" s="853">
        <v>47</v>
      </c>
      <c r="Q61" s="853">
        <v>2685</v>
      </c>
      <c r="R61" s="853">
        <v>0</v>
      </c>
      <c r="S61" s="853">
        <v>0</v>
      </c>
      <c r="T61" s="853">
        <v>25</v>
      </c>
      <c r="U61" s="853">
        <v>13</v>
      </c>
      <c r="V61" s="853">
        <v>21</v>
      </c>
      <c r="W61" s="853">
        <v>32</v>
      </c>
      <c r="X61" s="853">
        <v>8</v>
      </c>
      <c r="Y61" s="853" t="s">
        <v>415</v>
      </c>
      <c r="Z61" s="853"/>
      <c r="AA61" s="853"/>
      <c r="AB61" s="853"/>
      <c r="AC61" s="853">
        <v>60</v>
      </c>
      <c r="AD61" s="853">
        <v>40</v>
      </c>
      <c r="AE61" s="853">
        <v>6324</v>
      </c>
      <c r="AF61" s="853">
        <v>0</v>
      </c>
      <c r="AG61" s="853">
        <v>0</v>
      </c>
      <c r="AH61" s="853">
        <v>21</v>
      </c>
      <c r="AI61" s="853">
        <v>11</v>
      </c>
      <c r="AJ61" s="853">
        <v>18</v>
      </c>
      <c r="AK61" s="853">
        <v>37</v>
      </c>
      <c r="AL61" s="853">
        <v>13</v>
      </c>
      <c r="AM61" s="853">
        <v>0</v>
      </c>
      <c r="AN61" s="853"/>
      <c r="AO61" s="853"/>
      <c r="AP61" s="853"/>
      <c r="AQ61" s="853">
        <v>51</v>
      </c>
      <c r="AR61" s="853">
        <v>49</v>
      </c>
      <c r="AS61" s="853">
        <v>9018</v>
      </c>
      <c r="AT61" s="853">
        <v>0</v>
      </c>
      <c r="AU61" s="853">
        <v>0</v>
      </c>
      <c r="AV61" s="853">
        <v>2</v>
      </c>
      <c r="AW61" s="853">
        <v>6</v>
      </c>
      <c r="AX61" s="853">
        <v>21</v>
      </c>
      <c r="AY61" s="853">
        <v>39</v>
      </c>
      <c r="AZ61" s="853">
        <v>30</v>
      </c>
      <c r="BA61" s="853">
        <v>3</v>
      </c>
      <c r="BB61" s="853">
        <v>0</v>
      </c>
      <c r="BC61" s="853"/>
      <c r="BD61" s="853"/>
      <c r="BE61" s="853"/>
      <c r="BF61" s="853"/>
      <c r="BG61" s="853">
        <v>68</v>
      </c>
      <c r="BH61" s="853">
        <v>32</v>
      </c>
      <c r="BI61" s="853">
        <v>2683</v>
      </c>
      <c r="BJ61" s="853" t="s">
        <v>415</v>
      </c>
      <c r="BK61" s="853">
        <v>0</v>
      </c>
      <c r="BL61" s="853">
        <v>2</v>
      </c>
      <c r="BM61" s="853">
        <v>6</v>
      </c>
      <c r="BN61" s="853">
        <v>21</v>
      </c>
      <c r="BO61" s="853">
        <v>40</v>
      </c>
      <c r="BP61" s="853">
        <v>29</v>
      </c>
      <c r="BQ61" s="853">
        <v>2</v>
      </c>
      <c r="BR61" s="853">
        <v>0</v>
      </c>
      <c r="BS61" s="853"/>
      <c r="BT61" s="853"/>
      <c r="BU61" s="853"/>
      <c r="BV61" s="853"/>
      <c r="BW61" s="853">
        <v>69</v>
      </c>
      <c r="BX61" s="853">
        <v>31</v>
      </c>
      <c r="BY61" s="853">
        <v>6335</v>
      </c>
      <c r="BZ61" s="853" t="s">
        <v>415</v>
      </c>
      <c r="CA61" s="853">
        <v>0</v>
      </c>
      <c r="CB61" s="853">
        <v>1</v>
      </c>
      <c r="CC61" s="853">
        <v>6</v>
      </c>
      <c r="CD61" s="853">
        <v>21</v>
      </c>
      <c r="CE61" s="853">
        <v>39</v>
      </c>
      <c r="CF61" s="853">
        <v>30</v>
      </c>
      <c r="CG61" s="853">
        <v>3</v>
      </c>
      <c r="CH61" s="853">
        <v>0</v>
      </c>
      <c r="CI61" s="853"/>
      <c r="CJ61" s="853"/>
      <c r="CK61" s="853"/>
      <c r="CL61" s="853"/>
      <c r="CM61" s="853">
        <v>67</v>
      </c>
      <c r="CN61" s="853">
        <v>33</v>
      </c>
      <c r="CO61" s="853">
        <v>9008</v>
      </c>
      <c r="CP61" s="853">
        <v>0</v>
      </c>
      <c r="CQ61" s="853">
        <v>0</v>
      </c>
      <c r="CR61" s="853">
        <v>19</v>
      </c>
      <c r="CS61" s="853">
        <v>5</v>
      </c>
      <c r="CT61" s="853">
        <v>2</v>
      </c>
      <c r="CU61" s="853">
        <v>29</v>
      </c>
      <c r="CV61" s="853">
        <v>35</v>
      </c>
      <c r="CW61" s="853">
        <v>8</v>
      </c>
      <c r="CX61" s="853">
        <v>1</v>
      </c>
      <c r="CY61" s="853"/>
      <c r="CZ61" s="853"/>
      <c r="DA61" s="853"/>
      <c r="DB61" s="853"/>
      <c r="DC61" s="853">
        <v>56</v>
      </c>
      <c r="DD61" s="853">
        <v>44</v>
      </c>
      <c r="DE61" s="853">
        <v>2685</v>
      </c>
      <c r="DF61" s="853">
        <v>0</v>
      </c>
      <c r="DG61" s="853">
        <v>0</v>
      </c>
      <c r="DH61" s="853">
        <v>24</v>
      </c>
      <c r="DI61" s="853">
        <v>7</v>
      </c>
      <c r="DJ61" s="853">
        <v>3</v>
      </c>
      <c r="DK61" s="853">
        <v>33</v>
      </c>
      <c r="DL61" s="853">
        <v>27</v>
      </c>
      <c r="DM61" s="853">
        <v>4</v>
      </c>
      <c r="DN61" s="853">
        <v>0</v>
      </c>
      <c r="DO61" s="853"/>
      <c r="DP61" s="853"/>
      <c r="DQ61" s="853"/>
      <c r="DR61" s="853"/>
      <c r="DS61" s="853">
        <v>69</v>
      </c>
      <c r="DT61" s="853">
        <v>31</v>
      </c>
      <c r="DU61" s="853">
        <v>6323</v>
      </c>
      <c r="DV61" s="853">
        <v>0</v>
      </c>
      <c r="DW61" s="853">
        <v>0</v>
      </c>
      <c r="DX61" s="853">
        <v>17</v>
      </c>
      <c r="DY61" s="853">
        <v>4</v>
      </c>
      <c r="DZ61" s="853">
        <v>2</v>
      </c>
      <c r="EA61" s="853">
        <v>27</v>
      </c>
      <c r="EB61" s="853">
        <v>38</v>
      </c>
      <c r="EC61" s="853">
        <v>10</v>
      </c>
      <c r="ED61" s="853">
        <v>1</v>
      </c>
      <c r="EE61" s="853"/>
      <c r="EF61" s="853"/>
      <c r="EG61" s="853"/>
      <c r="EH61" s="853"/>
      <c r="EI61" s="853">
        <v>51</v>
      </c>
      <c r="EJ61" s="853">
        <v>49</v>
      </c>
      <c r="EK61" s="853">
        <v>9007</v>
      </c>
      <c r="EL61" s="853">
        <v>0</v>
      </c>
      <c r="EM61" s="853">
        <v>0</v>
      </c>
      <c r="EN61" s="853">
        <v>21</v>
      </c>
      <c r="EO61" s="853">
        <v>15</v>
      </c>
      <c r="EP61" s="853">
        <v>37</v>
      </c>
      <c r="EQ61" s="853">
        <v>16</v>
      </c>
      <c r="ER61" s="853">
        <v>11</v>
      </c>
      <c r="ES61" s="853">
        <v>0</v>
      </c>
      <c r="ET61" s="853"/>
      <c r="EU61" s="853"/>
      <c r="EV61" s="853"/>
      <c r="EW61" s="853"/>
      <c r="EX61" s="853">
        <v>74</v>
      </c>
      <c r="EY61" s="853">
        <v>26</v>
      </c>
      <c r="EZ61" s="853">
        <v>2684</v>
      </c>
      <c r="FA61" s="853">
        <v>0</v>
      </c>
      <c r="FB61" s="853">
        <v>0</v>
      </c>
      <c r="FC61" s="853">
        <v>23</v>
      </c>
      <c r="FD61" s="853">
        <v>16</v>
      </c>
      <c r="FE61" s="853">
        <v>37</v>
      </c>
      <c r="FF61" s="853">
        <v>14</v>
      </c>
      <c r="FG61" s="853">
        <v>9</v>
      </c>
      <c r="FH61" s="853">
        <v>0</v>
      </c>
      <c r="FI61" s="853"/>
      <c r="FJ61" s="853"/>
      <c r="FK61" s="853"/>
      <c r="FL61" s="853"/>
      <c r="FM61" s="853">
        <v>76</v>
      </c>
      <c r="FN61" s="853">
        <v>24</v>
      </c>
      <c r="FO61" s="853">
        <v>6323</v>
      </c>
      <c r="FP61" s="853">
        <v>0</v>
      </c>
      <c r="FQ61" s="853">
        <v>0</v>
      </c>
      <c r="FR61" s="853">
        <v>20</v>
      </c>
      <c r="FS61" s="853">
        <v>15</v>
      </c>
      <c r="FT61" s="853">
        <v>37</v>
      </c>
      <c r="FU61" s="853">
        <v>16</v>
      </c>
      <c r="FV61" s="853">
        <v>11</v>
      </c>
      <c r="FW61" s="853">
        <v>0</v>
      </c>
      <c r="FX61" s="853"/>
      <c r="FY61" s="853"/>
      <c r="FZ61" s="853"/>
      <c r="GA61" s="853"/>
      <c r="GB61" s="853">
        <v>73</v>
      </c>
      <c r="GC61" s="853">
        <v>27</v>
      </c>
      <c r="GD61" s="853">
        <v>9004</v>
      </c>
      <c r="GE61" s="853">
        <v>75</v>
      </c>
      <c r="GF61" s="853">
        <v>25</v>
      </c>
      <c r="GG61" s="853">
        <v>2682</v>
      </c>
      <c r="GH61" s="853">
        <v>80</v>
      </c>
      <c r="GI61" s="853">
        <v>20</v>
      </c>
      <c r="GJ61" s="853">
        <v>6322</v>
      </c>
      <c r="GK61" s="853">
        <v>73</v>
      </c>
      <c r="GL61" s="853">
        <v>27</v>
      </c>
      <c r="GM61" s="853">
        <v>8750</v>
      </c>
      <c r="GN61" s="853">
        <v>28</v>
      </c>
      <c r="GO61" s="853">
        <v>72</v>
      </c>
      <c r="GP61" s="853">
        <v>2602</v>
      </c>
      <c r="GQ61" s="853">
        <v>32</v>
      </c>
      <c r="GR61" s="853">
        <v>68</v>
      </c>
      <c r="GS61" s="853">
        <v>6148</v>
      </c>
      <c r="GT61" s="853">
        <v>26</v>
      </c>
      <c r="GU61" s="853">
        <v>74</v>
      </c>
      <c r="GV61" s="853">
        <v>8758</v>
      </c>
      <c r="GW61" s="853">
        <v>22</v>
      </c>
      <c r="GX61" s="853">
        <v>78</v>
      </c>
      <c r="GY61" s="853">
        <v>2603</v>
      </c>
      <c r="GZ61" s="853">
        <v>23</v>
      </c>
      <c r="HA61" s="853">
        <v>77</v>
      </c>
      <c r="HB61" s="853">
        <v>6155</v>
      </c>
      <c r="HC61" s="853">
        <v>21</v>
      </c>
      <c r="HD61" s="853">
        <v>79</v>
      </c>
      <c r="HE61" s="853">
        <v>8742</v>
      </c>
      <c r="HF61" s="853">
        <v>28</v>
      </c>
      <c r="HG61" s="853">
        <v>72</v>
      </c>
      <c r="HH61" s="853">
        <v>2602</v>
      </c>
      <c r="HI61" s="853">
        <v>36</v>
      </c>
      <c r="HJ61" s="853">
        <v>64</v>
      </c>
      <c r="HK61" s="853">
        <v>6140</v>
      </c>
      <c r="HL61" s="853">
        <v>25</v>
      </c>
      <c r="HM61" s="853">
        <v>75</v>
      </c>
      <c r="HO61" s="312"/>
      <c r="HP61" s="312"/>
      <c r="HQ61" s="312"/>
      <c r="HR61" s="312"/>
      <c r="HS61" s="312"/>
      <c r="HT61" s="312"/>
      <c r="HU61" s="312"/>
      <c r="HV61" s="312"/>
      <c r="HW61" s="312"/>
      <c r="HX61" s="312"/>
      <c r="HY61" s="312"/>
      <c r="HZ61" s="312"/>
      <c r="IA61" s="312"/>
      <c r="IB61" s="312"/>
      <c r="IC61" s="312"/>
      <c r="ID61" s="312"/>
      <c r="IE61" s="312"/>
      <c r="IF61" s="312"/>
      <c r="IG61" s="312"/>
      <c r="IH61" s="312"/>
      <c r="II61" s="312"/>
      <c r="IJ61" s="312"/>
      <c r="IK61" s="312"/>
      <c r="IL61" s="312"/>
      <c r="IM61" s="312"/>
      <c r="IN61" s="312"/>
      <c r="IO61" s="312"/>
      <c r="IP61" s="312"/>
      <c r="IQ61" s="312"/>
      <c r="IR61" s="312"/>
      <c r="IS61" s="312"/>
      <c r="IT61" s="312"/>
      <c r="IU61" s="312"/>
      <c r="IV61" s="312"/>
    </row>
    <row r="62" spans="1:256" x14ac:dyDescent="0.2">
      <c r="B62" s="312" t="s">
        <v>406</v>
      </c>
      <c r="C62" s="853">
        <v>1229</v>
      </c>
      <c r="D62" s="853">
        <v>0</v>
      </c>
      <c r="E62" s="853">
        <v>0</v>
      </c>
      <c r="F62" s="853">
        <v>12</v>
      </c>
      <c r="G62" s="853">
        <v>4</v>
      </c>
      <c r="H62" s="853">
        <v>12</v>
      </c>
      <c r="I62" s="853">
        <v>40</v>
      </c>
      <c r="J62" s="853">
        <v>31</v>
      </c>
      <c r="K62" s="853">
        <v>0</v>
      </c>
      <c r="L62" s="853"/>
      <c r="M62" s="853"/>
      <c r="N62" s="853"/>
      <c r="O62" s="853">
        <v>29</v>
      </c>
      <c r="P62" s="853">
        <v>71</v>
      </c>
      <c r="Q62" s="853">
        <v>587</v>
      </c>
      <c r="R62" s="853" t="s">
        <v>415</v>
      </c>
      <c r="S62" s="853" t="s">
        <v>415</v>
      </c>
      <c r="T62" s="853">
        <v>11</v>
      </c>
      <c r="U62" s="853">
        <v>5</v>
      </c>
      <c r="V62" s="853">
        <v>11</v>
      </c>
      <c r="W62" s="853">
        <v>39</v>
      </c>
      <c r="X62" s="853">
        <v>33</v>
      </c>
      <c r="Y62" s="853">
        <v>0</v>
      </c>
      <c r="Z62" s="853"/>
      <c r="AA62" s="853"/>
      <c r="AB62" s="853"/>
      <c r="AC62" s="853">
        <v>27</v>
      </c>
      <c r="AD62" s="853">
        <v>73</v>
      </c>
      <c r="AE62" s="853">
        <v>642</v>
      </c>
      <c r="AF62" s="853" t="s">
        <v>415</v>
      </c>
      <c r="AG62" s="853" t="s">
        <v>415</v>
      </c>
      <c r="AH62" s="853">
        <v>13</v>
      </c>
      <c r="AI62" s="853">
        <v>4</v>
      </c>
      <c r="AJ62" s="853">
        <v>12</v>
      </c>
      <c r="AK62" s="853">
        <v>41</v>
      </c>
      <c r="AL62" s="853">
        <v>29</v>
      </c>
      <c r="AM62" s="853">
        <v>0</v>
      </c>
      <c r="AN62" s="853"/>
      <c r="AO62" s="853"/>
      <c r="AP62" s="853"/>
      <c r="AQ62" s="853">
        <v>31</v>
      </c>
      <c r="AR62" s="853">
        <v>69</v>
      </c>
      <c r="AS62" s="853">
        <v>1229</v>
      </c>
      <c r="AT62" s="853">
        <v>0</v>
      </c>
      <c r="AU62" s="853" t="s">
        <v>415</v>
      </c>
      <c r="AV62" s="853">
        <v>2</v>
      </c>
      <c r="AW62" s="853">
        <v>4</v>
      </c>
      <c r="AX62" s="853">
        <v>10</v>
      </c>
      <c r="AY62" s="853">
        <v>22</v>
      </c>
      <c r="AZ62" s="853">
        <v>45</v>
      </c>
      <c r="BA62" s="853">
        <v>18</v>
      </c>
      <c r="BB62" s="853">
        <v>1</v>
      </c>
      <c r="BC62" s="853"/>
      <c r="BD62" s="853"/>
      <c r="BE62" s="853"/>
      <c r="BF62" s="853"/>
      <c r="BG62" s="853">
        <v>37</v>
      </c>
      <c r="BH62" s="853">
        <v>63</v>
      </c>
      <c r="BI62" s="853">
        <v>588</v>
      </c>
      <c r="BJ62" s="853">
        <v>0</v>
      </c>
      <c r="BK62" s="853" t="s">
        <v>415</v>
      </c>
      <c r="BL62" s="853">
        <v>1</v>
      </c>
      <c r="BM62" s="853">
        <v>3</v>
      </c>
      <c r="BN62" s="853">
        <v>9</v>
      </c>
      <c r="BO62" s="853">
        <v>20</v>
      </c>
      <c r="BP62" s="853">
        <v>44</v>
      </c>
      <c r="BQ62" s="853">
        <v>22</v>
      </c>
      <c r="BR62" s="853">
        <v>1</v>
      </c>
      <c r="BS62" s="853"/>
      <c r="BT62" s="853"/>
      <c r="BU62" s="853"/>
      <c r="BV62" s="853"/>
      <c r="BW62" s="853">
        <v>33</v>
      </c>
      <c r="BX62" s="853">
        <v>67</v>
      </c>
      <c r="BY62" s="853">
        <v>641</v>
      </c>
      <c r="BZ62" s="853">
        <v>0</v>
      </c>
      <c r="CA62" s="853">
        <v>0</v>
      </c>
      <c r="CB62" s="853">
        <v>2</v>
      </c>
      <c r="CC62" s="853">
        <v>4</v>
      </c>
      <c r="CD62" s="853">
        <v>11</v>
      </c>
      <c r="CE62" s="853">
        <v>24</v>
      </c>
      <c r="CF62" s="853">
        <v>46</v>
      </c>
      <c r="CG62" s="853">
        <v>13</v>
      </c>
      <c r="CH62" s="853">
        <v>1</v>
      </c>
      <c r="CI62" s="853"/>
      <c r="CJ62" s="853"/>
      <c r="CK62" s="853"/>
      <c r="CL62" s="853"/>
      <c r="CM62" s="853">
        <v>41</v>
      </c>
      <c r="CN62" s="853">
        <v>59</v>
      </c>
      <c r="CO62" s="853">
        <v>1229</v>
      </c>
      <c r="CP62" s="853">
        <v>0</v>
      </c>
      <c r="CQ62" s="853">
        <v>0</v>
      </c>
      <c r="CR62" s="853">
        <v>10</v>
      </c>
      <c r="CS62" s="853">
        <v>1</v>
      </c>
      <c r="CT62" s="853">
        <v>1</v>
      </c>
      <c r="CU62" s="853">
        <v>20</v>
      </c>
      <c r="CV62" s="853">
        <v>43</v>
      </c>
      <c r="CW62" s="853">
        <v>20</v>
      </c>
      <c r="CX62" s="853">
        <v>4</v>
      </c>
      <c r="CY62" s="853"/>
      <c r="CZ62" s="853"/>
      <c r="DA62" s="853"/>
      <c r="DB62" s="853"/>
      <c r="DC62" s="853">
        <v>33</v>
      </c>
      <c r="DD62" s="853">
        <v>67</v>
      </c>
      <c r="DE62" s="853">
        <v>587</v>
      </c>
      <c r="DF62" s="853" t="s">
        <v>415</v>
      </c>
      <c r="DG62" s="853" t="s">
        <v>415</v>
      </c>
      <c r="DH62" s="853">
        <v>10</v>
      </c>
      <c r="DI62" s="853">
        <v>1</v>
      </c>
      <c r="DJ62" s="853">
        <v>1</v>
      </c>
      <c r="DK62" s="853">
        <v>23</v>
      </c>
      <c r="DL62" s="853">
        <v>43</v>
      </c>
      <c r="DM62" s="853">
        <v>19</v>
      </c>
      <c r="DN62" s="853">
        <v>3</v>
      </c>
      <c r="DO62" s="853"/>
      <c r="DP62" s="853"/>
      <c r="DQ62" s="853"/>
      <c r="DR62" s="853"/>
      <c r="DS62" s="853">
        <v>35</v>
      </c>
      <c r="DT62" s="853">
        <v>65</v>
      </c>
      <c r="DU62" s="853">
        <v>642</v>
      </c>
      <c r="DV62" s="853" t="s">
        <v>415</v>
      </c>
      <c r="DW62" s="853" t="s">
        <v>415</v>
      </c>
      <c r="DX62" s="853">
        <v>10</v>
      </c>
      <c r="DY62" s="853">
        <v>2</v>
      </c>
      <c r="DZ62" s="853">
        <v>2</v>
      </c>
      <c r="EA62" s="853">
        <v>17</v>
      </c>
      <c r="EB62" s="853">
        <v>42</v>
      </c>
      <c r="EC62" s="853">
        <v>21</v>
      </c>
      <c r="ED62" s="853">
        <v>5</v>
      </c>
      <c r="EE62" s="853"/>
      <c r="EF62" s="853"/>
      <c r="EG62" s="853"/>
      <c r="EH62" s="853"/>
      <c r="EI62" s="853">
        <v>32</v>
      </c>
      <c r="EJ62" s="853">
        <v>68</v>
      </c>
      <c r="EK62" s="853">
        <v>1229</v>
      </c>
      <c r="EL62" s="853">
        <v>1</v>
      </c>
      <c r="EM62" s="853">
        <v>0</v>
      </c>
      <c r="EN62" s="853">
        <v>12</v>
      </c>
      <c r="EO62" s="853">
        <v>6</v>
      </c>
      <c r="EP62" s="853">
        <v>25</v>
      </c>
      <c r="EQ62" s="853">
        <v>23</v>
      </c>
      <c r="ER62" s="853">
        <v>32</v>
      </c>
      <c r="ES62" s="853">
        <v>1</v>
      </c>
      <c r="ET62" s="853"/>
      <c r="EU62" s="853"/>
      <c r="EV62" s="853"/>
      <c r="EW62" s="853"/>
      <c r="EX62" s="853">
        <v>44</v>
      </c>
      <c r="EY62" s="853">
        <v>56</v>
      </c>
      <c r="EZ62" s="853">
        <v>587</v>
      </c>
      <c r="FA62" s="853">
        <v>1</v>
      </c>
      <c r="FB62" s="853" t="s">
        <v>415</v>
      </c>
      <c r="FC62" s="853">
        <v>10</v>
      </c>
      <c r="FD62" s="853">
        <v>4</v>
      </c>
      <c r="FE62" s="853">
        <v>25</v>
      </c>
      <c r="FF62" s="853">
        <v>21</v>
      </c>
      <c r="FG62" s="853">
        <v>37</v>
      </c>
      <c r="FH62" s="853">
        <v>1</v>
      </c>
      <c r="FI62" s="853"/>
      <c r="FJ62" s="853"/>
      <c r="FK62" s="853"/>
      <c r="FL62" s="853"/>
      <c r="FM62" s="853">
        <v>41</v>
      </c>
      <c r="FN62" s="853">
        <v>59</v>
      </c>
      <c r="FO62" s="853">
        <v>642</v>
      </c>
      <c r="FP62" s="853">
        <v>1</v>
      </c>
      <c r="FQ62" s="853" t="s">
        <v>415</v>
      </c>
      <c r="FR62" s="853">
        <v>13</v>
      </c>
      <c r="FS62" s="853">
        <v>7</v>
      </c>
      <c r="FT62" s="853">
        <v>25</v>
      </c>
      <c r="FU62" s="853">
        <v>25</v>
      </c>
      <c r="FV62" s="853">
        <v>27</v>
      </c>
      <c r="FW62" s="853">
        <v>1</v>
      </c>
      <c r="FX62" s="853"/>
      <c r="FY62" s="853"/>
      <c r="FZ62" s="853"/>
      <c r="GA62" s="853"/>
      <c r="GB62" s="853">
        <v>46</v>
      </c>
      <c r="GC62" s="853">
        <v>54</v>
      </c>
      <c r="GD62" s="853">
        <v>1227</v>
      </c>
      <c r="GE62" s="853">
        <v>46</v>
      </c>
      <c r="GF62" s="853">
        <v>54</v>
      </c>
      <c r="GG62" s="853">
        <v>587</v>
      </c>
      <c r="GH62" s="853">
        <v>44</v>
      </c>
      <c r="GI62" s="853">
        <v>56</v>
      </c>
      <c r="GJ62" s="853">
        <v>640</v>
      </c>
      <c r="GK62" s="853">
        <v>47</v>
      </c>
      <c r="GL62" s="853">
        <v>53</v>
      </c>
      <c r="GM62" s="853">
        <v>1199</v>
      </c>
      <c r="GN62" s="853">
        <v>16</v>
      </c>
      <c r="GO62" s="853">
        <v>84</v>
      </c>
      <c r="GP62" s="853">
        <v>574</v>
      </c>
      <c r="GQ62" s="853">
        <v>16</v>
      </c>
      <c r="GR62" s="853">
        <v>84</v>
      </c>
      <c r="GS62" s="853">
        <v>625</v>
      </c>
      <c r="GT62" s="853">
        <v>16</v>
      </c>
      <c r="GU62" s="853">
        <v>84</v>
      </c>
      <c r="GV62" s="853">
        <v>1200</v>
      </c>
      <c r="GW62" s="853">
        <v>15</v>
      </c>
      <c r="GX62" s="853">
        <v>85</v>
      </c>
      <c r="GY62" s="853">
        <v>575</v>
      </c>
      <c r="GZ62" s="853">
        <v>14</v>
      </c>
      <c r="HA62" s="853">
        <v>86</v>
      </c>
      <c r="HB62" s="853">
        <v>625</v>
      </c>
      <c r="HC62" s="853">
        <v>15</v>
      </c>
      <c r="HD62" s="853">
        <v>85</v>
      </c>
      <c r="HE62" s="853">
        <v>1195</v>
      </c>
      <c r="HF62" s="853">
        <v>18</v>
      </c>
      <c r="HG62" s="853">
        <v>82</v>
      </c>
      <c r="HH62" s="853">
        <v>572</v>
      </c>
      <c r="HI62" s="853">
        <v>20</v>
      </c>
      <c r="HJ62" s="853">
        <v>80</v>
      </c>
      <c r="HK62" s="853">
        <v>623</v>
      </c>
      <c r="HL62" s="853">
        <v>17</v>
      </c>
      <c r="HM62" s="853">
        <v>83</v>
      </c>
      <c r="HO62" s="312"/>
      <c r="HP62" s="312"/>
      <c r="HQ62" s="312"/>
      <c r="HR62" s="312"/>
      <c r="HS62" s="312"/>
      <c r="HT62" s="312"/>
      <c r="HU62" s="312"/>
      <c r="HV62" s="312"/>
      <c r="HW62" s="312"/>
      <c r="HX62" s="312"/>
      <c r="HY62" s="312"/>
      <c r="HZ62" s="312"/>
      <c r="IA62" s="312"/>
      <c r="IB62" s="312"/>
      <c r="IC62" s="312"/>
      <c r="ID62" s="312"/>
      <c r="IE62" s="312"/>
      <c r="IF62" s="312"/>
      <c r="IG62" s="312"/>
      <c r="IH62" s="312"/>
      <c r="II62" s="312"/>
      <c r="IJ62" s="312"/>
      <c r="IK62" s="312"/>
      <c r="IL62" s="312"/>
      <c r="IM62" s="312"/>
      <c r="IN62" s="312"/>
      <c r="IO62" s="312"/>
      <c r="IP62" s="312"/>
      <c r="IQ62" s="312"/>
      <c r="IR62" s="312"/>
      <c r="IS62" s="312"/>
      <c r="IT62" s="312"/>
      <c r="IU62" s="312"/>
      <c r="IV62" s="312"/>
    </row>
    <row r="63" spans="1:256" x14ac:dyDescent="0.2">
      <c r="B63" s="312" t="s">
        <v>407</v>
      </c>
      <c r="C63" s="853">
        <v>686</v>
      </c>
      <c r="D63" s="853">
        <v>0</v>
      </c>
      <c r="E63" s="853">
        <v>1</v>
      </c>
      <c r="F63" s="853">
        <v>13</v>
      </c>
      <c r="G63" s="853">
        <v>5</v>
      </c>
      <c r="H63" s="853">
        <v>10</v>
      </c>
      <c r="I63" s="853">
        <v>36</v>
      </c>
      <c r="J63" s="853">
        <v>34</v>
      </c>
      <c r="K63" s="853" t="s">
        <v>415</v>
      </c>
      <c r="L63" s="853"/>
      <c r="M63" s="853"/>
      <c r="N63" s="853"/>
      <c r="O63" s="853">
        <v>30</v>
      </c>
      <c r="P63" s="853">
        <v>70</v>
      </c>
      <c r="Q63" s="853">
        <v>290</v>
      </c>
      <c r="R63" s="853" t="s">
        <v>415</v>
      </c>
      <c r="S63" s="853" t="s">
        <v>415</v>
      </c>
      <c r="T63" s="853">
        <v>14</v>
      </c>
      <c r="U63" s="853" t="s">
        <v>415</v>
      </c>
      <c r="V63" s="853">
        <v>10</v>
      </c>
      <c r="W63" s="853" t="s">
        <v>415</v>
      </c>
      <c r="X63" s="853" t="s">
        <v>415</v>
      </c>
      <c r="Y63" s="853" t="s">
        <v>415</v>
      </c>
      <c r="Z63" s="853"/>
      <c r="AA63" s="853"/>
      <c r="AB63" s="853"/>
      <c r="AC63" s="853">
        <v>32</v>
      </c>
      <c r="AD63" s="853">
        <v>68</v>
      </c>
      <c r="AE63" s="853">
        <v>396</v>
      </c>
      <c r="AF63" s="853" t="s">
        <v>415</v>
      </c>
      <c r="AG63" s="853" t="s">
        <v>415</v>
      </c>
      <c r="AH63" s="853">
        <v>13</v>
      </c>
      <c r="AI63" s="853" t="s">
        <v>415</v>
      </c>
      <c r="AJ63" s="853">
        <v>11</v>
      </c>
      <c r="AK63" s="853" t="s">
        <v>415</v>
      </c>
      <c r="AL63" s="853" t="s">
        <v>415</v>
      </c>
      <c r="AM63" s="853">
        <v>0</v>
      </c>
      <c r="AN63" s="853"/>
      <c r="AO63" s="853"/>
      <c r="AP63" s="853"/>
      <c r="AQ63" s="853">
        <v>29</v>
      </c>
      <c r="AR63" s="853">
        <v>71</v>
      </c>
      <c r="AS63" s="853">
        <v>684</v>
      </c>
      <c r="AT63" s="853" t="s">
        <v>415</v>
      </c>
      <c r="AU63" s="853" t="s">
        <v>415</v>
      </c>
      <c r="AV63" s="853">
        <v>2</v>
      </c>
      <c r="AW63" s="853">
        <v>3</v>
      </c>
      <c r="AX63" s="853">
        <v>10</v>
      </c>
      <c r="AY63" s="853">
        <v>22</v>
      </c>
      <c r="AZ63" s="853">
        <v>47</v>
      </c>
      <c r="BA63" s="853" t="s">
        <v>415</v>
      </c>
      <c r="BB63" s="853">
        <v>1</v>
      </c>
      <c r="BC63" s="853"/>
      <c r="BD63" s="853"/>
      <c r="BE63" s="853"/>
      <c r="BF63" s="853"/>
      <c r="BG63" s="853">
        <v>37</v>
      </c>
      <c r="BH63" s="853">
        <v>63</v>
      </c>
      <c r="BI63" s="853">
        <v>290</v>
      </c>
      <c r="BJ63" s="853">
        <v>0</v>
      </c>
      <c r="BK63" s="853">
        <v>0</v>
      </c>
      <c r="BL63" s="853">
        <v>2</v>
      </c>
      <c r="BM63" s="853">
        <v>3</v>
      </c>
      <c r="BN63" s="853">
        <v>9</v>
      </c>
      <c r="BO63" s="853">
        <v>19</v>
      </c>
      <c r="BP63" s="853">
        <v>46</v>
      </c>
      <c r="BQ63" s="853">
        <v>20</v>
      </c>
      <c r="BR63" s="853" t="s">
        <v>415</v>
      </c>
      <c r="BS63" s="853"/>
      <c r="BT63" s="853"/>
      <c r="BU63" s="853"/>
      <c r="BV63" s="853"/>
      <c r="BW63" s="853">
        <v>34</v>
      </c>
      <c r="BX63" s="853">
        <v>66</v>
      </c>
      <c r="BY63" s="853">
        <v>394</v>
      </c>
      <c r="BZ63" s="853" t="s">
        <v>415</v>
      </c>
      <c r="CA63" s="853" t="s">
        <v>415</v>
      </c>
      <c r="CB63" s="853">
        <v>2</v>
      </c>
      <c r="CC63" s="853">
        <v>3</v>
      </c>
      <c r="CD63" s="853">
        <v>10</v>
      </c>
      <c r="CE63" s="853">
        <v>25</v>
      </c>
      <c r="CF63" s="853">
        <v>49</v>
      </c>
      <c r="CG63" s="853" t="s">
        <v>415</v>
      </c>
      <c r="CH63" s="853" t="s">
        <v>415</v>
      </c>
      <c r="CI63" s="853"/>
      <c r="CJ63" s="853"/>
      <c r="CK63" s="853"/>
      <c r="CL63" s="853"/>
      <c r="CM63" s="853">
        <v>40</v>
      </c>
      <c r="CN63" s="853">
        <v>60</v>
      </c>
      <c r="CO63" s="853">
        <v>686</v>
      </c>
      <c r="CP63" s="853">
        <v>1</v>
      </c>
      <c r="CQ63" s="853">
        <v>0</v>
      </c>
      <c r="CR63" s="853">
        <v>12</v>
      </c>
      <c r="CS63" s="853" t="s">
        <v>415</v>
      </c>
      <c r="CT63" s="853">
        <v>1</v>
      </c>
      <c r="CU63" s="853">
        <v>21</v>
      </c>
      <c r="CV63" s="853">
        <v>37</v>
      </c>
      <c r="CW63" s="853" t="s">
        <v>415</v>
      </c>
      <c r="CX63" s="853">
        <v>5</v>
      </c>
      <c r="CY63" s="853"/>
      <c r="CZ63" s="853"/>
      <c r="DA63" s="853"/>
      <c r="DB63" s="853"/>
      <c r="DC63" s="853">
        <v>37</v>
      </c>
      <c r="DD63" s="853">
        <v>63</v>
      </c>
      <c r="DE63" s="853">
        <v>290</v>
      </c>
      <c r="DF63" s="853" t="s">
        <v>415</v>
      </c>
      <c r="DG63" s="853" t="s">
        <v>415</v>
      </c>
      <c r="DH63" s="853">
        <v>13</v>
      </c>
      <c r="DI63" s="853">
        <v>3</v>
      </c>
      <c r="DJ63" s="853" t="s">
        <v>415</v>
      </c>
      <c r="DK63" s="853">
        <v>21</v>
      </c>
      <c r="DL63" s="853" t="s">
        <v>415</v>
      </c>
      <c r="DM63" s="853">
        <v>20</v>
      </c>
      <c r="DN63" s="853">
        <v>2</v>
      </c>
      <c r="DO63" s="853"/>
      <c r="DP63" s="853"/>
      <c r="DQ63" s="853"/>
      <c r="DR63" s="853"/>
      <c r="DS63" s="853" t="s">
        <v>415</v>
      </c>
      <c r="DT63" s="853" t="s">
        <v>415</v>
      </c>
      <c r="DU63" s="853">
        <v>396</v>
      </c>
      <c r="DV63" s="853" t="s">
        <v>415</v>
      </c>
      <c r="DW63" s="853" t="s">
        <v>415</v>
      </c>
      <c r="DX63" s="853">
        <v>11</v>
      </c>
      <c r="DY63" s="853" t="s">
        <v>415</v>
      </c>
      <c r="DZ63" s="853" t="s">
        <v>415</v>
      </c>
      <c r="EA63" s="853">
        <v>21</v>
      </c>
      <c r="EB63" s="853" t="s">
        <v>415</v>
      </c>
      <c r="EC63" s="853" t="s">
        <v>415</v>
      </c>
      <c r="ED63" s="853">
        <v>6</v>
      </c>
      <c r="EE63" s="853"/>
      <c r="EF63" s="853"/>
      <c r="EG63" s="853"/>
      <c r="EH63" s="853"/>
      <c r="EI63" s="853" t="s">
        <v>415</v>
      </c>
      <c r="EJ63" s="853" t="s">
        <v>415</v>
      </c>
      <c r="EK63" s="853">
        <v>686</v>
      </c>
      <c r="EL63" s="853" t="s">
        <v>415</v>
      </c>
      <c r="EM63" s="853" t="s">
        <v>415</v>
      </c>
      <c r="EN63" s="853">
        <v>12</v>
      </c>
      <c r="EO63" s="853">
        <v>7</v>
      </c>
      <c r="EP63" s="853">
        <v>28</v>
      </c>
      <c r="EQ63" s="853" t="s">
        <v>415</v>
      </c>
      <c r="ER63" s="853">
        <v>29</v>
      </c>
      <c r="ES63" s="853">
        <v>1</v>
      </c>
      <c r="ET63" s="853"/>
      <c r="EU63" s="853"/>
      <c r="EV63" s="853"/>
      <c r="EW63" s="853"/>
      <c r="EX63" s="853">
        <v>47</v>
      </c>
      <c r="EY63" s="853">
        <v>53</v>
      </c>
      <c r="EZ63" s="853">
        <v>290</v>
      </c>
      <c r="FA63" s="853" t="s">
        <v>415</v>
      </c>
      <c r="FB63" s="853">
        <v>0</v>
      </c>
      <c r="FC63" s="853">
        <v>13</v>
      </c>
      <c r="FD63" s="853">
        <v>5</v>
      </c>
      <c r="FE63" s="853">
        <v>25</v>
      </c>
      <c r="FF63" s="853">
        <v>24</v>
      </c>
      <c r="FG63" s="853" t="s">
        <v>415</v>
      </c>
      <c r="FH63" s="853" t="s">
        <v>415</v>
      </c>
      <c r="FI63" s="853"/>
      <c r="FJ63" s="853"/>
      <c r="FK63" s="853"/>
      <c r="FL63" s="853"/>
      <c r="FM63" s="853" t="s">
        <v>415</v>
      </c>
      <c r="FN63" s="853" t="s">
        <v>415</v>
      </c>
      <c r="FO63" s="853">
        <v>396</v>
      </c>
      <c r="FP63" s="853" t="s">
        <v>415</v>
      </c>
      <c r="FQ63" s="853" t="s">
        <v>415</v>
      </c>
      <c r="FR63" s="853">
        <v>11</v>
      </c>
      <c r="FS63" s="853">
        <v>8</v>
      </c>
      <c r="FT63" s="853">
        <v>30</v>
      </c>
      <c r="FU63" s="853" t="s">
        <v>415</v>
      </c>
      <c r="FV63" s="853" t="s">
        <v>415</v>
      </c>
      <c r="FW63" s="853" t="s">
        <v>415</v>
      </c>
      <c r="FX63" s="853"/>
      <c r="FY63" s="853"/>
      <c r="FZ63" s="853"/>
      <c r="GA63" s="853"/>
      <c r="GB63" s="853" t="s">
        <v>415</v>
      </c>
      <c r="GC63" s="853" t="s">
        <v>415</v>
      </c>
      <c r="GD63" s="853">
        <v>684</v>
      </c>
      <c r="GE63" s="853">
        <v>47</v>
      </c>
      <c r="GF63" s="853">
        <v>53</v>
      </c>
      <c r="GG63" s="853">
        <v>290</v>
      </c>
      <c r="GH63" s="853" t="s">
        <v>415</v>
      </c>
      <c r="GI63" s="853" t="s">
        <v>415</v>
      </c>
      <c r="GJ63" s="853">
        <v>394</v>
      </c>
      <c r="GK63" s="853" t="s">
        <v>415</v>
      </c>
      <c r="GL63" s="853" t="s">
        <v>415</v>
      </c>
      <c r="GM63" s="853">
        <v>655</v>
      </c>
      <c r="GN63" s="853">
        <v>21</v>
      </c>
      <c r="GO63" s="853">
        <v>79</v>
      </c>
      <c r="GP63" s="853">
        <v>278</v>
      </c>
      <c r="GQ63" s="853">
        <v>22</v>
      </c>
      <c r="GR63" s="853">
        <v>78</v>
      </c>
      <c r="GS63" s="853">
        <v>377</v>
      </c>
      <c r="GT63" s="853">
        <v>20</v>
      </c>
      <c r="GU63" s="853">
        <v>80</v>
      </c>
      <c r="GV63" s="853">
        <v>653</v>
      </c>
      <c r="GW63" s="853">
        <v>18</v>
      </c>
      <c r="GX63" s="853">
        <v>82</v>
      </c>
      <c r="GY63" s="853">
        <v>278</v>
      </c>
      <c r="GZ63" s="853">
        <v>17</v>
      </c>
      <c r="HA63" s="853">
        <v>83</v>
      </c>
      <c r="HB63" s="853">
        <v>375</v>
      </c>
      <c r="HC63" s="853">
        <v>18</v>
      </c>
      <c r="HD63" s="853">
        <v>82</v>
      </c>
      <c r="HE63" s="853">
        <v>657</v>
      </c>
      <c r="HF63" s="853">
        <v>24</v>
      </c>
      <c r="HG63" s="853">
        <v>76</v>
      </c>
      <c r="HH63" s="853">
        <v>278</v>
      </c>
      <c r="HI63" s="853" t="s">
        <v>415</v>
      </c>
      <c r="HJ63" s="853" t="s">
        <v>415</v>
      </c>
      <c r="HK63" s="853">
        <v>379</v>
      </c>
      <c r="HL63" s="853" t="s">
        <v>415</v>
      </c>
      <c r="HM63" s="853" t="s">
        <v>415</v>
      </c>
      <c r="HO63" s="312"/>
      <c r="HP63" s="312"/>
      <c r="HQ63" s="312"/>
      <c r="HR63" s="312"/>
      <c r="HS63" s="312"/>
      <c r="HT63" s="312"/>
      <c r="HU63" s="312"/>
      <c r="HV63" s="312"/>
      <c r="HW63" s="312"/>
      <c r="HX63" s="312"/>
      <c r="HY63" s="312"/>
      <c r="HZ63" s="312"/>
      <c r="IA63" s="312"/>
      <c r="IB63" s="312"/>
      <c r="IC63" s="312"/>
      <c r="ID63" s="312"/>
      <c r="IE63" s="312"/>
      <c r="IF63" s="312"/>
      <c r="IG63" s="312"/>
      <c r="IH63" s="312"/>
      <c r="II63" s="312"/>
      <c r="IJ63" s="312"/>
      <c r="IK63" s="312"/>
      <c r="IL63" s="312"/>
      <c r="IM63" s="312"/>
      <c r="IN63" s="312"/>
      <c r="IO63" s="312"/>
      <c r="IP63" s="312"/>
      <c r="IQ63" s="312"/>
      <c r="IR63" s="312"/>
      <c r="IS63" s="312"/>
      <c r="IT63" s="312"/>
      <c r="IU63" s="312"/>
      <c r="IV63" s="312"/>
    </row>
    <row r="64" spans="1:256" x14ac:dyDescent="0.2">
      <c r="B64" s="312" t="s">
        <v>408</v>
      </c>
      <c r="C64" s="853">
        <v>88</v>
      </c>
      <c r="D64" s="853" t="s">
        <v>415</v>
      </c>
      <c r="E64" s="853" t="s">
        <v>415</v>
      </c>
      <c r="F64" s="853">
        <v>23</v>
      </c>
      <c r="G64" s="853">
        <v>6</v>
      </c>
      <c r="H64" s="853">
        <v>13</v>
      </c>
      <c r="I64" s="853">
        <v>24</v>
      </c>
      <c r="J64" s="853">
        <v>33</v>
      </c>
      <c r="K64" s="853">
        <v>0</v>
      </c>
      <c r="L64" s="853"/>
      <c r="M64" s="853"/>
      <c r="N64" s="853"/>
      <c r="O64" s="853">
        <v>43</v>
      </c>
      <c r="P64" s="853">
        <v>57</v>
      </c>
      <c r="Q64" s="853">
        <v>22</v>
      </c>
      <c r="R64" s="853">
        <v>0</v>
      </c>
      <c r="S64" s="853" t="s">
        <v>415</v>
      </c>
      <c r="T64" s="853">
        <v>18</v>
      </c>
      <c r="U64" s="853" t="s">
        <v>415</v>
      </c>
      <c r="V64" s="853">
        <v>23</v>
      </c>
      <c r="W64" s="853">
        <v>14</v>
      </c>
      <c r="X64" s="853">
        <v>36</v>
      </c>
      <c r="Y64" s="853">
        <v>0</v>
      </c>
      <c r="Z64" s="853"/>
      <c r="AA64" s="853"/>
      <c r="AB64" s="853"/>
      <c r="AC64" s="853">
        <v>50</v>
      </c>
      <c r="AD64" s="853">
        <v>50</v>
      </c>
      <c r="AE64" s="853">
        <v>66</v>
      </c>
      <c r="AF64" s="853" t="s">
        <v>415</v>
      </c>
      <c r="AG64" s="853">
        <v>0</v>
      </c>
      <c r="AH64" s="853">
        <v>24</v>
      </c>
      <c r="AI64" s="853" t="s">
        <v>415</v>
      </c>
      <c r="AJ64" s="853">
        <v>9</v>
      </c>
      <c r="AK64" s="853">
        <v>27</v>
      </c>
      <c r="AL64" s="853">
        <v>32</v>
      </c>
      <c r="AM64" s="853">
        <v>0</v>
      </c>
      <c r="AN64" s="853"/>
      <c r="AO64" s="853"/>
      <c r="AP64" s="853"/>
      <c r="AQ64" s="853">
        <v>41</v>
      </c>
      <c r="AR64" s="853">
        <v>59</v>
      </c>
      <c r="AS64" s="853">
        <v>87</v>
      </c>
      <c r="AT64" s="853">
        <v>0</v>
      </c>
      <c r="AU64" s="853">
        <v>0</v>
      </c>
      <c r="AV64" s="853">
        <v>13</v>
      </c>
      <c r="AW64" s="853">
        <v>5</v>
      </c>
      <c r="AX64" s="853">
        <v>10</v>
      </c>
      <c r="AY64" s="853">
        <v>23</v>
      </c>
      <c r="AZ64" s="853">
        <v>34</v>
      </c>
      <c r="BA64" s="853">
        <v>15</v>
      </c>
      <c r="BB64" s="853">
        <v>0</v>
      </c>
      <c r="BC64" s="853"/>
      <c r="BD64" s="853"/>
      <c r="BE64" s="853"/>
      <c r="BF64" s="853"/>
      <c r="BG64" s="853">
        <v>51</v>
      </c>
      <c r="BH64" s="853">
        <v>49</v>
      </c>
      <c r="BI64" s="853">
        <v>22</v>
      </c>
      <c r="BJ64" s="853">
        <v>0</v>
      </c>
      <c r="BK64" s="853">
        <v>0</v>
      </c>
      <c r="BL64" s="853">
        <v>18</v>
      </c>
      <c r="BM64" s="853" t="s">
        <v>415</v>
      </c>
      <c r="BN64" s="853" t="s">
        <v>415</v>
      </c>
      <c r="BO64" s="853">
        <v>23</v>
      </c>
      <c r="BP64" s="853">
        <v>32</v>
      </c>
      <c r="BQ64" s="853">
        <v>14</v>
      </c>
      <c r="BR64" s="853">
        <v>0</v>
      </c>
      <c r="BS64" s="853"/>
      <c r="BT64" s="853"/>
      <c r="BU64" s="853"/>
      <c r="BV64" s="853"/>
      <c r="BW64" s="853">
        <v>55</v>
      </c>
      <c r="BX64" s="853">
        <v>45</v>
      </c>
      <c r="BY64" s="853">
        <v>65</v>
      </c>
      <c r="BZ64" s="853">
        <v>0</v>
      </c>
      <c r="CA64" s="853">
        <v>0</v>
      </c>
      <c r="CB64" s="853">
        <v>11</v>
      </c>
      <c r="CC64" s="853" t="s">
        <v>415</v>
      </c>
      <c r="CD64" s="853" t="s">
        <v>415</v>
      </c>
      <c r="CE64" s="853">
        <v>23</v>
      </c>
      <c r="CF64" s="853">
        <v>35</v>
      </c>
      <c r="CG64" s="853">
        <v>15</v>
      </c>
      <c r="CH64" s="853">
        <v>0</v>
      </c>
      <c r="CI64" s="853"/>
      <c r="CJ64" s="853"/>
      <c r="CK64" s="853"/>
      <c r="CL64" s="853"/>
      <c r="CM64" s="853">
        <v>49</v>
      </c>
      <c r="CN64" s="853">
        <v>51</v>
      </c>
      <c r="CO64" s="853">
        <v>88</v>
      </c>
      <c r="CP64" s="853" t="s">
        <v>415</v>
      </c>
      <c r="CQ64" s="853" t="s">
        <v>415</v>
      </c>
      <c r="CR64" s="853">
        <v>19</v>
      </c>
      <c r="CS64" s="853">
        <v>8</v>
      </c>
      <c r="CT64" s="853" t="s">
        <v>415</v>
      </c>
      <c r="CU64" s="853">
        <v>13</v>
      </c>
      <c r="CV64" s="853">
        <v>32</v>
      </c>
      <c r="CW64" s="853">
        <v>18</v>
      </c>
      <c r="CX64" s="853">
        <v>6</v>
      </c>
      <c r="CY64" s="853"/>
      <c r="CZ64" s="853"/>
      <c r="DA64" s="853"/>
      <c r="DB64" s="853"/>
      <c r="DC64" s="853">
        <v>44</v>
      </c>
      <c r="DD64" s="853">
        <v>56</v>
      </c>
      <c r="DE64" s="853">
        <v>22</v>
      </c>
      <c r="DF64" s="853">
        <v>0</v>
      </c>
      <c r="DG64" s="853" t="s">
        <v>415</v>
      </c>
      <c r="DH64" s="853">
        <v>18</v>
      </c>
      <c r="DI64" s="853" t="s">
        <v>415</v>
      </c>
      <c r="DJ64" s="853" t="s">
        <v>415</v>
      </c>
      <c r="DK64" s="853">
        <v>18</v>
      </c>
      <c r="DL64" s="853">
        <v>32</v>
      </c>
      <c r="DM64" s="853">
        <v>14</v>
      </c>
      <c r="DN64" s="853">
        <v>0</v>
      </c>
      <c r="DO64" s="853"/>
      <c r="DP64" s="853"/>
      <c r="DQ64" s="853"/>
      <c r="DR64" s="853"/>
      <c r="DS64" s="853">
        <v>55</v>
      </c>
      <c r="DT64" s="853">
        <v>45</v>
      </c>
      <c r="DU64" s="853">
        <v>66</v>
      </c>
      <c r="DV64" s="853" t="s">
        <v>415</v>
      </c>
      <c r="DW64" s="853">
        <v>0</v>
      </c>
      <c r="DX64" s="853">
        <v>20</v>
      </c>
      <c r="DY64" s="853" t="s">
        <v>415</v>
      </c>
      <c r="DZ64" s="853">
        <v>0</v>
      </c>
      <c r="EA64" s="853">
        <v>11</v>
      </c>
      <c r="EB64" s="853">
        <v>32</v>
      </c>
      <c r="EC64" s="853">
        <v>20</v>
      </c>
      <c r="ED64" s="853">
        <v>8</v>
      </c>
      <c r="EE64" s="853"/>
      <c r="EF64" s="853"/>
      <c r="EG64" s="853"/>
      <c r="EH64" s="853"/>
      <c r="EI64" s="853">
        <v>41</v>
      </c>
      <c r="EJ64" s="853">
        <v>59</v>
      </c>
      <c r="EK64" s="853">
        <v>88</v>
      </c>
      <c r="EL64" s="853">
        <v>3</v>
      </c>
      <c r="EM64" s="853" t="s">
        <v>415</v>
      </c>
      <c r="EN64" s="853">
        <v>22</v>
      </c>
      <c r="EO64" s="853">
        <v>6</v>
      </c>
      <c r="EP64" s="853">
        <v>22</v>
      </c>
      <c r="EQ64" s="853">
        <v>19</v>
      </c>
      <c r="ER64" s="853">
        <v>27</v>
      </c>
      <c r="ES64" s="853">
        <v>0</v>
      </c>
      <c r="ET64" s="853"/>
      <c r="EU64" s="853"/>
      <c r="EV64" s="853"/>
      <c r="EW64" s="853"/>
      <c r="EX64" s="853">
        <v>53</v>
      </c>
      <c r="EY64" s="853">
        <v>47</v>
      </c>
      <c r="EZ64" s="853">
        <v>22</v>
      </c>
      <c r="FA64" s="853">
        <v>0</v>
      </c>
      <c r="FB64" s="853" t="s">
        <v>415</v>
      </c>
      <c r="FC64" s="853">
        <v>18</v>
      </c>
      <c r="FD64" s="853" t="s">
        <v>415</v>
      </c>
      <c r="FE64" s="853">
        <v>23</v>
      </c>
      <c r="FF64" s="853">
        <v>27</v>
      </c>
      <c r="FG64" s="853">
        <v>23</v>
      </c>
      <c r="FH64" s="853">
        <v>0</v>
      </c>
      <c r="FI64" s="853"/>
      <c r="FJ64" s="853"/>
      <c r="FK64" s="853"/>
      <c r="FL64" s="853"/>
      <c r="FM64" s="853">
        <v>50</v>
      </c>
      <c r="FN64" s="853">
        <v>50</v>
      </c>
      <c r="FO64" s="853">
        <v>66</v>
      </c>
      <c r="FP64" s="853">
        <v>5</v>
      </c>
      <c r="FQ64" s="853">
        <v>0</v>
      </c>
      <c r="FR64" s="853">
        <v>23</v>
      </c>
      <c r="FS64" s="853" t="s">
        <v>415</v>
      </c>
      <c r="FT64" s="853">
        <v>21</v>
      </c>
      <c r="FU64" s="853">
        <v>17</v>
      </c>
      <c r="FV64" s="853">
        <v>29</v>
      </c>
      <c r="FW64" s="853">
        <v>0</v>
      </c>
      <c r="FX64" s="853"/>
      <c r="FY64" s="853"/>
      <c r="FZ64" s="853"/>
      <c r="GA64" s="853"/>
      <c r="GB64" s="853">
        <v>55</v>
      </c>
      <c r="GC64" s="853">
        <v>45</v>
      </c>
      <c r="GD64" s="853">
        <v>87</v>
      </c>
      <c r="GE64" s="853">
        <v>56</v>
      </c>
      <c r="GF64" s="853">
        <v>44</v>
      </c>
      <c r="GG64" s="853">
        <v>22</v>
      </c>
      <c r="GH64" s="853">
        <v>59</v>
      </c>
      <c r="GI64" s="853">
        <v>41</v>
      </c>
      <c r="GJ64" s="853">
        <v>65</v>
      </c>
      <c r="GK64" s="853">
        <v>55</v>
      </c>
      <c r="GL64" s="853">
        <v>45</v>
      </c>
      <c r="GM64" s="853">
        <v>83</v>
      </c>
      <c r="GN64" s="853">
        <v>31</v>
      </c>
      <c r="GO64" s="853">
        <v>69</v>
      </c>
      <c r="GP64" s="853">
        <v>21</v>
      </c>
      <c r="GQ64" s="853">
        <v>38</v>
      </c>
      <c r="GR64" s="853">
        <v>62</v>
      </c>
      <c r="GS64" s="853">
        <v>62</v>
      </c>
      <c r="GT64" s="853">
        <v>29</v>
      </c>
      <c r="GU64" s="853">
        <v>71</v>
      </c>
      <c r="GV64" s="853">
        <v>85</v>
      </c>
      <c r="GW64" s="853">
        <v>32</v>
      </c>
      <c r="GX64" s="853">
        <v>68</v>
      </c>
      <c r="GY64" s="853">
        <v>21</v>
      </c>
      <c r="GZ64" s="853">
        <v>33</v>
      </c>
      <c r="HA64" s="853">
        <v>67</v>
      </c>
      <c r="HB64" s="853">
        <v>64</v>
      </c>
      <c r="HC64" s="853">
        <v>31</v>
      </c>
      <c r="HD64" s="853">
        <v>69</v>
      </c>
      <c r="HE64" s="853">
        <v>84</v>
      </c>
      <c r="HF64" s="853">
        <v>36</v>
      </c>
      <c r="HG64" s="853">
        <v>64</v>
      </c>
      <c r="HH64" s="853">
        <v>21</v>
      </c>
      <c r="HI64" s="853">
        <v>52</v>
      </c>
      <c r="HJ64" s="853">
        <v>48</v>
      </c>
      <c r="HK64" s="853">
        <v>63</v>
      </c>
      <c r="HL64" s="853">
        <v>30</v>
      </c>
      <c r="HM64" s="853">
        <v>70</v>
      </c>
      <c r="HO64" s="312"/>
      <c r="HP64" s="312"/>
      <c r="HQ64" s="312"/>
      <c r="HR64" s="312"/>
      <c r="HS64" s="312"/>
      <c r="HT64" s="312"/>
      <c r="HU64" s="312"/>
      <c r="HV64" s="312"/>
      <c r="HW64" s="312"/>
      <c r="HX64" s="312"/>
      <c r="HY64" s="312"/>
      <c r="HZ64" s="312"/>
      <c r="IA64" s="312"/>
      <c r="IB64" s="312"/>
      <c r="IC64" s="312"/>
      <c r="ID64" s="312"/>
      <c r="IE64" s="312"/>
      <c r="IF64" s="312"/>
      <c r="IG64" s="312"/>
      <c r="IH64" s="312"/>
      <c r="II64" s="312"/>
      <c r="IJ64" s="312"/>
      <c r="IK64" s="312"/>
      <c r="IL64" s="312"/>
      <c r="IM64" s="312"/>
      <c r="IN64" s="312"/>
      <c r="IO64" s="312"/>
      <c r="IP64" s="312"/>
      <c r="IQ64" s="312"/>
      <c r="IR64" s="312"/>
      <c r="IS64" s="312"/>
      <c r="IT64" s="312"/>
      <c r="IU64" s="312"/>
      <c r="IV64" s="312"/>
    </row>
    <row r="65" spans="1:256" x14ac:dyDescent="0.2">
      <c r="B65" s="312" t="s">
        <v>409</v>
      </c>
      <c r="C65" s="853">
        <v>1971</v>
      </c>
      <c r="D65" s="853">
        <v>1</v>
      </c>
      <c r="E65" s="853">
        <v>1</v>
      </c>
      <c r="F65" s="853">
        <v>23</v>
      </c>
      <c r="G65" s="853">
        <v>5</v>
      </c>
      <c r="H65" s="853">
        <v>10</v>
      </c>
      <c r="I65" s="853">
        <v>32</v>
      </c>
      <c r="J65" s="853">
        <v>29</v>
      </c>
      <c r="K65" s="853" t="s">
        <v>415</v>
      </c>
      <c r="L65" s="853"/>
      <c r="M65" s="853"/>
      <c r="N65" s="853"/>
      <c r="O65" s="853">
        <v>39</v>
      </c>
      <c r="P65" s="853">
        <v>61</v>
      </c>
      <c r="Q65" s="853">
        <v>797</v>
      </c>
      <c r="R65" s="853">
        <v>1</v>
      </c>
      <c r="S65" s="853">
        <v>1</v>
      </c>
      <c r="T65" s="853">
        <v>26</v>
      </c>
      <c r="U65" s="853">
        <v>5</v>
      </c>
      <c r="V65" s="853">
        <v>10</v>
      </c>
      <c r="W65" s="853">
        <v>31</v>
      </c>
      <c r="X65" s="853">
        <v>26</v>
      </c>
      <c r="Y65" s="853">
        <v>0</v>
      </c>
      <c r="Z65" s="853"/>
      <c r="AA65" s="853"/>
      <c r="AB65" s="853"/>
      <c r="AC65" s="853">
        <v>43</v>
      </c>
      <c r="AD65" s="853">
        <v>57</v>
      </c>
      <c r="AE65" s="853">
        <v>1174</v>
      </c>
      <c r="AF65" s="853">
        <v>0</v>
      </c>
      <c r="AG65" s="853">
        <v>1</v>
      </c>
      <c r="AH65" s="853">
        <v>20</v>
      </c>
      <c r="AI65" s="853">
        <v>5</v>
      </c>
      <c r="AJ65" s="853">
        <v>10</v>
      </c>
      <c r="AK65" s="853">
        <v>33</v>
      </c>
      <c r="AL65" s="853">
        <v>30</v>
      </c>
      <c r="AM65" s="853" t="s">
        <v>415</v>
      </c>
      <c r="AN65" s="853"/>
      <c r="AO65" s="853"/>
      <c r="AP65" s="853"/>
      <c r="AQ65" s="853">
        <v>37</v>
      </c>
      <c r="AR65" s="853">
        <v>63</v>
      </c>
      <c r="AS65" s="853">
        <v>1971</v>
      </c>
      <c r="AT65" s="853">
        <v>0</v>
      </c>
      <c r="AU65" s="853">
        <v>0</v>
      </c>
      <c r="AV65" s="853">
        <v>7</v>
      </c>
      <c r="AW65" s="853">
        <v>7</v>
      </c>
      <c r="AX65" s="853">
        <v>11</v>
      </c>
      <c r="AY65" s="853">
        <v>22</v>
      </c>
      <c r="AZ65" s="853">
        <v>42</v>
      </c>
      <c r="BA65" s="853">
        <v>11</v>
      </c>
      <c r="BB65" s="853">
        <v>1</v>
      </c>
      <c r="BC65" s="853"/>
      <c r="BD65" s="853"/>
      <c r="BE65" s="853"/>
      <c r="BF65" s="853"/>
      <c r="BG65" s="853">
        <v>47</v>
      </c>
      <c r="BH65" s="853">
        <v>53</v>
      </c>
      <c r="BI65" s="853">
        <v>796</v>
      </c>
      <c r="BJ65" s="853" t="s">
        <v>415</v>
      </c>
      <c r="BK65" s="853" t="s">
        <v>415</v>
      </c>
      <c r="BL65" s="853">
        <v>8</v>
      </c>
      <c r="BM65" s="853">
        <v>7</v>
      </c>
      <c r="BN65" s="853">
        <v>12</v>
      </c>
      <c r="BO65" s="853">
        <v>21</v>
      </c>
      <c r="BP65" s="853">
        <v>38</v>
      </c>
      <c r="BQ65" s="853">
        <v>12</v>
      </c>
      <c r="BR65" s="853">
        <v>1</v>
      </c>
      <c r="BS65" s="853"/>
      <c r="BT65" s="853"/>
      <c r="BU65" s="853"/>
      <c r="BV65" s="853"/>
      <c r="BW65" s="853">
        <v>49</v>
      </c>
      <c r="BX65" s="853">
        <v>51</v>
      </c>
      <c r="BY65" s="853">
        <v>1175</v>
      </c>
      <c r="BZ65" s="853" t="s">
        <v>415</v>
      </c>
      <c r="CA65" s="853" t="s">
        <v>415</v>
      </c>
      <c r="CB65" s="853">
        <v>6</v>
      </c>
      <c r="CC65" s="853">
        <v>7</v>
      </c>
      <c r="CD65" s="853">
        <v>10</v>
      </c>
      <c r="CE65" s="853">
        <v>22</v>
      </c>
      <c r="CF65" s="853">
        <v>44</v>
      </c>
      <c r="CG65" s="853">
        <v>10</v>
      </c>
      <c r="CH65" s="853">
        <v>1</v>
      </c>
      <c r="CI65" s="853"/>
      <c r="CJ65" s="853"/>
      <c r="CK65" s="853"/>
      <c r="CL65" s="853"/>
      <c r="CM65" s="853">
        <v>46</v>
      </c>
      <c r="CN65" s="853">
        <v>54</v>
      </c>
      <c r="CO65" s="853">
        <v>1971</v>
      </c>
      <c r="CP65" s="853">
        <v>1</v>
      </c>
      <c r="CQ65" s="853">
        <v>1</v>
      </c>
      <c r="CR65" s="853">
        <v>23</v>
      </c>
      <c r="CS65" s="853">
        <v>3</v>
      </c>
      <c r="CT65" s="853">
        <v>2</v>
      </c>
      <c r="CU65" s="853">
        <v>19</v>
      </c>
      <c r="CV65" s="853">
        <v>35</v>
      </c>
      <c r="CW65" s="853">
        <v>15</v>
      </c>
      <c r="CX65" s="853">
        <v>2</v>
      </c>
      <c r="CY65" s="853"/>
      <c r="CZ65" s="853"/>
      <c r="DA65" s="853"/>
      <c r="DB65" s="853"/>
      <c r="DC65" s="853">
        <v>48</v>
      </c>
      <c r="DD65" s="853">
        <v>52</v>
      </c>
      <c r="DE65" s="853">
        <v>797</v>
      </c>
      <c r="DF65" s="853">
        <v>1</v>
      </c>
      <c r="DG65" s="853">
        <v>1</v>
      </c>
      <c r="DH65" s="853">
        <v>28</v>
      </c>
      <c r="DI65" s="853">
        <v>5</v>
      </c>
      <c r="DJ65" s="853">
        <v>2</v>
      </c>
      <c r="DK65" s="853">
        <v>20</v>
      </c>
      <c r="DL65" s="853">
        <v>34</v>
      </c>
      <c r="DM65" s="853">
        <v>10</v>
      </c>
      <c r="DN65" s="853">
        <v>1</v>
      </c>
      <c r="DO65" s="853"/>
      <c r="DP65" s="853"/>
      <c r="DQ65" s="853"/>
      <c r="DR65" s="853"/>
      <c r="DS65" s="853">
        <v>56</v>
      </c>
      <c r="DT65" s="853">
        <v>44</v>
      </c>
      <c r="DU65" s="853">
        <v>1174</v>
      </c>
      <c r="DV65" s="853">
        <v>1</v>
      </c>
      <c r="DW65" s="853">
        <v>1</v>
      </c>
      <c r="DX65" s="853">
        <v>19</v>
      </c>
      <c r="DY65" s="853">
        <v>2</v>
      </c>
      <c r="DZ65" s="853">
        <v>1</v>
      </c>
      <c r="EA65" s="853">
        <v>18</v>
      </c>
      <c r="EB65" s="853">
        <v>36</v>
      </c>
      <c r="EC65" s="853">
        <v>18</v>
      </c>
      <c r="ED65" s="853">
        <v>3</v>
      </c>
      <c r="EE65" s="853"/>
      <c r="EF65" s="853"/>
      <c r="EG65" s="853"/>
      <c r="EH65" s="853"/>
      <c r="EI65" s="853">
        <v>43</v>
      </c>
      <c r="EJ65" s="853">
        <v>57</v>
      </c>
      <c r="EK65" s="853">
        <v>1971</v>
      </c>
      <c r="EL65" s="853">
        <v>1</v>
      </c>
      <c r="EM65" s="853">
        <v>1</v>
      </c>
      <c r="EN65" s="853">
        <v>22</v>
      </c>
      <c r="EO65" s="853">
        <v>6</v>
      </c>
      <c r="EP65" s="853">
        <v>24</v>
      </c>
      <c r="EQ65" s="853">
        <v>21</v>
      </c>
      <c r="ER65" s="853">
        <v>24</v>
      </c>
      <c r="ES65" s="853">
        <v>1</v>
      </c>
      <c r="ET65" s="853"/>
      <c r="EU65" s="853"/>
      <c r="EV65" s="853"/>
      <c r="EW65" s="853"/>
      <c r="EX65" s="853">
        <v>54</v>
      </c>
      <c r="EY65" s="853">
        <v>46</v>
      </c>
      <c r="EZ65" s="853">
        <v>797</v>
      </c>
      <c r="FA65" s="853">
        <v>1</v>
      </c>
      <c r="FB65" s="853">
        <v>1</v>
      </c>
      <c r="FC65" s="853">
        <v>26</v>
      </c>
      <c r="FD65" s="853">
        <v>6</v>
      </c>
      <c r="FE65" s="853">
        <v>23</v>
      </c>
      <c r="FF65" s="853">
        <v>20</v>
      </c>
      <c r="FG65" s="853">
        <v>23</v>
      </c>
      <c r="FH65" s="853">
        <v>1</v>
      </c>
      <c r="FI65" s="853"/>
      <c r="FJ65" s="853"/>
      <c r="FK65" s="853"/>
      <c r="FL65" s="853"/>
      <c r="FM65" s="853">
        <v>56</v>
      </c>
      <c r="FN65" s="853">
        <v>44</v>
      </c>
      <c r="FO65" s="853">
        <v>1174</v>
      </c>
      <c r="FP65" s="853">
        <v>0</v>
      </c>
      <c r="FQ65" s="853">
        <v>1</v>
      </c>
      <c r="FR65" s="853">
        <v>20</v>
      </c>
      <c r="FS65" s="853">
        <v>7</v>
      </c>
      <c r="FT65" s="853">
        <v>25</v>
      </c>
      <c r="FU65" s="853">
        <v>22</v>
      </c>
      <c r="FV65" s="853">
        <v>24</v>
      </c>
      <c r="FW65" s="853">
        <v>1</v>
      </c>
      <c r="FX65" s="853"/>
      <c r="FY65" s="853"/>
      <c r="FZ65" s="853"/>
      <c r="GA65" s="853"/>
      <c r="GB65" s="853">
        <v>53</v>
      </c>
      <c r="GC65" s="853">
        <v>47</v>
      </c>
      <c r="GD65" s="853">
        <v>1968</v>
      </c>
      <c r="GE65" s="853">
        <v>57</v>
      </c>
      <c r="GF65" s="853">
        <v>43</v>
      </c>
      <c r="GG65" s="853">
        <v>796</v>
      </c>
      <c r="GH65" s="853">
        <v>62</v>
      </c>
      <c r="GI65" s="853">
        <v>38</v>
      </c>
      <c r="GJ65" s="853">
        <v>1172</v>
      </c>
      <c r="GK65" s="853">
        <v>53</v>
      </c>
      <c r="GL65" s="853">
        <v>47</v>
      </c>
      <c r="GM65" s="853">
        <v>1928</v>
      </c>
      <c r="GN65" s="853">
        <v>29</v>
      </c>
      <c r="GO65" s="853">
        <v>71</v>
      </c>
      <c r="GP65" s="853">
        <v>773</v>
      </c>
      <c r="GQ65" s="853">
        <v>32</v>
      </c>
      <c r="GR65" s="853">
        <v>68</v>
      </c>
      <c r="GS65" s="853">
        <v>1155</v>
      </c>
      <c r="GT65" s="853">
        <v>27</v>
      </c>
      <c r="GU65" s="853">
        <v>73</v>
      </c>
      <c r="GV65" s="853">
        <v>1928</v>
      </c>
      <c r="GW65" s="853">
        <v>25</v>
      </c>
      <c r="GX65" s="853">
        <v>75</v>
      </c>
      <c r="GY65" s="853">
        <v>773</v>
      </c>
      <c r="GZ65" s="853">
        <v>27</v>
      </c>
      <c r="HA65" s="853">
        <v>73</v>
      </c>
      <c r="HB65" s="853">
        <v>1155</v>
      </c>
      <c r="HC65" s="853">
        <v>24</v>
      </c>
      <c r="HD65" s="853">
        <v>76</v>
      </c>
      <c r="HE65" s="853">
        <v>1927</v>
      </c>
      <c r="HF65" s="853">
        <v>33</v>
      </c>
      <c r="HG65" s="853">
        <v>67</v>
      </c>
      <c r="HH65" s="853">
        <v>773</v>
      </c>
      <c r="HI65" s="853">
        <v>40</v>
      </c>
      <c r="HJ65" s="853">
        <v>60</v>
      </c>
      <c r="HK65" s="853">
        <v>1154</v>
      </c>
      <c r="HL65" s="853">
        <v>28</v>
      </c>
      <c r="HM65" s="853">
        <v>72</v>
      </c>
      <c r="HO65" s="312"/>
      <c r="HP65" s="312"/>
      <c r="HQ65" s="312"/>
      <c r="HR65" s="312"/>
      <c r="HS65" s="312"/>
      <c r="HT65" s="312"/>
      <c r="HU65" s="312"/>
      <c r="HV65" s="312"/>
      <c r="HW65" s="312"/>
      <c r="HX65" s="312"/>
      <c r="HY65" s="312"/>
      <c r="HZ65" s="312"/>
      <c r="IA65" s="312"/>
      <c r="IB65" s="312"/>
      <c r="IC65" s="312"/>
      <c r="ID65" s="312"/>
      <c r="IE65" s="312"/>
      <c r="IF65" s="312"/>
      <c r="IG65" s="312"/>
      <c r="IH65" s="312"/>
      <c r="II65" s="312"/>
      <c r="IJ65" s="312"/>
      <c r="IK65" s="312"/>
      <c r="IL65" s="312"/>
      <c r="IM65" s="312"/>
      <c r="IN65" s="312"/>
      <c r="IO65" s="312"/>
      <c r="IP65" s="312"/>
      <c r="IQ65" s="312"/>
      <c r="IR65" s="312"/>
      <c r="IS65" s="312"/>
      <c r="IT65" s="312"/>
      <c r="IU65" s="312"/>
      <c r="IV65" s="312"/>
    </row>
    <row r="66" spans="1:256" x14ac:dyDescent="0.2">
      <c r="B66" s="312" t="s">
        <v>410</v>
      </c>
      <c r="C66" s="853">
        <v>5798</v>
      </c>
      <c r="D66" s="853">
        <v>0</v>
      </c>
      <c r="E66" s="853">
        <v>1</v>
      </c>
      <c r="F66" s="853">
        <v>34</v>
      </c>
      <c r="G66" s="853">
        <v>5</v>
      </c>
      <c r="H66" s="853">
        <v>8</v>
      </c>
      <c r="I66" s="853">
        <v>27</v>
      </c>
      <c r="J66" s="853">
        <v>25</v>
      </c>
      <c r="K66" s="853">
        <v>0</v>
      </c>
      <c r="L66" s="853"/>
      <c r="M66" s="853"/>
      <c r="N66" s="853"/>
      <c r="O66" s="853">
        <v>48</v>
      </c>
      <c r="P66" s="853">
        <v>52</v>
      </c>
      <c r="Q66" s="853">
        <v>918</v>
      </c>
      <c r="R66" s="853">
        <v>0</v>
      </c>
      <c r="S66" s="853">
        <v>1</v>
      </c>
      <c r="T66" s="853">
        <v>35</v>
      </c>
      <c r="U66" s="853">
        <v>4</v>
      </c>
      <c r="V66" s="853">
        <v>10</v>
      </c>
      <c r="W66" s="853">
        <v>24</v>
      </c>
      <c r="X66" s="853">
        <v>24</v>
      </c>
      <c r="Y66" s="853">
        <v>0</v>
      </c>
      <c r="Z66" s="853"/>
      <c r="AA66" s="853"/>
      <c r="AB66" s="853"/>
      <c r="AC66" s="853">
        <v>51</v>
      </c>
      <c r="AD66" s="853">
        <v>49</v>
      </c>
      <c r="AE66" s="853">
        <v>4880</v>
      </c>
      <c r="AF66" s="853">
        <v>0</v>
      </c>
      <c r="AG66" s="853">
        <v>1</v>
      </c>
      <c r="AH66" s="853">
        <v>33</v>
      </c>
      <c r="AI66" s="853">
        <v>5</v>
      </c>
      <c r="AJ66" s="853">
        <v>8</v>
      </c>
      <c r="AK66" s="853">
        <v>28</v>
      </c>
      <c r="AL66" s="853">
        <v>25</v>
      </c>
      <c r="AM66" s="853">
        <v>0</v>
      </c>
      <c r="AN66" s="853"/>
      <c r="AO66" s="853"/>
      <c r="AP66" s="853"/>
      <c r="AQ66" s="853">
        <v>47</v>
      </c>
      <c r="AR66" s="853">
        <v>53</v>
      </c>
      <c r="AS66" s="853">
        <v>5785</v>
      </c>
      <c r="AT66" s="853">
        <v>0</v>
      </c>
      <c r="AU66" s="853">
        <v>0</v>
      </c>
      <c r="AV66" s="853">
        <v>13</v>
      </c>
      <c r="AW66" s="853">
        <v>9</v>
      </c>
      <c r="AX66" s="853">
        <v>15</v>
      </c>
      <c r="AY66" s="853">
        <v>20</v>
      </c>
      <c r="AZ66" s="853">
        <v>32</v>
      </c>
      <c r="BA66" s="853">
        <v>10</v>
      </c>
      <c r="BB66" s="853">
        <v>1</v>
      </c>
      <c r="BC66" s="853"/>
      <c r="BD66" s="853"/>
      <c r="BE66" s="853"/>
      <c r="BF66" s="853"/>
      <c r="BG66" s="853">
        <v>58</v>
      </c>
      <c r="BH66" s="853">
        <v>42</v>
      </c>
      <c r="BI66" s="853">
        <v>915</v>
      </c>
      <c r="BJ66" s="853">
        <v>0</v>
      </c>
      <c r="BK66" s="853">
        <v>0</v>
      </c>
      <c r="BL66" s="853">
        <v>14</v>
      </c>
      <c r="BM66" s="853">
        <v>10</v>
      </c>
      <c r="BN66" s="853">
        <v>14</v>
      </c>
      <c r="BO66" s="853">
        <v>16</v>
      </c>
      <c r="BP66" s="853">
        <v>31</v>
      </c>
      <c r="BQ66" s="853">
        <v>14</v>
      </c>
      <c r="BR66" s="853">
        <v>1</v>
      </c>
      <c r="BS66" s="853"/>
      <c r="BT66" s="853"/>
      <c r="BU66" s="853"/>
      <c r="BV66" s="853"/>
      <c r="BW66" s="853">
        <v>54</v>
      </c>
      <c r="BX66" s="853">
        <v>46</v>
      </c>
      <c r="BY66" s="853">
        <v>4870</v>
      </c>
      <c r="BZ66" s="853">
        <v>0</v>
      </c>
      <c r="CA66" s="853">
        <v>0</v>
      </c>
      <c r="CB66" s="853">
        <v>13</v>
      </c>
      <c r="CC66" s="853">
        <v>9</v>
      </c>
      <c r="CD66" s="853">
        <v>15</v>
      </c>
      <c r="CE66" s="853">
        <v>21</v>
      </c>
      <c r="CF66" s="853">
        <v>32</v>
      </c>
      <c r="CG66" s="853">
        <v>9</v>
      </c>
      <c r="CH66" s="853">
        <v>1</v>
      </c>
      <c r="CI66" s="853"/>
      <c r="CJ66" s="853"/>
      <c r="CK66" s="853"/>
      <c r="CL66" s="853"/>
      <c r="CM66" s="853">
        <v>58</v>
      </c>
      <c r="CN66" s="853">
        <v>42</v>
      </c>
      <c r="CO66" s="853">
        <v>5798</v>
      </c>
      <c r="CP66" s="853">
        <v>1</v>
      </c>
      <c r="CQ66" s="853">
        <v>1</v>
      </c>
      <c r="CR66" s="853">
        <v>33</v>
      </c>
      <c r="CS66" s="853">
        <v>2</v>
      </c>
      <c r="CT66" s="853">
        <v>1</v>
      </c>
      <c r="CU66" s="853">
        <v>16</v>
      </c>
      <c r="CV66" s="853">
        <v>28</v>
      </c>
      <c r="CW66" s="853">
        <v>14</v>
      </c>
      <c r="CX66" s="853">
        <v>4</v>
      </c>
      <c r="CY66" s="853"/>
      <c r="CZ66" s="853"/>
      <c r="DA66" s="853"/>
      <c r="DB66" s="853"/>
      <c r="DC66" s="853">
        <v>53</v>
      </c>
      <c r="DD66" s="853">
        <v>47</v>
      </c>
      <c r="DE66" s="853">
        <v>918</v>
      </c>
      <c r="DF66" s="853">
        <v>0</v>
      </c>
      <c r="DG66" s="853">
        <v>1</v>
      </c>
      <c r="DH66" s="853">
        <v>36</v>
      </c>
      <c r="DI66" s="853">
        <v>4</v>
      </c>
      <c r="DJ66" s="853">
        <v>1</v>
      </c>
      <c r="DK66" s="853">
        <v>17</v>
      </c>
      <c r="DL66" s="853">
        <v>26</v>
      </c>
      <c r="DM66" s="853">
        <v>11</v>
      </c>
      <c r="DN66" s="853">
        <v>2</v>
      </c>
      <c r="DO66" s="853"/>
      <c r="DP66" s="853"/>
      <c r="DQ66" s="853"/>
      <c r="DR66" s="853"/>
      <c r="DS66" s="853">
        <v>60</v>
      </c>
      <c r="DT66" s="853">
        <v>40</v>
      </c>
      <c r="DU66" s="853">
        <v>4880</v>
      </c>
      <c r="DV66" s="853">
        <v>1</v>
      </c>
      <c r="DW66" s="853">
        <v>1</v>
      </c>
      <c r="DX66" s="853">
        <v>32</v>
      </c>
      <c r="DY66" s="853">
        <v>2</v>
      </c>
      <c r="DZ66" s="853">
        <v>1</v>
      </c>
      <c r="EA66" s="853">
        <v>15</v>
      </c>
      <c r="EB66" s="853">
        <v>28</v>
      </c>
      <c r="EC66" s="853">
        <v>15</v>
      </c>
      <c r="ED66" s="853">
        <v>5</v>
      </c>
      <c r="EE66" s="853"/>
      <c r="EF66" s="853"/>
      <c r="EG66" s="853"/>
      <c r="EH66" s="853"/>
      <c r="EI66" s="853">
        <v>52</v>
      </c>
      <c r="EJ66" s="853">
        <v>48</v>
      </c>
      <c r="EK66" s="853">
        <v>5798</v>
      </c>
      <c r="EL66" s="853">
        <v>0</v>
      </c>
      <c r="EM66" s="853">
        <v>1</v>
      </c>
      <c r="EN66" s="853">
        <v>33</v>
      </c>
      <c r="EO66" s="853">
        <v>5</v>
      </c>
      <c r="EP66" s="853">
        <v>20</v>
      </c>
      <c r="EQ66" s="853">
        <v>16</v>
      </c>
      <c r="ER66" s="853">
        <v>23</v>
      </c>
      <c r="ES66" s="853">
        <v>2</v>
      </c>
      <c r="ET66" s="853"/>
      <c r="EU66" s="853"/>
      <c r="EV66" s="853"/>
      <c r="EW66" s="853"/>
      <c r="EX66" s="853">
        <v>60</v>
      </c>
      <c r="EY66" s="853">
        <v>40</v>
      </c>
      <c r="EZ66" s="853">
        <v>918</v>
      </c>
      <c r="FA66" s="853">
        <v>0</v>
      </c>
      <c r="FB66" s="853">
        <v>1</v>
      </c>
      <c r="FC66" s="853">
        <v>35</v>
      </c>
      <c r="FD66" s="853">
        <v>5</v>
      </c>
      <c r="FE66" s="853">
        <v>18</v>
      </c>
      <c r="FF66" s="853">
        <v>16</v>
      </c>
      <c r="FG66" s="853">
        <v>23</v>
      </c>
      <c r="FH66" s="853">
        <v>2</v>
      </c>
      <c r="FI66" s="853"/>
      <c r="FJ66" s="853"/>
      <c r="FK66" s="853"/>
      <c r="FL66" s="853"/>
      <c r="FM66" s="853">
        <v>60</v>
      </c>
      <c r="FN66" s="853">
        <v>40</v>
      </c>
      <c r="FO66" s="853">
        <v>4880</v>
      </c>
      <c r="FP66" s="853">
        <v>0</v>
      </c>
      <c r="FQ66" s="853">
        <v>1</v>
      </c>
      <c r="FR66" s="853">
        <v>33</v>
      </c>
      <c r="FS66" s="853">
        <v>5</v>
      </c>
      <c r="FT66" s="853">
        <v>20</v>
      </c>
      <c r="FU66" s="853">
        <v>16</v>
      </c>
      <c r="FV66" s="853">
        <v>23</v>
      </c>
      <c r="FW66" s="853">
        <v>2</v>
      </c>
      <c r="FX66" s="853"/>
      <c r="FY66" s="853"/>
      <c r="FZ66" s="853"/>
      <c r="GA66" s="853"/>
      <c r="GB66" s="853">
        <v>60</v>
      </c>
      <c r="GC66" s="853">
        <v>40</v>
      </c>
      <c r="GD66" s="853">
        <v>5780</v>
      </c>
      <c r="GE66" s="853">
        <v>65</v>
      </c>
      <c r="GF66" s="853">
        <v>35</v>
      </c>
      <c r="GG66" s="853">
        <v>914</v>
      </c>
      <c r="GH66" s="853">
        <v>67</v>
      </c>
      <c r="GI66" s="853">
        <v>33</v>
      </c>
      <c r="GJ66" s="853">
        <v>4866</v>
      </c>
      <c r="GK66" s="853">
        <v>64</v>
      </c>
      <c r="GL66" s="853">
        <v>36</v>
      </c>
      <c r="GM66" s="853">
        <v>5660</v>
      </c>
      <c r="GN66" s="853">
        <v>37</v>
      </c>
      <c r="GO66" s="853">
        <v>63</v>
      </c>
      <c r="GP66" s="853">
        <v>895</v>
      </c>
      <c r="GQ66" s="853">
        <v>40</v>
      </c>
      <c r="GR66" s="853">
        <v>60</v>
      </c>
      <c r="GS66" s="853">
        <v>4765</v>
      </c>
      <c r="GT66" s="853">
        <v>36</v>
      </c>
      <c r="GU66" s="853">
        <v>64</v>
      </c>
      <c r="GV66" s="853">
        <v>5655</v>
      </c>
      <c r="GW66" s="853">
        <v>35</v>
      </c>
      <c r="GX66" s="853">
        <v>65</v>
      </c>
      <c r="GY66" s="853">
        <v>893</v>
      </c>
      <c r="GZ66" s="853">
        <v>37</v>
      </c>
      <c r="HA66" s="853">
        <v>63</v>
      </c>
      <c r="HB66" s="853">
        <v>4762</v>
      </c>
      <c r="HC66" s="853">
        <v>35</v>
      </c>
      <c r="HD66" s="853">
        <v>65</v>
      </c>
      <c r="HE66" s="853">
        <v>5668</v>
      </c>
      <c r="HF66" s="853">
        <v>39</v>
      </c>
      <c r="HG66" s="853">
        <v>61</v>
      </c>
      <c r="HH66" s="853">
        <v>897</v>
      </c>
      <c r="HI66" s="853">
        <v>45</v>
      </c>
      <c r="HJ66" s="853">
        <v>55</v>
      </c>
      <c r="HK66" s="853">
        <v>4771</v>
      </c>
      <c r="HL66" s="853">
        <v>38</v>
      </c>
      <c r="HM66" s="853">
        <v>62</v>
      </c>
      <c r="HO66" s="312"/>
      <c r="HP66" s="312"/>
      <c r="HQ66" s="312"/>
      <c r="HR66" s="312"/>
      <c r="HS66" s="312"/>
      <c r="HT66" s="312"/>
      <c r="HU66" s="312"/>
      <c r="HV66" s="312"/>
      <c r="HW66" s="312"/>
      <c r="HX66" s="312"/>
      <c r="HY66" s="312"/>
      <c r="HZ66" s="312"/>
      <c r="IA66" s="312"/>
      <c r="IB66" s="312"/>
      <c r="IC66" s="312"/>
      <c r="ID66" s="312"/>
      <c r="IE66" s="312"/>
      <c r="IF66" s="312"/>
      <c r="IG66" s="312"/>
      <c r="IH66" s="312"/>
      <c r="II66" s="312"/>
      <c r="IJ66" s="312"/>
      <c r="IK66" s="312"/>
      <c r="IL66" s="312"/>
      <c r="IM66" s="312"/>
      <c r="IN66" s="312"/>
      <c r="IO66" s="312"/>
      <c r="IP66" s="312"/>
      <c r="IQ66" s="312"/>
      <c r="IR66" s="312"/>
      <c r="IS66" s="312"/>
      <c r="IT66" s="312"/>
      <c r="IU66" s="312"/>
      <c r="IV66" s="312"/>
    </row>
    <row r="67" spans="1:256" x14ac:dyDescent="0.2">
      <c r="B67" s="312" t="s">
        <v>411</v>
      </c>
      <c r="C67" s="853">
        <v>2181</v>
      </c>
      <c r="D67" s="853">
        <v>1</v>
      </c>
      <c r="E67" s="853">
        <v>0</v>
      </c>
      <c r="F67" s="853">
        <v>11</v>
      </c>
      <c r="G67" s="853">
        <v>7</v>
      </c>
      <c r="H67" s="853">
        <v>17</v>
      </c>
      <c r="I67" s="853">
        <v>40</v>
      </c>
      <c r="J67" s="853">
        <v>23</v>
      </c>
      <c r="K67" s="853" t="s">
        <v>415</v>
      </c>
      <c r="L67" s="853"/>
      <c r="M67" s="853"/>
      <c r="N67" s="853"/>
      <c r="O67" s="853">
        <v>36</v>
      </c>
      <c r="P67" s="853">
        <v>64</v>
      </c>
      <c r="Q67" s="853">
        <v>822</v>
      </c>
      <c r="R67" s="853">
        <v>1</v>
      </c>
      <c r="S67" s="853">
        <v>0</v>
      </c>
      <c r="T67" s="853">
        <v>13</v>
      </c>
      <c r="U67" s="853">
        <v>9</v>
      </c>
      <c r="V67" s="853">
        <v>17</v>
      </c>
      <c r="W67" s="853">
        <v>40</v>
      </c>
      <c r="X67" s="853">
        <v>19</v>
      </c>
      <c r="Y67" s="853" t="s">
        <v>415</v>
      </c>
      <c r="Z67" s="853"/>
      <c r="AA67" s="853"/>
      <c r="AB67" s="853"/>
      <c r="AC67" s="853">
        <v>40</v>
      </c>
      <c r="AD67" s="853">
        <v>60</v>
      </c>
      <c r="AE67" s="853">
        <v>1359</v>
      </c>
      <c r="AF67" s="853">
        <v>1</v>
      </c>
      <c r="AG67" s="853">
        <v>0</v>
      </c>
      <c r="AH67" s="853">
        <v>10</v>
      </c>
      <c r="AI67" s="853">
        <v>6</v>
      </c>
      <c r="AJ67" s="853">
        <v>17</v>
      </c>
      <c r="AK67" s="853">
        <v>40</v>
      </c>
      <c r="AL67" s="853">
        <v>26</v>
      </c>
      <c r="AM67" s="853">
        <v>0</v>
      </c>
      <c r="AN67" s="853"/>
      <c r="AO67" s="853"/>
      <c r="AP67" s="853"/>
      <c r="AQ67" s="853">
        <v>34</v>
      </c>
      <c r="AR67" s="853">
        <v>66</v>
      </c>
      <c r="AS67" s="853">
        <v>2183</v>
      </c>
      <c r="AT67" s="853" t="s">
        <v>415</v>
      </c>
      <c r="AU67" s="853">
        <v>0</v>
      </c>
      <c r="AV67" s="853">
        <v>1</v>
      </c>
      <c r="AW67" s="853">
        <v>3</v>
      </c>
      <c r="AX67" s="853">
        <v>11</v>
      </c>
      <c r="AY67" s="853">
        <v>34</v>
      </c>
      <c r="AZ67" s="853">
        <v>42</v>
      </c>
      <c r="BA67" s="853">
        <v>8</v>
      </c>
      <c r="BB67" s="853">
        <v>0</v>
      </c>
      <c r="BC67" s="853"/>
      <c r="BD67" s="853"/>
      <c r="BE67" s="853"/>
      <c r="BF67" s="853"/>
      <c r="BG67" s="853">
        <v>49</v>
      </c>
      <c r="BH67" s="853">
        <v>51</v>
      </c>
      <c r="BI67" s="853">
        <v>822</v>
      </c>
      <c r="BJ67" s="853" t="s">
        <v>415</v>
      </c>
      <c r="BK67" s="853">
        <v>0</v>
      </c>
      <c r="BL67" s="853">
        <v>2</v>
      </c>
      <c r="BM67" s="853">
        <v>2</v>
      </c>
      <c r="BN67" s="853">
        <v>10</v>
      </c>
      <c r="BO67" s="853">
        <v>32</v>
      </c>
      <c r="BP67" s="853">
        <v>42</v>
      </c>
      <c r="BQ67" s="853">
        <v>10</v>
      </c>
      <c r="BR67" s="853" t="s">
        <v>415</v>
      </c>
      <c r="BS67" s="853"/>
      <c r="BT67" s="853"/>
      <c r="BU67" s="853"/>
      <c r="BV67" s="853"/>
      <c r="BW67" s="853">
        <v>47</v>
      </c>
      <c r="BX67" s="853">
        <v>53</v>
      </c>
      <c r="BY67" s="853">
        <v>1361</v>
      </c>
      <c r="BZ67" s="853" t="s">
        <v>415</v>
      </c>
      <c r="CA67" s="853">
        <v>0</v>
      </c>
      <c r="CB67" s="853">
        <v>1</v>
      </c>
      <c r="CC67" s="853">
        <v>3</v>
      </c>
      <c r="CD67" s="853">
        <v>11</v>
      </c>
      <c r="CE67" s="853">
        <v>35</v>
      </c>
      <c r="CF67" s="853">
        <v>42</v>
      </c>
      <c r="CG67" s="853">
        <v>7</v>
      </c>
      <c r="CH67" s="853" t="s">
        <v>415</v>
      </c>
      <c r="CI67" s="853"/>
      <c r="CJ67" s="853"/>
      <c r="CK67" s="853"/>
      <c r="CL67" s="853"/>
      <c r="CM67" s="853">
        <v>50</v>
      </c>
      <c r="CN67" s="853">
        <v>50</v>
      </c>
      <c r="CO67" s="853">
        <v>2181</v>
      </c>
      <c r="CP67" s="853">
        <v>1</v>
      </c>
      <c r="CQ67" s="853">
        <v>0</v>
      </c>
      <c r="CR67" s="853">
        <v>11</v>
      </c>
      <c r="CS67" s="853">
        <v>3</v>
      </c>
      <c r="CT67" s="853">
        <v>2</v>
      </c>
      <c r="CU67" s="853">
        <v>26</v>
      </c>
      <c r="CV67" s="853">
        <v>42</v>
      </c>
      <c r="CW67" s="853">
        <v>13</v>
      </c>
      <c r="CX67" s="853">
        <v>2</v>
      </c>
      <c r="CY67" s="853"/>
      <c r="CZ67" s="853"/>
      <c r="DA67" s="853"/>
      <c r="DB67" s="853"/>
      <c r="DC67" s="853">
        <v>43</v>
      </c>
      <c r="DD67" s="853">
        <v>57</v>
      </c>
      <c r="DE67" s="853">
        <v>822</v>
      </c>
      <c r="DF67" s="853">
        <v>1</v>
      </c>
      <c r="DG67" s="853">
        <v>0</v>
      </c>
      <c r="DH67" s="853">
        <v>14</v>
      </c>
      <c r="DI67" s="853">
        <v>4</v>
      </c>
      <c r="DJ67" s="853">
        <v>2</v>
      </c>
      <c r="DK67" s="853">
        <v>29</v>
      </c>
      <c r="DL67" s="853">
        <v>39</v>
      </c>
      <c r="DM67" s="853">
        <v>8</v>
      </c>
      <c r="DN67" s="853">
        <v>1</v>
      </c>
      <c r="DO67" s="853"/>
      <c r="DP67" s="853"/>
      <c r="DQ67" s="853"/>
      <c r="DR67" s="853"/>
      <c r="DS67" s="853">
        <v>52</v>
      </c>
      <c r="DT67" s="853">
        <v>48</v>
      </c>
      <c r="DU67" s="853">
        <v>1359</v>
      </c>
      <c r="DV67" s="853">
        <v>1</v>
      </c>
      <c r="DW67" s="853">
        <v>0</v>
      </c>
      <c r="DX67" s="853">
        <v>9</v>
      </c>
      <c r="DY67" s="853">
        <v>3</v>
      </c>
      <c r="DZ67" s="853">
        <v>1</v>
      </c>
      <c r="EA67" s="853">
        <v>24</v>
      </c>
      <c r="EB67" s="853">
        <v>44</v>
      </c>
      <c r="EC67" s="853">
        <v>16</v>
      </c>
      <c r="ED67" s="853">
        <v>3</v>
      </c>
      <c r="EE67" s="853"/>
      <c r="EF67" s="853"/>
      <c r="EG67" s="853"/>
      <c r="EH67" s="853"/>
      <c r="EI67" s="853">
        <v>38</v>
      </c>
      <c r="EJ67" s="853">
        <v>62</v>
      </c>
      <c r="EK67" s="853">
        <v>2181</v>
      </c>
      <c r="EL67" s="853">
        <v>1</v>
      </c>
      <c r="EM67" s="853">
        <v>0</v>
      </c>
      <c r="EN67" s="853">
        <v>11</v>
      </c>
      <c r="EO67" s="853">
        <v>10</v>
      </c>
      <c r="EP67" s="853">
        <v>39</v>
      </c>
      <c r="EQ67" s="853">
        <v>20</v>
      </c>
      <c r="ER67" s="853">
        <v>18</v>
      </c>
      <c r="ES67" s="853">
        <v>1</v>
      </c>
      <c r="ET67" s="853"/>
      <c r="EU67" s="853"/>
      <c r="EV67" s="853"/>
      <c r="EW67" s="853"/>
      <c r="EX67" s="853">
        <v>61</v>
      </c>
      <c r="EY67" s="853">
        <v>39</v>
      </c>
      <c r="EZ67" s="853">
        <v>822</v>
      </c>
      <c r="FA67" s="853">
        <v>1</v>
      </c>
      <c r="FB67" s="853">
        <v>0</v>
      </c>
      <c r="FC67" s="853">
        <v>12</v>
      </c>
      <c r="FD67" s="853">
        <v>9</v>
      </c>
      <c r="FE67" s="853">
        <v>37</v>
      </c>
      <c r="FF67" s="853">
        <v>20</v>
      </c>
      <c r="FG67" s="853">
        <v>18</v>
      </c>
      <c r="FH67" s="853">
        <v>1</v>
      </c>
      <c r="FI67" s="853"/>
      <c r="FJ67" s="853"/>
      <c r="FK67" s="853"/>
      <c r="FL67" s="853"/>
      <c r="FM67" s="853">
        <v>61</v>
      </c>
      <c r="FN67" s="853">
        <v>39</v>
      </c>
      <c r="FO67" s="853">
        <v>1359</v>
      </c>
      <c r="FP67" s="853">
        <v>1</v>
      </c>
      <c r="FQ67" s="853">
        <v>0</v>
      </c>
      <c r="FR67" s="853">
        <v>10</v>
      </c>
      <c r="FS67" s="853">
        <v>10</v>
      </c>
      <c r="FT67" s="853">
        <v>40</v>
      </c>
      <c r="FU67" s="853">
        <v>20</v>
      </c>
      <c r="FV67" s="853">
        <v>18</v>
      </c>
      <c r="FW67" s="853">
        <v>1</v>
      </c>
      <c r="FX67" s="853"/>
      <c r="FY67" s="853"/>
      <c r="FZ67" s="853"/>
      <c r="GA67" s="853"/>
      <c r="GB67" s="853">
        <v>61</v>
      </c>
      <c r="GC67" s="853">
        <v>39</v>
      </c>
      <c r="GD67" s="853">
        <v>2179</v>
      </c>
      <c r="GE67" s="853">
        <v>60</v>
      </c>
      <c r="GF67" s="853">
        <v>40</v>
      </c>
      <c r="GG67" s="853">
        <v>822</v>
      </c>
      <c r="GH67" s="853">
        <v>63</v>
      </c>
      <c r="GI67" s="853">
        <v>37</v>
      </c>
      <c r="GJ67" s="853">
        <v>1357</v>
      </c>
      <c r="GK67" s="853">
        <v>58</v>
      </c>
      <c r="GL67" s="853">
        <v>42</v>
      </c>
      <c r="GM67" s="853">
        <v>2109</v>
      </c>
      <c r="GN67" s="853">
        <v>22</v>
      </c>
      <c r="GO67" s="853">
        <v>78</v>
      </c>
      <c r="GP67" s="853">
        <v>793</v>
      </c>
      <c r="GQ67" s="853">
        <v>27</v>
      </c>
      <c r="GR67" s="853">
        <v>73</v>
      </c>
      <c r="GS67" s="853">
        <v>1316</v>
      </c>
      <c r="GT67" s="853">
        <v>19</v>
      </c>
      <c r="GU67" s="853">
        <v>81</v>
      </c>
      <c r="GV67" s="853">
        <v>2110</v>
      </c>
      <c r="GW67" s="853">
        <v>18</v>
      </c>
      <c r="GX67" s="853">
        <v>82</v>
      </c>
      <c r="GY67" s="853">
        <v>794</v>
      </c>
      <c r="GZ67" s="853">
        <v>18</v>
      </c>
      <c r="HA67" s="853">
        <v>82</v>
      </c>
      <c r="HB67" s="853">
        <v>1316</v>
      </c>
      <c r="HC67" s="853">
        <v>18</v>
      </c>
      <c r="HD67" s="853">
        <v>82</v>
      </c>
      <c r="HE67" s="853">
        <v>2113</v>
      </c>
      <c r="HF67" s="853">
        <v>25</v>
      </c>
      <c r="HG67" s="853">
        <v>75</v>
      </c>
      <c r="HH67" s="853">
        <v>795</v>
      </c>
      <c r="HI67" s="853">
        <v>30</v>
      </c>
      <c r="HJ67" s="853">
        <v>70</v>
      </c>
      <c r="HK67" s="853">
        <v>1318</v>
      </c>
      <c r="HL67" s="853">
        <v>22</v>
      </c>
      <c r="HM67" s="853">
        <v>78</v>
      </c>
      <c r="HO67" s="312"/>
      <c r="HP67" s="312"/>
      <c r="HQ67" s="312"/>
      <c r="HR67" s="312"/>
      <c r="HS67" s="312"/>
      <c r="HT67" s="312"/>
      <c r="HU67" s="312"/>
      <c r="HV67" s="312"/>
      <c r="HW67" s="312"/>
      <c r="HX67" s="312"/>
      <c r="HY67" s="312"/>
      <c r="HZ67" s="312"/>
      <c r="IA67" s="312"/>
      <c r="IB67" s="312"/>
      <c r="IC67" s="312"/>
      <c r="ID67" s="312"/>
      <c r="IE67" s="312"/>
      <c r="IF67" s="312"/>
      <c r="IG67" s="312"/>
      <c r="IH67" s="312"/>
      <c r="II67" s="312"/>
      <c r="IJ67" s="312"/>
      <c r="IK67" s="312"/>
      <c r="IL67" s="312"/>
      <c r="IM67" s="312"/>
      <c r="IN67" s="312"/>
      <c r="IO67" s="312"/>
      <c r="IP67" s="312"/>
      <c r="IQ67" s="312"/>
      <c r="IR67" s="312"/>
      <c r="IS67" s="312"/>
      <c r="IT67" s="312"/>
      <c r="IU67" s="312"/>
      <c r="IV67" s="312"/>
    </row>
    <row r="68" spans="1:256" x14ac:dyDescent="0.2">
      <c r="B68" s="312" t="s">
        <v>412</v>
      </c>
      <c r="C68" s="853" t="e">
        <v>#N/A</v>
      </c>
      <c r="D68" s="853" t="e">
        <v>#N/A</v>
      </c>
      <c r="E68" s="853" t="e">
        <v>#N/A</v>
      </c>
      <c r="F68" s="853" t="e">
        <v>#N/A</v>
      </c>
      <c r="G68" s="853" t="e">
        <v>#N/A</v>
      </c>
      <c r="H68" s="853" t="e">
        <v>#N/A</v>
      </c>
      <c r="I68" s="853" t="e">
        <v>#N/A</v>
      </c>
      <c r="J68" s="853" t="e">
        <v>#N/A</v>
      </c>
      <c r="K68" s="853" t="e">
        <v>#N/A</v>
      </c>
      <c r="L68" s="853"/>
      <c r="M68" s="853"/>
      <c r="N68" s="853"/>
      <c r="O68" s="853" t="e">
        <v>#N/A</v>
      </c>
      <c r="P68" s="853" t="e">
        <v>#N/A</v>
      </c>
      <c r="Q68" s="853" t="e">
        <v>#N/A</v>
      </c>
      <c r="R68" s="853" t="e">
        <v>#N/A</v>
      </c>
      <c r="S68" s="853" t="e">
        <v>#N/A</v>
      </c>
      <c r="T68" s="853" t="e">
        <v>#N/A</v>
      </c>
      <c r="U68" s="853" t="e">
        <v>#N/A</v>
      </c>
      <c r="V68" s="853" t="e">
        <v>#N/A</v>
      </c>
      <c r="W68" s="853" t="e">
        <v>#N/A</v>
      </c>
      <c r="X68" s="853" t="e">
        <v>#N/A</v>
      </c>
      <c r="Y68" s="853" t="e">
        <v>#N/A</v>
      </c>
      <c r="Z68" s="853"/>
      <c r="AA68" s="853"/>
      <c r="AB68" s="853"/>
      <c r="AC68" s="853" t="e">
        <v>#N/A</v>
      </c>
      <c r="AD68" s="853" t="e">
        <v>#N/A</v>
      </c>
      <c r="AE68" s="853" t="e">
        <v>#N/A</v>
      </c>
      <c r="AF68" s="853" t="e">
        <v>#N/A</v>
      </c>
      <c r="AG68" s="853" t="e">
        <v>#N/A</v>
      </c>
      <c r="AH68" s="853" t="e">
        <v>#N/A</v>
      </c>
      <c r="AI68" s="853" t="e">
        <v>#N/A</v>
      </c>
      <c r="AJ68" s="853" t="e">
        <v>#N/A</v>
      </c>
      <c r="AK68" s="853" t="e">
        <v>#N/A</v>
      </c>
      <c r="AL68" s="853" t="e">
        <v>#N/A</v>
      </c>
      <c r="AM68" s="853" t="e">
        <v>#N/A</v>
      </c>
      <c r="AN68" s="853"/>
      <c r="AO68" s="853"/>
      <c r="AP68" s="853"/>
      <c r="AQ68" s="853" t="e">
        <v>#N/A</v>
      </c>
      <c r="AR68" s="853" t="e">
        <v>#N/A</v>
      </c>
      <c r="AS68" s="853" t="e">
        <v>#N/A</v>
      </c>
      <c r="AT68" s="853" t="e">
        <v>#N/A</v>
      </c>
      <c r="AU68" s="853" t="e">
        <v>#N/A</v>
      </c>
      <c r="AV68" s="853" t="e">
        <v>#N/A</v>
      </c>
      <c r="AW68" s="853" t="e">
        <v>#N/A</v>
      </c>
      <c r="AX68" s="853" t="e">
        <v>#N/A</v>
      </c>
      <c r="AY68" s="853" t="e">
        <v>#N/A</v>
      </c>
      <c r="AZ68" s="853" t="e">
        <v>#N/A</v>
      </c>
      <c r="BA68" s="853" t="e">
        <v>#N/A</v>
      </c>
      <c r="BB68" s="853" t="e">
        <v>#N/A</v>
      </c>
      <c r="BC68" s="853"/>
      <c r="BD68" s="853"/>
      <c r="BE68" s="853"/>
      <c r="BF68" s="853"/>
      <c r="BG68" s="853" t="e">
        <v>#N/A</v>
      </c>
      <c r="BH68" s="853" t="e">
        <v>#N/A</v>
      </c>
      <c r="BI68" s="853" t="e">
        <v>#N/A</v>
      </c>
      <c r="BJ68" s="853" t="e">
        <v>#N/A</v>
      </c>
      <c r="BK68" s="853" t="e">
        <v>#N/A</v>
      </c>
      <c r="BL68" s="853" t="e">
        <v>#N/A</v>
      </c>
      <c r="BM68" s="853" t="e">
        <v>#N/A</v>
      </c>
      <c r="BN68" s="853" t="e">
        <v>#N/A</v>
      </c>
      <c r="BO68" s="853" t="e">
        <v>#N/A</v>
      </c>
      <c r="BP68" s="853" t="e">
        <v>#N/A</v>
      </c>
      <c r="BQ68" s="853" t="e">
        <v>#N/A</v>
      </c>
      <c r="BR68" s="853" t="e">
        <v>#N/A</v>
      </c>
      <c r="BS68" s="853"/>
      <c r="BT68" s="853"/>
      <c r="BU68" s="853"/>
      <c r="BV68" s="853"/>
      <c r="BW68" s="853" t="e">
        <v>#N/A</v>
      </c>
      <c r="BX68" s="853" t="e">
        <v>#N/A</v>
      </c>
      <c r="BY68" s="853" t="e">
        <v>#N/A</v>
      </c>
      <c r="BZ68" s="853" t="e">
        <v>#N/A</v>
      </c>
      <c r="CA68" s="853" t="e">
        <v>#N/A</v>
      </c>
      <c r="CB68" s="853" t="e">
        <v>#N/A</v>
      </c>
      <c r="CC68" s="853" t="e">
        <v>#N/A</v>
      </c>
      <c r="CD68" s="853" t="e">
        <v>#N/A</v>
      </c>
      <c r="CE68" s="853" t="e">
        <v>#N/A</v>
      </c>
      <c r="CF68" s="853" t="e">
        <v>#N/A</v>
      </c>
      <c r="CG68" s="853" t="e">
        <v>#N/A</v>
      </c>
      <c r="CH68" s="853" t="e">
        <v>#N/A</v>
      </c>
      <c r="CI68" s="853"/>
      <c r="CJ68" s="853"/>
      <c r="CK68" s="853"/>
      <c r="CL68" s="853"/>
      <c r="CM68" s="853" t="e">
        <v>#N/A</v>
      </c>
      <c r="CN68" s="853" t="e">
        <v>#N/A</v>
      </c>
      <c r="CO68" s="853" t="e">
        <v>#N/A</v>
      </c>
      <c r="CP68" s="853" t="e">
        <v>#N/A</v>
      </c>
      <c r="CQ68" s="853" t="e">
        <v>#N/A</v>
      </c>
      <c r="CR68" s="853" t="e">
        <v>#N/A</v>
      </c>
      <c r="CS68" s="853" t="e">
        <v>#N/A</v>
      </c>
      <c r="CT68" s="853" t="e">
        <v>#N/A</v>
      </c>
      <c r="CU68" s="853" t="e">
        <v>#N/A</v>
      </c>
      <c r="CV68" s="853" t="e">
        <v>#N/A</v>
      </c>
      <c r="CW68" s="853" t="e">
        <v>#N/A</v>
      </c>
      <c r="CX68" s="853" t="e">
        <v>#N/A</v>
      </c>
      <c r="CY68" s="853"/>
      <c r="CZ68" s="853"/>
      <c r="DA68" s="853"/>
      <c r="DB68" s="853"/>
      <c r="DC68" s="853" t="e">
        <v>#N/A</v>
      </c>
      <c r="DD68" s="853" t="e">
        <v>#N/A</v>
      </c>
      <c r="DE68" s="853" t="e">
        <v>#N/A</v>
      </c>
      <c r="DF68" s="853" t="e">
        <v>#N/A</v>
      </c>
      <c r="DG68" s="853" t="e">
        <v>#N/A</v>
      </c>
      <c r="DH68" s="853" t="e">
        <v>#N/A</v>
      </c>
      <c r="DI68" s="853" t="e">
        <v>#N/A</v>
      </c>
      <c r="DJ68" s="853" t="e">
        <v>#N/A</v>
      </c>
      <c r="DK68" s="853" t="e">
        <v>#N/A</v>
      </c>
      <c r="DL68" s="853" t="e">
        <v>#N/A</v>
      </c>
      <c r="DM68" s="853" t="e">
        <v>#N/A</v>
      </c>
      <c r="DN68" s="853" t="e">
        <v>#N/A</v>
      </c>
      <c r="DO68" s="853"/>
      <c r="DP68" s="853"/>
      <c r="DQ68" s="853"/>
      <c r="DR68" s="853"/>
      <c r="DS68" s="853" t="e">
        <v>#N/A</v>
      </c>
      <c r="DT68" s="853" t="e">
        <v>#N/A</v>
      </c>
      <c r="DU68" s="853" t="e">
        <v>#N/A</v>
      </c>
      <c r="DV68" s="853" t="e">
        <v>#N/A</v>
      </c>
      <c r="DW68" s="853" t="e">
        <v>#N/A</v>
      </c>
      <c r="DX68" s="853" t="e">
        <v>#N/A</v>
      </c>
      <c r="DY68" s="853" t="e">
        <v>#N/A</v>
      </c>
      <c r="DZ68" s="853" t="e">
        <v>#N/A</v>
      </c>
      <c r="EA68" s="853" t="e">
        <v>#N/A</v>
      </c>
      <c r="EB68" s="853" t="e">
        <v>#N/A</v>
      </c>
      <c r="EC68" s="853" t="e">
        <v>#N/A</v>
      </c>
      <c r="ED68" s="853" t="e">
        <v>#N/A</v>
      </c>
      <c r="EE68" s="853"/>
      <c r="EF68" s="853"/>
      <c r="EG68" s="853"/>
      <c r="EH68" s="853"/>
      <c r="EI68" s="853" t="e">
        <v>#N/A</v>
      </c>
      <c r="EJ68" s="853" t="e">
        <v>#N/A</v>
      </c>
      <c r="EK68" s="853" t="e">
        <v>#N/A</v>
      </c>
      <c r="EL68" s="853" t="e">
        <v>#N/A</v>
      </c>
      <c r="EM68" s="853" t="e">
        <v>#N/A</v>
      </c>
      <c r="EN68" s="853" t="e">
        <v>#N/A</v>
      </c>
      <c r="EO68" s="853" t="e">
        <v>#N/A</v>
      </c>
      <c r="EP68" s="853" t="e">
        <v>#N/A</v>
      </c>
      <c r="EQ68" s="853" t="e">
        <v>#N/A</v>
      </c>
      <c r="ER68" s="853" t="e">
        <v>#N/A</v>
      </c>
      <c r="ES68" s="853" t="e">
        <v>#N/A</v>
      </c>
      <c r="ET68" s="853"/>
      <c r="EU68" s="853"/>
      <c r="EV68" s="853"/>
      <c r="EW68" s="853"/>
      <c r="EX68" s="853" t="e">
        <v>#N/A</v>
      </c>
      <c r="EY68" s="853" t="e">
        <v>#N/A</v>
      </c>
      <c r="EZ68" s="853" t="e">
        <v>#N/A</v>
      </c>
      <c r="FA68" s="853" t="e">
        <v>#N/A</v>
      </c>
      <c r="FB68" s="853" t="e">
        <v>#N/A</v>
      </c>
      <c r="FC68" s="853" t="e">
        <v>#N/A</v>
      </c>
      <c r="FD68" s="853" t="e">
        <v>#N/A</v>
      </c>
      <c r="FE68" s="853" t="e">
        <v>#N/A</v>
      </c>
      <c r="FF68" s="853" t="e">
        <v>#N/A</v>
      </c>
      <c r="FG68" s="853" t="e">
        <v>#N/A</v>
      </c>
      <c r="FH68" s="853" t="e">
        <v>#N/A</v>
      </c>
      <c r="FI68" s="853"/>
      <c r="FJ68" s="853"/>
      <c r="FK68" s="853"/>
      <c r="FL68" s="853"/>
      <c r="FM68" s="853" t="e">
        <v>#N/A</v>
      </c>
      <c r="FN68" s="853" t="e">
        <v>#N/A</v>
      </c>
      <c r="FO68" s="853" t="e">
        <v>#N/A</v>
      </c>
      <c r="FP68" s="853" t="e">
        <v>#N/A</v>
      </c>
      <c r="FQ68" s="853" t="e">
        <v>#N/A</v>
      </c>
      <c r="FR68" s="853" t="e">
        <v>#N/A</v>
      </c>
      <c r="FS68" s="853" t="e">
        <v>#N/A</v>
      </c>
      <c r="FT68" s="853" t="e">
        <v>#N/A</v>
      </c>
      <c r="FU68" s="853" t="e">
        <v>#N/A</v>
      </c>
      <c r="FV68" s="853" t="e">
        <v>#N/A</v>
      </c>
      <c r="FW68" s="853" t="e">
        <v>#N/A</v>
      </c>
      <c r="FX68" s="853"/>
      <c r="FY68" s="853"/>
      <c r="FZ68" s="853"/>
      <c r="GA68" s="853"/>
      <c r="GB68" s="853" t="e">
        <v>#N/A</v>
      </c>
      <c r="GC68" s="853" t="e">
        <v>#N/A</v>
      </c>
      <c r="GD68" s="853" t="e">
        <v>#N/A</v>
      </c>
      <c r="GE68" s="853" t="e">
        <v>#N/A</v>
      </c>
      <c r="GF68" s="853" t="e">
        <v>#N/A</v>
      </c>
      <c r="GG68" s="853" t="e">
        <v>#N/A</v>
      </c>
      <c r="GH68" s="853" t="e">
        <v>#N/A</v>
      </c>
      <c r="GI68" s="853" t="e">
        <v>#N/A</v>
      </c>
      <c r="GJ68" s="853" t="e">
        <v>#N/A</v>
      </c>
      <c r="GK68" s="853" t="e">
        <v>#N/A</v>
      </c>
      <c r="GL68" s="853" t="e">
        <v>#N/A</v>
      </c>
      <c r="GM68" s="853" t="e">
        <v>#N/A</v>
      </c>
      <c r="GN68" s="853" t="e">
        <v>#N/A</v>
      </c>
      <c r="GO68" s="853" t="e">
        <v>#N/A</v>
      </c>
      <c r="GP68" s="853" t="e">
        <v>#N/A</v>
      </c>
      <c r="GQ68" s="853" t="e">
        <v>#N/A</v>
      </c>
      <c r="GR68" s="853" t="e">
        <v>#N/A</v>
      </c>
      <c r="GS68" s="853" t="e">
        <v>#N/A</v>
      </c>
      <c r="GT68" s="853" t="e">
        <v>#N/A</v>
      </c>
      <c r="GU68" s="853" t="e">
        <v>#N/A</v>
      </c>
      <c r="GV68" s="853" t="e">
        <v>#N/A</v>
      </c>
      <c r="GW68" s="853" t="e">
        <v>#N/A</v>
      </c>
      <c r="GX68" s="853" t="e">
        <v>#N/A</v>
      </c>
      <c r="GY68" s="853" t="e">
        <v>#N/A</v>
      </c>
      <c r="GZ68" s="853" t="e">
        <v>#N/A</v>
      </c>
      <c r="HA68" s="853" t="e">
        <v>#N/A</v>
      </c>
      <c r="HB68" s="853" t="e">
        <v>#N/A</v>
      </c>
      <c r="HC68" s="853" t="e">
        <v>#N/A</v>
      </c>
      <c r="HD68" s="853" t="e">
        <v>#N/A</v>
      </c>
      <c r="HE68" s="853" t="e">
        <v>#N/A</v>
      </c>
      <c r="HF68" s="853" t="e">
        <v>#N/A</v>
      </c>
      <c r="HG68" s="853" t="e">
        <v>#N/A</v>
      </c>
      <c r="HH68" s="853" t="e">
        <v>#N/A</v>
      </c>
      <c r="HI68" s="853" t="e">
        <v>#N/A</v>
      </c>
      <c r="HJ68" s="853" t="e">
        <v>#N/A</v>
      </c>
      <c r="HK68" s="853" t="e">
        <v>#N/A</v>
      </c>
      <c r="HL68" s="853" t="e">
        <v>#N/A</v>
      </c>
      <c r="HM68" s="853" t="e">
        <v>#N/A</v>
      </c>
      <c r="HO68" s="312"/>
      <c r="HP68" s="312"/>
      <c r="HQ68" s="312"/>
      <c r="HR68" s="312"/>
      <c r="HS68" s="312"/>
      <c r="HT68" s="312"/>
      <c r="HU68" s="312"/>
      <c r="HV68" s="312"/>
      <c r="HW68" s="312"/>
      <c r="HX68" s="312"/>
      <c r="HY68" s="312"/>
      <c r="HZ68" s="312"/>
      <c r="IA68" s="312"/>
      <c r="IB68" s="312"/>
      <c r="IC68" s="312"/>
      <c r="ID68" s="312"/>
      <c r="IE68" s="312"/>
      <c r="IF68" s="312"/>
      <c r="IG68" s="312"/>
      <c r="IH68" s="312"/>
      <c r="II68" s="312"/>
      <c r="IJ68" s="312"/>
      <c r="IK68" s="312"/>
      <c r="IL68" s="312"/>
      <c r="IM68" s="312"/>
      <c r="IN68" s="312"/>
      <c r="IO68" s="312"/>
      <c r="IP68" s="312"/>
      <c r="IQ68" s="312"/>
      <c r="IR68" s="312"/>
      <c r="IS68" s="312"/>
      <c r="IT68" s="312"/>
      <c r="IU68" s="312"/>
      <c r="IV68" s="312"/>
    </row>
    <row r="69" spans="1:256" ht="15" x14ac:dyDescent="0.25">
      <c r="A69" s="315"/>
      <c r="B69" s="296" t="s">
        <v>532</v>
      </c>
      <c r="C69" s="853">
        <v>58540</v>
      </c>
      <c r="D69" s="853">
        <v>0</v>
      </c>
      <c r="E69" s="853">
        <v>0</v>
      </c>
      <c r="F69" s="853">
        <v>22</v>
      </c>
      <c r="G69" s="853">
        <v>9</v>
      </c>
      <c r="H69" s="853">
        <v>16</v>
      </c>
      <c r="I69" s="853">
        <v>36</v>
      </c>
      <c r="J69" s="853">
        <v>16</v>
      </c>
      <c r="K69" s="853">
        <v>0</v>
      </c>
      <c r="L69" s="853"/>
      <c r="M69" s="853"/>
      <c r="N69" s="853"/>
      <c r="O69" s="853">
        <v>48</v>
      </c>
      <c r="P69" s="853">
        <v>52</v>
      </c>
      <c r="Q69" s="853">
        <v>17678</v>
      </c>
      <c r="R69" s="853">
        <v>0</v>
      </c>
      <c r="S69" s="853">
        <v>0</v>
      </c>
      <c r="T69" s="853">
        <v>23</v>
      </c>
      <c r="U69" s="853">
        <v>10</v>
      </c>
      <c r="V69" s="853">
        <v>18</v>
      </c>
      <c r="W69" s="853">
        <v>34</v>
      </c>
      <c r="X69" s="853">
        <v>14</v>
      </c>
      <c r="Y69" s="853">
        <v>0</v>
      </c>
      <c r="Z69" s="853"/>
      <c r="AA69" s="853"/>
      <c r="AB69" s="853"/>
      <c r="AC69" s="853">
        <v>52</v>
      </c>
      <c r="AD69" s="853">
        <v>48</v>
      </c>
      <c r="AE69" s="853">
        <v>40862</v>
      </c>
      <c r="AF69" s="853">
        <v>0</v>
      </c>
      <c r="AG69" s="853">
        <v>0</v>
      </c>
      <c r="AH69" s="853">
        <v>21</v>
      </c>
      <c r="AI69" s="853">
        <v>8</v>
      </c>
      <c r="AJ69" s="853">
        <v>15</v>
      </c>
      <c r="AK69" s="853">
        <v>37</v>
      </c>
      <c r="AL69" s="853">
        <v>17</v>
      </c>
      <c r="AM69" s="853">
        <v>0</v>
      </c>
      <c r="AN69" s="853"/>
      <c r="AO69" s="853"/>
      <c r="AP69" s="853"/>
      <c r="AQ69" s="853">
        <v>46</v>
      </c>
      <c r="AR69" s="853">
        <v>54</v>
      </c>
      <c r="AS69" s="853">
        <v>58493</v>
      </c>
      <c r="AT69" s="853">
        <v>0</v>
      </c>
      <c r="AU69" s="853">
        <v>0</v>
      </c>
      <c r="AV69" s="853">
        <v>6</v>
      </c>
      <c r="AW69" s="853">
        <v>5</v>
      </c>
      <c r="AX69" s="853">
        <v>16</v>
      </c>
      <c r="AY69" s="853">
        <v>35</v>
      </c>
      <c r="AZ69" s="853">
        <v>33</v>
      </c>
      <c r="BA69" s="853">
        <v>5</v>
      </c>
      <c r="BB69" s="853">
        <v>0</v>
      </c>
      <c r="BC69" s="853"/>
      <c r="BD69" s="853"/>
      <c r="BE69" s="853"/>
      <c r="BF69" s="853"/>
      <c r="BG69" s="853">
        <v>62</v>
      </c>
      <c r="BH69" s="853">
        <v>38</v>
      </c>
      <c r="BI69" s="853">
        <v>17664</v>
      </c>
      <c r="BJ69" s="853">
        <v>0</v>
      </c>
      <c r="BK69" s="853">
        <v>0</v>
      </c>
      <c r="BL69" s="853">
        <v>6</v>
      </c>
      <c r="BM69" s="853">
        <v>5</v>
      </c>
      <c r="BN69" s="853">
        <v>15</v>
      </c>
      <c r="BO69" s="853">
        <v>34</v>
      </c>
      <c r="BP69" s="853">
        <v>33</v>
      </c>
      <c r="BQ69" s="853">
        <v>6</v>
      </c>
      <c r="BR69" s="853">
        <v>0</v>
      </c>
      <c r="BS69" s="853"/>
      <c r="BT69" s="853"/>
      <c r="BU69" s="853"/>
      <c r="BV69" s="853"/>
      <c r="BW69" s="853">
        <v>61</v>
      </c>
      <c r="BX69" s="853">
        <v>39</v>
      </c>
      <c r="BY69" s="853">
        <v>40829</v>
      </c>
      <c r="BZ69" s="853">
        <v>0</v>
      </c>
      <c r="CA69" s="853">
        <v>0</v>
      </c>
      <c r="CB69" s="853">
        <v>6</v>
      </c>
      <c r="CC69" s="853">
        <v>5</v>
      </c>
      <c r="CD69" s="853">
        <v>16</v>
      </c>
      <c r="CE69" s="853">
        <v>35</v>
      </c>
      <c r="CF69" s="853">
        <v>33</v>
      </c>
      <c r="CG69" s="853">
        <v>4</v>
      </c>
      <c r="CH69" s="853">
        <v>0</v>
      </c>
      <c r="CI69" s="853"/>
      <c r="CJ69" s="853"/>
      <c r="CK69" s="853"/>
      <c r="CL69" s="853"/>
      <c r="CM69" s="853">
        <v>62</v>
      </c>
      <c r="CN69" s="853">
        <v>38</v>
      </c>
      <c r="CO69" s="853">
        <v>58534</v>
      </c>
      <c r="CP69" s="853">
        <v>1</v>
      </c>
      <c r="CQ69" s="853">
        <v>0</v>
      </c>
      <c r="CR69" s="853">
        <v>20</v>
      </c>
      <c r="CS69" s="853">
        <v>4</v>
      </c>
      <c r="CT69" s="853">
        <v>2</v>
      </c>
      <c r="CU69" s="853">
        <v>26</v>
      </c>
      <c r="CV69" s="853">
        <v>36</v>
      </c>
      <c r="CW69" s="853">
        <v>9</v>
      </c>
      <c r="CX69" s="853">
        <v>1</v>
      </c>
      <c r="CY69" s="853"/>
      <c r="CZ69" s="853"/>
      <c r="DA69" s="853"/>
      <c r="DB69" s="853"/>
      <c r="DC69" s="853">
        <v>53</v>
      </c>
      <c r="DD69" s="853">
        <v>47</v>
      </c>
      <c r="DE69" s="853">
        <v>17675</v>
      </c>
      <c r="DF69" s="853">
        <v>0</v>
      </c>
      <c r="DG69" s="853">
        <v>0</v>
      </c>
      <c r="DH69" s="853">
        <v>23</v>
      </c>
      <c r="DI69" s="853">
        <v>5</v>
      </c>
      <c r="DJ69" s="853">
        <v>2</v>
      </c>
      <c r="DK69" s="853">
        <v>30</v>
      </c>
      <c r="DL69" s="853">
        <v>31</v>
      </c>
      <c r="DM69" s="853">
        <v>6</v>
      </c>
      <c r="DN69" s="853">
        <v>1</v>
      </c>
      <c r="DO69" s="853"/>
      <c r="DP69" s="853"/>
      <c r="DQ69" s="853"/>
      <c r="DR69" s="853"/>
      <c r="DS69" s="853">
        <v>62</v>
      </c>
      <c r="DT69" s="853">
        <v>38</v>
      </c>
      <c r="DU69" s="853">
        <v>40859</v>
      </c>
      <c r="DV69" s="853">
        <v>1</v>
      </c>
      <c r="DW69" s="853">
        <v>0</v>
      </c>
      <c r="DX69" s="853">
        <v>19</v>
      </c>
      <c r="DY69" s="853">
        <v>3</v>
      </c>
      <c r="DZ69" s="853">
        <v>2</v>
      </c>
      <c r="EA69" s="853">
        <v>24</v>
      </c>
      <c r="EB69" s="853">
        <v>38</v>
      </c>
      <c r="EC69" s="853">
        <v>11</v>
      </c>
      <c r="ED69" s="853">
        <v>2</v>
      </c>
      <c r="EE69" s="853"/>
      <c r="EF69" s="853"/>
      <c r="EG69" s="853"/>
      <c r="EH69" s="853"/>
      <c r="EI69" s="853">
        <v>49</v>
      </c>
      <c r="EJ69" s="853">
        <v>51</v>
      </c>
      <c r="EK69" s="853">
        <v>58530</v>
      </c>
      <c r="EL69" s="853">
        <v>0</v>
      </c>
      <c r="EM69" s="853">
        <v>0</v>
      </c>
      <c r="EN69" s="853">
        <v>21</v>
      </c>
      <c r="EO69" s="853">
        <v>13</v>
      </c>
      <c r="EP69" s="853">
        <v>36</v>
      </c>
      <c r="EQ69" s="853">
        <v>16</v>
      </c>
      <c r="ER69" s="853">
        <v>13</v>
      </c>
      <c r="ES69" s="853">
        <v>0</v>
      </c>
      <c r="ET69" s="853"/>
      <c r="EU69" s="853"/>
      <c r="EV69" s="853"/>
      <c r="EW69" s="853"/>
      <c r="EX69" s="853">
        <v>70</v>
      </c>
      <c r="EY69" s="853">
        <v>30</v>
      </c>
      <c r="EZ69" s="853">
        <v>17674</v>
      </c>
      <c r="FA69" s="853">
        <v>0</v>
      </c>
      <c r="FB69" s="853">
        <v>0</v>
      </c>
      <c r="FC69" s="853">
        <v>22</v>
      </c>
      <c r="FD69" s="853">
        <v>12</v>
      </c>
      <c r="FE69" s="853">
        <v>36</v>
      </c>
      <c r="FF69" s="853">
        <v>17</v>
      </c>
      <c r="FG69" s="853">
        <v>12</v>
      </c>
      <c r="FH69" s="853">
        <v>0</v>
      </c>
      <c r="FI69" s="853"/>
      <c r="FJ69" s="853"/>
      <c r="FK69" s="853"/>
      <c r="FL69" s="853"/>
      <c r="FM69" s="853">
        <v>71</v>
      </c>
      <c r="FN69" s="853">
        <v>29</v>
      </c>
      <c r="FO69" s="853">
        <v>40856</v>
      </c>
      <c r="FP69" s="853">
        <v>1</v>
      </c>
      <c r="FQ69" s="853">
        <v>0</v>
      </c>
      <c r="FR69" s="853">
        <v>20</v>
      </c>
      <c r="FS69" s="853">
        <v>13</v>
      </c>
      <c r="FT69" s="853">
        <v>36</v>
      </c>
      <c r="FU69" s="853">
        <v>16</v>
      </c>
      <c r="FV69" s="853">
        <v>13</v>
      </c>
      <c r="FW69" s="853">
        <v>0</v>
      </c>
      <c r="FX69" s="853"/>
      <c r="FY69" s="853"/>
      <c r="FZ69" s="853"/>
      <c r="GA69" s="853"/>
      <c r="GB69" s="853">
        <v>70</v>
      </c>
      <c r="GC69" s="853">
        <v>30</v>
      </c>
      <c r="GD69" s="853">
        <v>58441</v>
      </c>
      <c r="GE69" s="853">
        <v>70</v>
      </c>
      <c r="GF69" s="853">
        <v>30</v>
      </c>
      <c r="GG69" s="853">
        <v>17652</v>
      </c>
      <c r="GH69" s="853">
        <v>73</v>
      </c>
      <c r="GI69" s="853">
        <v>27</v>
      </c>
      <c r="GJ69" s="853">
        <v>40789</v>
      </c>
      <c r="GK69" s="853">
        <v>69</v>
      </c>
      <c r="GL69" s="853">
        <v>31</v>
      </c>
      <c r="GM69" s="853">
        <v>56882</v>
      </c>
      <c r="GN69" s="853">
        <v>29</v>
      </c>
      <c r="GO69" s="853">
        <v>71</v>
      </c>
      <c r="GP69" s="853">
        <v>17154</v>
      </c>
      <c r="GQ69" s="853">
        <v>32</v>
      </c>
      <c r="GR69" s="853">
        <v>68</v>
      </c>
      <c r="GS69" s="853">
        <v>39728</v>
      </c>
      <c r="GT69" s="853">
        <v>28</v>
      </c>
      <c r="GU69" s="853">
        <v>72</v>
      </c>
      <c r="GV69" s="853">
        <v>56892</v>
      </c>
      <c r="GW69" s="853">
        <v>25</v>
      </c>
      <c r="GX69" s="853">
        <v>75</v>
      </c>
      <c r="GY69" s="853">
        <v>17154</v>
      </c>
      <c r="GZ69" s="853">
        <v>25</v>
      </c>
      <c r="HA69" s="853">
        <v>75</v>
      </c>
      <c r="HB69" s="853">
        <v>39738</v>
      </c>
      <c r="HC69" s="853">
        <v>25</v>
      </c>
      <c r="HD69" s="853">
        <v>75</v>
      </c>
      <c r="HE69" s="853">
        <v>56839</v>
      </c>
      <c r="HF69" s="853">
        <v>32</v>
      </c>
      <c r="HG69" s="853">
        <v>68</v>
      </c>
      <c r="HH69" s="853">
        <v>17151</v>
      </c>
      <c r="HI69" s="853">
        <v>37</v>
      </c>
      <c r="HJ69" s="853">
        <v>63</v>
      </c>
      <c r="HK69" s="853">
        <v>39688</v>
      </c>
      <c r="HL69" s="853">
        <v>30</v>
      </c>
      <c r="HM69" s="853">
        <v>70</v>
      </c>
      <c r="HO69" s="312"/>
      <c r="HP69" s="312"/>
      <c r="HQ69" s="312"/>
      <c r="HR69" s="312"/>
      <c r="HS69" s="312"/>
      <c r="HT69" s="312"/>
      <c r="HU69" s="312"/>
      <c r="HV69" s="312"/>
      <c r="HW69" s="312"/>
      <c r="HX69" s="312"/>
      <c r="HY69" s="312"/>
      <c r="HZ69" s="312"/>
      <c r="IA69" s="312"/>
      <c r="IB69" s="312"/>
      <c r="IC69" s="312"/>
      <c r="ID69" s="312"/>
      <c r="IE69" s="312"/>
      <c r="IF69" s="312"/>
      <c r="IG69" s="312"/>
      <c r="IH69" s="312"/>
      <c r="II69" s="312"/>
      <c r="IJ69" s="312"/>
      <c r="IK69" s="312"/>
      <c r="IL69" s="312"/>
      <c r="IM69" s="312"/>
      <c r="IN69" s="312"/>
      <c r="IO69" s="312"/>
      <c r="IP69" s="312"/>
      <c r="IQ69" s="312"/>
      <c r="IR69" s="312"/>
      <c r="IS69" s="312"/>
      <c r="IT69" s="312"/>
      <c r="IU69" s="312"/>
      <c r="IV69" s="312"/>
    </row>
    <row r="70" spans="1:256" x14ac:dyDescent="0.2">
      <c r="C70" s="325"/>
      <c r="D70" s="325"/>
      <c r="E70" s="325"/>
      <c r="F70" s="325"/>
      <c r="G70" s="325"/>
      <c r="H70" s="325"/>
      <c r="I70" s="325"/>
      <c r="J70" s="325"/>
      <c r="K70" s="325"/>
      <c r="L70" s="325"/>
      <c r="M70" s="325"/>
      <c r="N70" s="325"/>
      <c r="O70" s="325"/>
      <c r="P70" s="325"/>
      <c r="Q70" s="325"/>
      <c r="R70" s="325"/>
      <c r="S70" s="325"/>
      <c r="T70" s="325"/>
      <c r="U70" s="325"/>
      <c r="V70" s="325"/>
      <c r="W70" s="325"/>
      <c r="X70" s="325"/>
      <c r="Y70" s="325"/>
      <c r="Z70" s="325"/>
      <c r="AA70" s="325"/>
      <c r="AB70" s="325"/>
      <c r="AC70" s="325"/>
      <c r="AD70" s="325"/>
      <c r="AE70" s="325"/>
      <c r="AF70" s="325"/>
      <c r="AG70" s="325"/>
      <c r="AH70" s="325"/>
      <c r="AI70" s="325"/>
      <c r="AJ70" s="325"/>
      <c r="AK70" s="325"/>
      <c r="AL70" s="325"/>
      <c r="AM70" s="325"/>
      <c r="AN70" s="325"/>
      <c r="AO70" s="325"/>
      <c r="AP70" s="325"/>
      <c r="AQ70" s="325"/>
      <c r="AR70" s="325"/>
      <c r="AS70" s="325"/>
      <c r="AT70" s="325"/>
      <c r="AU70" s="325"/>
      <c r="AV70" s="325"/>
      <c r="AW70" s="325"/>
      <c r="AX70" s="325"/>
      <c r="AY70" s="325"/>
      <c r="AZ70" s="325"/>
      <c r="BA70" s="325"/>
      <c r="BB70" s="325"/>
      <c r="BC70" s="325"/>
      <c r="BD70" s="325"/>
      <c r="BE70" s="325"/>
      <c r="BF70" s="325"/>
      <c r="BG70" s="325"/>
      <c r="BH70" s="325"/>
      <c r="BI70" s="325"/>
      <c r="BJ70" s="325"/>
      <c r="BK70" s="325"/>
      <c r="BL70" s="325"/>
      <c r="BM70" s="325"/>
      <c r="BN70" s="325"/>
      <c r="BO70" s="325"/>
      <c r="BP70" s="325"/>
      <c r="BQ70" s="325"/>
      <c r="BR70" s="325"/>
      <c r="BS70" s="325"/>
      <c r="BT70" s="325"/>
      <c r="BU70" s="325"/>
      <c r="BV70" s="325"/>
      <c r="BW70" s="325"/>
      <c r="BX70" s="325"/>
      <c r="BY70" s="325"/>
      <c r="BZ70" s="325"/>
      <c r="CA70" s="325"/>
      <c r="CB70" s="325"/>
      <c r="CC70" s="325"/>
      <c r="CD70" s="325"/>
      <c r="CE70" s="325"/>
      <c r="CF70" s="325"/>
      <c r="CG70" s="325"/>
      <c r="CH70" s="325"/>
      <c r="CI70" s="325"/>
      <c r="CJ70" s="325"/>
      <c r="CK70" s="325"/>
      <c r="CL70" s="325"/>
      <c r="CM70" s="325"/>
      <c r="CN70" s="325"/>
      <c r="CO70" s="325"/>
      <c r="CP70" s="325"/>
      <c r="CQ70" s="325"/>
      <c r="CR70" s="325"/>
      <c r="CS70" s="325"/>
      <c r="CT70" s="325"/>
      <c r="CU70" s="325"/>
      <c r="CV70" s="325"/>
      <c r="CW70" s="325"/>
      <c r="CX70" s="325"/>
      <c r="CY70" s="325"/>
      <c r="CZ70" s="325"/>
      <c r="DA70" s="325"/>
      <c r="DB70" s="325"/>
      <c r="DC70" s="325"/>
      <c r="DD70" s="325"/>
      <c r="DE70" s="325"/>
      <c r="DF70" s="325"/>
      <c r="DG70" s="325"/>
      <c r="DH70" s="325"/>
      <c r="DI70" s="325"/>
      <c r="DJ70" s="325"/>
      <c r="DK70" s="325"/>
      <c r="DL70" s="325"/>
      <c r="DM70" s="325"/>
      <c r="DN70" s="325"/>
      <c r="DO70" s="325"/>
      <c r="DP70" s="325"/>
      <c r="DQ70" s="325"/>
      <c r="DR70" s="325"/>
      <c r="DS70" s="325"/>
      <c r="DT70" s="325"/>
      <c r="DU70" s="325"/>
      <c r="DV70" s="325"/>
      <c r="DW70" s="325"/>
      <c r="DX70" s="325"/>
      <c r="DY70" s="325"/>
      <c r="DZ70" s="325"/>
      <c r="EA70" s="325"/>
      <c r="EB70" s="325"/>
      <c r="EC70" s="325"/>
      <c r="ED70" s="325"/>
      <c r="EE70" s="325"/>
      <c r="EF70" s="325"/>
      <c r="EG70" s="325"/>
      <c r="EH70" s="325"/>
      <c r="EI70" s="325"/>
      <c r="EJ70" s="325"/>
      <c r="EK70" s="325"/>
      <c r="EL70" s="325"/>
      <c r="EM70" s="325"/>
      <c r="EN70" s="325"/>
      <c r="EO70" s="325"/>
      <c r="EP70" s="325"/>
      <c r="EQ70" s="325"/>
      <c r="ER70" s="325"/>
      <c r="ES70" s="325"/>
      <c r="ET70" s="325"/>
      <c r="EU70" s="325"/>
      <c r="EV70" s="325"/>
      <c r="EW70" s="325"/>
      <c r="EX70" s="325"/>
      <c r="EY70" s="325"/>
      <c r="EZ70" s="325"/>
      <c r="FA70" s="325"/>
      <c r="FB70" s="325"/>
      <c r="FC70" s="325"/>
      <c r="FD70" s="325"/>
      <c r="FE70" s="325"/>
      <c r="FF70" s="325"/>
      <c r="FG70" s="325"/>
      <c r="FH70" s="325"/>
      <c r="FI70" s="325"/>
      <c r="FJ70" s="325"/>
      <c r="FK70" s="325"/>
      <c r="FL70" s="325"/>
      <c r="FM70" s="325"/>
      <c r="FN70" s="325"/>
      <c r="FO70" s="325"/>
      <c r="FP70" s="325"/>
      <c r="FQ70" s="325"/>
      <c r="FR70" s="325"/>
      <c r="FS70" s="325"/>
      <c r="FT70" s="325"/>
      <c r="FU70" s="325"/>
      <c r="FV70" s="325"/>
      <c r="FW70" s="325"/>
      <c r="FX70" s="325"/>
      <c r="FY70" s="325"/>
      <c r="FZ70" s="325"/>
      <c r="GA70" s="325"/>
      <c r="GB70" s="325"/>
      <c r="GC70" s="325"/>
      <c r="GD70" s="325"/>
      <c r="GE70" s="325"/>
      <c r="GF70" s="325"/>
      <c r="GG70" s="325"/>
      <c r="GH70" s="325"/>
      <c r="GI70" s="325"/>
      <c r="GJ70" s="325"/>
      <c r="GK70" s="325"/>
      <c r="GL70" s="325"/>
      <c r="GM70" s="325"/>
      <c r="GN70" s="325"/>
      <c r="GO70" s="325"/>
      <c r="GP70" s="325"/>
      <c r="GQ70" s="325"/>
      <c r="GR70" s="325"/>
      <c r="GS70" s="325"/>
      <c r="GT70" s="325"/>
      <c r="GU70" s="325"/>
      <c r="GV70" s="325"/>
      <c r="GW70" s="325"/>
      <c r="GX70" s="325"/>
      <c r="GY70" s="325"/>
      <c r="GZ70" s="325"/>
      <c r="HA70" s="325"/>
      <c r="HB70" s="325"/>
      <c r="HC70" s="325"/>
      <c r="HD70" s="325"/>
      <c r="HE70" s="325"/>
      <c r="HF70" s="325"/>
      <c r="HG70" s="325"/>
      <c r="HH70" s="325"/>
      <c r="HI70" s="325"/>
      <c r="HJ70" s="325"/>
      <c r="HK70" s="325"/>
      <c r="HL70" s="325"/>
      <c r="HM70" s="325"/>
      <c r="HO70" s="312"/>
      <c r="HP70" s="312"/>
      <c r="HQ70" s="312"/>
      <c r="HR70" s="312"/>
      <c r="HS70" s="312"/>
      <c r="HT70" s="312"/>
      <c r="HU70" s="312"/>
      <c r="HV70" s="312"/>
      <c r="HW70" s="312"/>
      <c r="HX70" s="312"/>
      <c r="HY70" s="312"/>
      <c r="HZ70" s="312"/>
      <c r="IA70" s="312"/>
      <c r="IB70" s="312"/>
      <c r="IC70" s="312"/>
      <c r="ID70" s="312"/>
      <c r="IE70" s="312"/>
      <c r="IF70" s="312"/>
      <c r="IG70" s="312"/>
      <c r="IH70" s="312"/>
      <c r="II70" s="312"/>
      <c r="IJ70" s="312"/>
      <c r="IK70" s="312"/>
      <c r="IL70" s="312"/>
      <c r="IM70" s="312"/>
      <c r="IN70" s="312"/>
      <c r="IO70" s="312"/>
      <c r="IP70" s="312"/>
      <c r="IQ70" s="312"/>
      <c r="IR70" s="312"/>
      <c r="IS70" s="312"/>
      <c r="IT70" s="312"/>
      <c r="IU70" s="312"/>
      <c r="IV70" s="312"/>
    </row>
    <row r="71" spans="1:256" x14ac:dyDescent="0.2">
      <c r="A71" s="312" t="s">
        <v>413</v>
      </c>
      <c r="B71" s="312" t="s">
        <v>47</v>
      </c>
      <c r="C71" s="853">
        <v>382897</v>
      </c>
      <c r="D71" s="853">
        <v>0</v>
      </c>
      <c r="E71" s="853">
        <v>0</v>
      </c>
      <c r="F71" s="853">
        <v>2</v>
      </c>
      <c r="G71" s="853">
        <v>1</v>
      </c>
      <c r="H71" s="853">
        <v>5</v>
      </c>
      <c r="I71" s="853">
        <v>36</v>
      </c>
      <c r="J71" s="853">
        <v>56</v>
      </c>
      <c r="K71" s="853">
        <v>0</v>
      </c>
      <c r="L71" s="853"/>
      <c r="M71" s="853"/>
      <c r="N71" s="853"/>
      <c r="O71" s="853">
        <v>8</v>
      </c>
      <c r="P71" s="853">
        <v>92</v>
      </c>
      <c r="Q71" s="853">
        <v>186460</v>
      </c>
      <c r="R71" s="853">
        <v>0</v>
      </c>
      <c r="S71" s="853">
        <v>0</v>
      </c>
      <c r="T71" s="853">
        <v>2</v>
      </c>
      <c r="U71" s="853">
        <v>1</v>
      </c>
      <c r="V71" s="853">
        <v>4</v>
      </c>
      <c r="W71" s="853">
        <v>34</v>
      </c>
      <c r="X71" s="853">
        <v>59</v>
      </c>
      <c r="Y71" s="853">
        <v>0</v>
      </c>
      <c r="Z71" s="853"/>
      <c r="AA71" s="853"/>
      <c r="AB71" s="853"/>
      <c r="AC71" s="853">
        <v>7</v>
      </c>
      <c r="AD71" s="853">
        <v>93</v>
      </c>
      <c r="AE71" s="853">
        <v>196437</v>
      </c>
      <c r="AF71" s="853">
        <v>0</v>
      </c>
      <c r="AG71" s="853">
        <v>0</v>
      </c>
      <c r="AH71" s="853">
        <v>3</v>
      </c>
      <c r="AI71" s="853">
        <v>2</v>
      </c>
      <c r="AJ71" s="853">
        <v>5</v>
      </c>
      <c r="AK71" s="853">
        <v>38</v>
      </c>
      <c r="AL71" s="853">
        <v>53</v>
      </c>
      <c r="AM71" s="853">
        <v>0</v>
      </c>
      <c r="AN71" s="853"/>
      <c r="AO71" s="853"/>
      <c r="AP71" s="853"/>
      <c r="AQ71" s="853">
        <v>10</v>
      </c>
      <c r="AR71" s="853">
        <v>90</v>
      </c>
      <c r="AS71" s="853">
        <v>383106</v>
      </c>
      <c r="AT71" s="853">
        <v>0</v>
      </c>
      <c r="AU71" s="853">
        <v>0</v>
      </c>
      <c r="AV71" s="853">
        <v>1</v>
      </c>
      <c r="AW71" s="853">
        <v>1</v>
      </c>
      <c r="AX71" s="853">
        <v>2</v>
      </c>
      <c r="AY71" s="853">
        <v>8</v>
      </c>
      <c r="AZ71" s="853">
        <v>50</v>
      </c>
      <c r="BA71" s="853">
        <v>36</v>
      </c>
      <c r="BB71" s="853">
        <v>3</v>
      </c>
      <c r="BC71" s="853"/>
      <c r="BD71" s="853"/>
      <c r="BE71" s="853"/>
      <c r="BF71" s="853"/>
      <c r="BG71" s="853">
        <v>11</v>
      </c>
      <c r="BH71" s="853">
        <v>89</v>
      </c>
      <c r="BI71" s="853">
        <v>186577</v>
      </c>
      <c r="BJ71" s="853">
        <v>0</v>
      </c>
      <c r="BK71" s="853">
        <v>0</v>
      </c>
      <c r="BL71" s="853">
        <v>0</v>
      </c>
      <c r="BM71" s="853">
        <v>0</v>
      </c>
      <c r="BN71" s="853">
        <v>1</v>
      </c>
      <c r="BO71" s="853">
        <v>5</v>
      </c>
      <c r="BP71" s="853">
        <v>46</v>
      </c>
      <c r="BQ71" s="853">
        <v>44</v>
      </c>
      <c r="BR71" s="853">
        <v>3</v>
      </c>
      <c r="BS71" s="853"/>
      <c r="BT71" s="853"/>
      <c r="BU71" s="853"/>
      <c r="BV71" s="853"/>
      <c r="BW71" s="853">
        <v>7</v>
      </c>
      <c r="BX71" s="853">
        <v>93</v>
      </c>
      <c r="BY71" s="853">
        <v>196529</v>
      </c>
      <c r="BZ71" s="853">
        <v>0</v>
      </c>
      <c r="CA71" s="853">
        <v>0</v>
      </c>
      <c r="CB71" s="853">
        <v>1</v>
      </c>
      <c r="CC71" s="853">
        <v>1</v>
      </c>
      <c r="CD71" s="853">
        <v>2</v>
      </c>
      <c r="CE71" s="853">
        <v>11</v>
      </c>
      <c r="CF71" s="853">
        <v>54</v>
      </c>
      <c r="CG71" s="853">
        <v>29</v>
      </c>
      <c r="CH71" s="853">
        <v>2</v>
      </c>
      <c r="CI71" s="853"/>
      <c r="CJ71" s="853"/>
      <c r="CK71" s="853"/>
      <c r="CL71" s="853"/>
      <c r="CM71" s="853">
        <v>15</v>
      </c>
      <c r="CN71" s="853">
        <v>85</v>
      </c>
      <c r="CO71" s="853">
        <v>382887</v>
      </c>
      <c r="CP71" s="853">
        <v>0</v>
      </c>
      <c r="CQ71" s="853">
        <v>0</v>
      </c>
      <c r="CR71" s="853">
        <v>2</v>
      </c>
      <c r="CS71" s="853">
        <v>0</v>
      </c>
      <c r="CT71" s="853">
        <v>0</v>
      </c>
      <c r="CU71" s="853">
        <v>7</v>
      </c>
      <c r="CV71" s="853">
        <v>41</v>
      </c>
      <c r="CW71" s="853">
        <v>37</v>
      </c>
      <c r="CX71" s="853">
        <v>11</v>
      </c>
      <c r="CY71" s="853"/>
      <c r="CZ71" s="853"/>
      <c r="DA71" s="853"/>
      <c r="DB71" s="853"/>
      <c r="DC71" s="853">
        <v>10</v>
      </c>
      <c r="DD71" s="853">
        <v>90</v>
      </c>
      <c r="DE71" s="853">
        <v>186457</v>
      </c>
      <c r="DF71" s="853">
        <v>0</v>
      </c>
      <c r="DG71" s="853">
        <v>0</v>
      </c>
      <c r="DH71" s="853">
        <v>2</v>
      </c>
      <c r="DI71" s="853">
        <v>0</v>
      </c>
      <c r="DJ71" s="853">
        <v>0</v>
      </c>
      <c r="DK71" s="853">
        <v>8</v>
      </c>
      <c r="DL71" s="853">
        <v>44</v>
      </c>
      <c r="DM71" s="853">
        <v>37</v>
      </c>
      <c r="DN71" s="853">
        <v>9</v>
      </c>
      <c r="DO71" s="853"/>
      <c r="DP71" s="853"/>
      <c r="DQ71" s="853"/>
      <c r="DR71" s="853"/>
      <c r="DS71" s="853">
        <v>10</v>
      </c>
      <c r="DT71" s="853">
        <v>90</v>
      </c>
      <c r="DU71" s="853">
        <v>196430</v>
      </c>
      <c r="DV71" s="853">
        <v>0</v>
      </c>
      <c r="DW71" s="853">
        <v>0</v>
      </c>
      <c r="DX71" s="853">
        <v>2</v>
      </c>
      <c r="DY71" s="853">
        <v>0</v>
      </c>
      <c r="DZ71" s="853">
        <v>0</v>
      </c>
      <c r="EA71" s="853">
        <v>7</v>
      </c>
      <c r="EB71" s="853">
        <v>39</v>
      </c>
      <c r="EC71" s="853">
        <v>37</v>
      </c>
      <c r="ED71" s="853">
        <v>13</v>
      </c>
      <c r="EE71" s="853"/>
      <c r="EF71" s="853"/>
      <c r="EG71" s="853"/>
      <c r="EH71" s="853"/>
      <c r="EI71" s="853">
        <v>11</v>
      </c>
      <c r="EJ71" s="853">
        <v>89</v>
      </c>
      <c r="EK71" s="853">
        <v>382849</v>
      </c>
      <c r="EL71" s="853">
        <v>0</v>
      </c>
      <c r="EM71" s="853">
        <v>0</v>
      </c>
      <c r="EN71" s="853">
        <v>2</v>
      </c>
      <c r="EO71" s="853">
        <v>2</v>
      </c>
      <c r="EP71" s="853">
        <v>15</v>
      </c>
      <c r="EQ71" s="853">
        <v>23</v>
      </c>
      <c r="ER71" s="853">
        <v>53</v>
      </c>
      <c r="ES71" s="853">
        <v>5</v>
      </c>
      <c r="ET71" s="853"/>
      <c r="EU71" s="853"/>
      <c r="EV71" s="853"/>
      <c r="EW71" s="853"/>
      <c r="EX71" s="853">
        <v>19</v>
      </c>
      <c r="EY71" s="853">
        <v>81</v>
      </c>
      <c r="EZ71" s="853">
        <v>186441</v>
      </c>
      <c r="FA71" s="853">
        <v>0</v>
      </c>
      <c r="FB71" s="853">
        <v>0</v>
      </c>
      <c r="FC71" s="853">
        <v>2</v>
      </c>
      <c r="FD71" s="853">
        <v>1</v>
      </c>
      <c r="FE71" s="853">
        <v>12</v>
      </c>
      <c r="FF71" s="853">
        <v>22</v>
      </c>
      <c r="FG71" s="853">
        <v>58</v>
      </c>
      <c r="FH71" s="853">
        <v>6</v>
      </c>
      <c r="FI71" s="853"/>
      <c r="FJ71" s="853"/>
      <c r="FK71" s="853"/>
      <c r="FL71" s="853"/>
      <c r="FM71" s="853">
        <v>14</v>
      </c>
      <c r="FN71" s="853">
        <v>86</v>
      </c>
      <c r="FO71" s="853">
        <v>196408</v>
      </c>
      <c r="FP71" s="853">
        <v>0</v>
      </c>
      <c r="FQ71" s="853">
        <v>0</v>
      </c>
      <c r="FR71" s="853">
        <v>3</v>
      </c>
      <c r="FS71" s="853">
        <v>2</v>
      </c>
      <c r="FT71" s="853">
        <v>18</v>
      </c>
      <c r="FU71" s="853">
        <v>25</v>
      </c>
      <c r="FV71" s="853">
        <v>48</v>
      </c>
      <c r="FW71" s="853">
        <v>4</v>
      </c>
      <c r="FX71" s="853"/>
      <c r="FY71" s="853"/>
      <c r="FZ71" s="853"/>
      <c r="GA71" s="853"/>
      <c r="GB71" s="853">
        <v>23</v>
      </c>
      <c r="GC71" s="853">
        <v>77</v>
      </c>
      <c r="GD71" s="853">
        <v>382805</v>
      </c>
      <c r="GE71" s="853">
        <v>17</v>
      </c>
      <c r="GF71" s="853">
        <v>83</v>
      </c>
      <c r="GG71" s="853">
        <v>186429</v>
      </c>
      <c r="GH71" s="853">
        <v>14</v>
      </c>
      <c r="GI71" s="853">
        <v>86</v>
      </c>
      <c r="GJ71" s="853">
        <v>196376</v>
      </c>
      <c r="GK71" s="853">
        <v>19</v>
      </c>
      <c r="GL71" s="853">
        <v>81</v>
      </c>
      <c r="GM71" s="853">
        <v>365828</v>
      </c>
      <c r="GN71" s="853">
        <v>8</v>
      </c>
      <c r="GO71" s="853">
        <v>92</v>
      </c>
      <c r="GP71" s="853">
        <v>178133</v>
      </c>
      <c r="GQ71" s="853">
        <v>7</v>
      </c>
      <c r="GR71" s="853">
        <v>93</v>
      </c>
      <c r="GS71" s="853">
        <v>187695</v>
      </c>
      <c r="GT71" s="853">
        <v>8</v>
      </c>
      <c r="GU71" s="853">
        <v>92</v>
      </c>
      <c r="GV71" s="853">
        <v>366167</v>
      </c>
      <c r="GW71" s="853">
        <v>6</v>
      </c>
      <c r="GX71" s="853">
        <v>94</v>
      </c>
      <c r="GY71" s="853">
        <v>178326</v>
      </c>
      <c r="GZ71" s="853">
        <v>5</v>
      </c>
      <c r="HA71" s="853">
        <v>95</v>
      </c>
      <c r="HB71" s="853">
        <v>187841</v>
      </c>
      <c r="HC71" s="853">
        <v>7</v>
      </c>
      <c r="HD71" s="853">
        <v>93</v>
      </c>
      <c r="HE71" s="853">
        <v>366594</v>
      </c>
      <c r="HF71" s="853">
        <v>9</v>
      </c>
      <c r="HG71" s="853">
        <v>91</v>
      </c>
      <c r="HH71" s="853">
        <v>178435</v>
      </c>
      <c r="HI71" s="853">
        <v>9</v>
      </c>
      <c r="HJ71" s="853">
        <v>91</v>
      </c>
      <c r="HK71" s="853">
        <v>188159</v>
      </c>
      <c r="HL71" s="853">
        <v>9</v>
      </c>
      <c r="HM71" s="853">
        <v>91</v>
      </c>
      <c r="HO71" s="312"/>
      <c r="HP71" s="312"/>
      <c r="HQ71" s="312"/>
      <c r="HR71" s="312"/>
      <c r="HS71" s="312"/>
      <c r="HT71" s="312"/>
      <c r="HU71" s="312"/>
      <c r="HV71" s="312"/>
      <c r="HW71" s="312"/>
      <c r="HX71" s="312"/>
      <c r="HY71" s="312"/>
      <c r="HZ71" s="312"/>
      <c r="IA71" s="312"/>
      <c r="IB71" s="312"/>
      <c r="IC71" s="312"/>
      <c r="ID71" s="312"/>
      <c r="IE71" s="312"/>
      <c r="IF71" s="312"/>
      <c r="IG71" s="312"/>
      <c r="IH71" s="312"/>
      <c r="II71" s="312"/>
      <c r="IJ71" s="312"/>
      <c r="IK71" s="312"/>
      <c r="IL71" s="312"/>
      <c r="IM71" s="312"/>
      <c r="IN71" s="312"/>
      <c r="IO71" s="312"/>
      <c r="IP71" s="312"/>
      <c r="IQ71" s="312"/>
      <c r="IR71" s="312"/>
      <c r="IS71" s="312"/>
      <c r="IT71" s="312"/>
      <c r="IU71" s="312"/>
      <c r="IV71" s="312"/>
    </row>
    <row r="72" spans="1:256" x14ac:dyDescent="0.2">
      <c r="B72" s="312" t="s">
        <v>414</v>
      </c>
      <c r="C72" s="853">
        <v>171548</v>
      </c>
      <c r="D72" s="853">
        <v>0</v>
      </c>
      <c r="E72" s="853">
        <v>0</v>
      </c>
      <c r="F72" s="853">
        <v>5</v>
      </c>
      <c r="G72" s="853">
        <v>3</v>
      </c>
      <c r="H72" s="853">
        <v>9</v>
      </c>
      <c r="I72" s="853">
        <v>47</v>
      </c>
      <c r="J72" s="853">
        <v>35</v>
      </c>
      <c r="K72" s="853">
        <v>0</v>
      </c>
      <c r="L72" s="853"/>
      <c r="M72" s="853"/>
      <c r="N72" s="853"/>
      <c r="O72" s="853">
        <v>18</v>
      </c>
      <c r="P72" s="853">
        <v>82</v>
      </c>
      <c r="Q72" s="853">
        <v>84242</v>
      </c>
      <c r="R72" s="853">
        <v>0</v>
      </c>
      <c r="S72" s="853">
        <v>0</v>
      </c>
      <c r="T72" s="853">
        <v>3</v>
      </c>
      <c r="U72" s="853">
        <v>3</v>
      </c>
      <c r="V72" s="853">
        <v>9</v>
      </c>
      <c r="W72" s="853">
        <v>46</v>
      </c>
      <c r="X72" s="853">
        <v>38</v>
      </c>
      <c r="Y72" s="853">
        <v>0</v>
      </c>
      <c r="Z72" s="853"/>
      <c r="AA72" s="853"/>
      <c r="AB72" s="853"/>
      <c r="AC72" s="853">
        <v>16</v>
      </c>
      <c r="AD72" s="853">
        <v>84</v>
      </c>
      <c r="AE72" s="853">
        <v>87306</v>
      </c>
      <c r="AF72" s="853">
        <v>0</v>
      </c>
      <c r="AG72" s="853">
        <v>0</v>
      </c>
      <c r="AH72" s="853">
        <v>6</v>
      </c>
      <c r="AI72" s="853">
        <v>4</v>
      </c>
      <c r="AJ72" s="853">
        <v>10</v>
      </c>
      <c r="AK72" s="853">
        <v>47</v>
      </c>
      <c r="AL72" s="853">
        <v>32</v>
      </c>
      <c r="AM72" s="853">
        <v>0</v>
      </c>
      <c r="AN72" s="853"/>
      <c r="AO72" s="853"/>
      <c r="AP72" s="853"/>
      <c r="AQ72" s="853">
        <v>21</v>
      </c>
      <c r="AR72" s="853">
        <v>79</v>
      </c>
      <c r="AS72" s="853">
        <v>171697</v>
      </c>
      <c r="AT72" s="853">
        <v>0</v>
      </c>
      <c r="AU72" s="853">
        <v>0</v>
      </c>
      <c r="AV72" s="853">
        <v>1</v>
      </c>
      <c r="AW72" s="853">
        <v>1</v>
      </c>
      <c r="AX72" s="853">
        <v>4</v>
      </c>
      <c r="AY72" s="853">
        <v>17</v>
      </c>
      <c r="AZ72" s="853">
        <v>56</v>
      </c>
      <c r="BA72" s="853">
        <v>19</v>
      </c>
      <c r="BB72" s="853">
        <v>1</v>
      </c>
      <c r="BC72" s="853"/>
      <c r="BD72" s="853"/>
      <c r="BE72" s="853"/>
      <c r="BF72" s="853"/>
      <c r="BG72" s="853">
        <v>24</v>
      </c>
      <c r="BH72" s="853">
        <v>76</v>
      </c>
      <c r="BI72" s="853">
        <v>84333</v>
      </c>
      <c r="BJ72" s="853">
        <v>0</v>
      </c>
      <c r="BK72" s="853">
        <v>0</v>
      </c>
      <c r="BL72" s="853">
        <v>1</v>
      </c>
      <c r="BM72" s="853">
        <v>1</v>
      </c>
      <c r="BN72" s="853">
        <v>3</v>
      </c>
      <c r="BO72" s="853">
        <v>13</v>
      </c>
      <c r="BP72" s="853">
        <v>57</v>
      </c>
      <c r="BQ72" s="853">
        <v>25</v>
      </c>
      <c r="BR72" s="853">
        <v>1</v>
      </c>
      <c r="BS72" s="853"/>
      <c r="BT72" s="853"/>
      <c r="BU72" s="853"/>
      <c r="BV72" s="853"/>
      <c r="BW72" s="853">
        <v>17</v>
      </c>
      <c r="BX72" s="853">
        <v>83</v>
      </c>
      <c r="BY72" s="853">
        <v>87364</v>
      </c>
      <c r="BZ72" s="853">
        <v>0</v>
      </c>
      <c r="CA72" s="853">
        <v>0</v>
      </c>
      <c r="CB72" s="853">
        <v>1</v>
      </c>
      <c r="CC72" s="853">
        <v>2</v>
      </c>
      <c r="CD72" s="853">
        <v>6</v>
      </c>
      <c r="CE72" s="853">
        <v>21</v>
      </c>
      <c r="CF72" s="853">
        <v>56</v>
      </c>
      <c r="CG72" s="853">
        <v>14</v>
      </c>
      <c r="CH72" s="853">
        <v>0</v>
      </c>
      <c r="CI72" s="853"/>
      <c r="CJ72" s="853"/>
      <c r="CK72" s="853"/>
      <c r="CL72" s="853"/>
      <c r="CM72" s="853">
        <v>30</v>
      </c>
      <c r="CN72" s="853">
        <v>70</v>
      </c>
      <c r="CO72" s="853">
        <v>171541</v>
      </c>
      <c r="CP72" s="853">
        <v>0</v>
      </c>
      <c r="CQ72" s="853">
        <v>0</v>
      </c>
      <c r="CR72" s="853">
        <v>4</v>
      </c>
      <c r="CS72" s="853">
        <v>1</v>
      </c>
      <c r="CT72" s="853">
        <v>1</v>
      </c>
      <c r="CU72" s="853">
        <v>15</v>
      </c>
      <c r="CV72" s="853">
        <v>50</v>
      </c>
      <c r="CW72" s="853">
        <v>24</v>
      </c>
      <c r="CX72" s="853">
        <v>4</v>
      </c>
      <c r="CY72" s="853"/>
      <c r="CZ72" s="853"/>
      <c r="DA72" s="853"/>
      <c r="DB72" s="853"/>
      <c r="DC72" s="853">
        <v>22</v>
      </c>
      <c r="DD72" s="853">
        <v>78</v>
      </c>
      <c r="DE72" s="853">
        <v>84239</v>
      </c>
      <c r="DF72" s="853">
        <v>0</v>
      </c>
      <c r="DG72" s="853">
        <v>0</v>
      </c>
      <c r="DH72" s="853">
        <v>3</v>
      </c>
      <c r="DI72" s="853">
        <v>1</v>
      </c>
      <c r="DJ72" s="853">
        <v>1</v>
      </c>
      <c r="DK72" s="853">
        <v>16</v>
      </c>
      <c r="DL72" s="853">
        <v>53</v>
      </c>
      <c r="DM72" s="853">
        <v>23</v>
      </c>
      <c r="DN72" s="853">
        <v>3</v>
      </c>
      <c r="DO72" s="853"/>
      <c r="DP72" s="853"/>
      <c r="DQ72" s="853"/>
      <c r="DR72" s="853"/>
      <c r="DS72" s="853">
        <v>22</v>
      </c>
      <c r="DT72" s="853">
        <v>78</v>
      </c>
      <c r="DU72" s="853">
        <v>87302</v>
      </c>
      <c r="DV72" s="853">
        <v>0</v>
      </c>
      <c r="DW72" s="853">
        <v>0</v>
      </c>
      <c r="DX72" s="853">
        <v>5</v>
      </c>
      <c r="DY72" s="853">
        <v>1</v>
      </c>
      <c r="DZ72" s="853">
        <v>1</v>
      </c>
      <c r="EA72" s="853">
        <v>14</v>
      </c>
      <c r="EB72" s="853">
        <v>48</v>
      </c>
      <c r="EC72" s="853">
        <v>25</v>
      </c>
      <c r="ED72" s="853">
        <v>4</v>
      </c>
      <c r="EE72" s="853"/>
      <c r="EF72" s="853"/>
      <c r="EG72" s="853"/>
      <c r="EH72" s="853"/>
      <c r="EI72" s="853">
        <v>22</v>
      </c>
      <c r="EJ72" s="853">
        <v>78</v>
      </c>
      <c r="EK72" s="853">
        <v>171538</v>
      </c>
      <c r="EL72" s="853">
        <v>0</v>
      </c>
      <c r="EM72" s="853">
        <v>0</v>
      </c>
      <c r="EN72" s="853">
        <v>5</v>
      </c>
      <c r="EO72" s="853">
        <v>5</v>
      </c>
      <c r="EP72" s="853">
        <v>24</v>
      </c>
      <c r="EQ72" s="853">
        <v>26</v>
      </c>
      <c r="ER72" s="853">
        <v>38</v>
      </c>
      <c r="ES72" s="853">
        <v>1</v>
      </c>
      <c r="ET72" s="853"/>
      <c r="EU72" s="853"/>
      <c r="EV72" s="853"/>
      <c r="EW72" s="853"/>
      <c r="EX72" s="853">
        <v>34</v>
      </c>
      <c r="EY72" s="853">
        <v>66</v>
      </c>
      <c r="EZ72" s="853">
        <v>84237</v>
      </c>
      <c r="FA72" s="853">
        <v>0</v>
      </c>
      <c r="FB72" s="853">
        <v>0</v>
      </c>
      <c r="FC72" s="853">
        <v>3</v>
      </c>
      <c r="FD72" s="853">
        <v>3</v>
      </c>
      <c r="FE72" s="853">
        <v>21</v>
      </c>
      <c r="FF72" s="853">
        <v>26</v>
      </c>
      <c r="FG72" s="853">
        <v>44</v>
      </c>
      <c r="FH72" s="853">
        <v>2</v>
      </c>
      <c r="FI72" s="853"/>
      <c r="FJ72" s="853"/>
      <c r="FK72" s="853"/>
      <c r="FL72" s="853"/>
      <c r="FM72" s="853">
        <v>28</v>
      </c>
      <c r="FN72" s="853">
        <v>72</v>
      </c>
      <c r="FO72" s="853">
        <v>87301</v>
      </c>
      <c r="FP72" s="853">
        <v>0</v>
      </c>
      <c r="FQ72" s="853">
        <v>0</v>
      </c>
      <c r="FR72" s="853">
        <v>6</v>
      </c>
      <c r="FS72" s="853">
        <v>6</v>
      </c>
      <c r="FT72" s="853">
        <v>28</v>
      </c>
      <c r="FU72" s="853">
        <v>26</v>
      </c>
      <c r="FV72" s="853">
        <v>33</v>
      </c>
      <c r="FW72" s="853">
        <v>1</v>
      </c>
      <c r="FX72" s="853"/>
      <c r="FY72" s="853"/>
      <c r="FZ72" s="853"/>
      <c r="GA72" s="853"/>
      <c r="GB72" s="853">
        <v>40</v>
      </c>
      <c r="GC72" s="853">
        <v>60</v>
      </c>
      <c r="GD72" s="853">
        <v>171467</v>
      </c>
      <c r="GE72" s="853">
        <v>33</v>
      </c>
      <c r="GF72" s="853">
        <v>67</v>
      </c>
      <c r="GG72" s="853">
        <v>84213</v>
      </c>
      <c r="GH72" s="853">
        <v>28</v>
      </c>
      <c r="GI72" s="853">
        <v>72</v>
      </c>
      <c r="GJ72" s="853">
        <v>87254</v>
      </c>
      <c r="GK72" s="853">
        <v>37</v>
      </c>
      <c r="GL72" s="853">
        <v>63</v>
      </c>
      <c r="GM72" s="853">
        <v>165528</v>
      </c>
      <c r="GN72" s="853">
        <v>12</v>
      </c>
      <c r="GO72" s="853">
        <v>88</v>
      </c>
      <c r="GP72" s="853">
        <v>81384</v>
      </c>
      <c r="GQ72" s="853">
        <v>11</v>
      </c>
      <c r="GR72" s="853">
        <v>89</v>
      </c>
      <c r="GS72" s="853">
        <v>84144</v>
      </c>
      <c r="GT72" s="853">
        <v>13</v>
      </c>
      <c r="GU72" s="853">
        <v>87</v>
      </c>
      <c r="GV72" s="853">
        <v>165560</v>
      </c>
      <c r="GW72" s="853">
        <v>9</v>
      </c>
      <c r="GX72" s="853">
        <v>91</v>
      </c>
      <c r="GY72" s="853">
        <v>81405</v>
      </c>
      <c r="GZ72" s="853">
        <v>7</v>
      </c>
      <c r="HA72" s="853">
        <v>93</v>
      </c>
      <c r="HB72" s="853">
        <v>84155</v>
      </c>
      <c r="HC72" s="853">
        <v>11</v>
      </c>
      <c r="HD72" s="853">
        <v>89</v>
      </c>
      <c r="HE72" s="853">
        <v>165507</v>
      </c>
      <c r="HF72" s="853">
        <v>14</v>
      </c>
      <c r="HG72" s="853">
        <v>86</v>
      </c>
      <c r="HH72" s="853">
        <v>81368</v>
      </c>
      <c r="HI72" s="853">
        <v>15</v>
      </c>
      <c r="HJ72" s="853">
        <v>85</v>
      </c>
      <c r="HK72" s="853">
        <v>84139</v>
      </c>
      <c r="HL72" s="853">
        <v>14</v>
      </c>
      <c r="HM72" s="853">
        <v>86</v>
      </c>
      <c r="HO72" s="312"/>
      <c r="HP72" s="312"/>
      <c r="HQ72" s="312"/>
      <c r="HR72" s="312"/>
      <c r="HS72" s="312"/>
      <c r="HT72" s="312"/>
      <c r="HU72" s="312"/>
      <c r="HV72" s="312"/>
      <c r="HW72" s="312"/>
      <c r="HX72" s="312"/>
      <c r="HY72" s="312"/>
      <c r="HZ72" s="312"/>
      <c r="IA72" s="312"/>
      <c r="IB72" s="312"/>
      <c r="IC72" s="312"/>
      <c r="ID72" s="312"/>
      <c r="IE72" s="312"/>
      <c r="IF72" s="312"/>
      <c r="IG72" s="312"/>
      <c r="IH72" s="312"/>
      <c r="II72" s="312"/>
      <c r="IJ72" s="312"/>
      <c r="IK72" s="312"/>
      <c r="IL72" s="312"/>
      <c r="IM72" s="312"/>
      <c r="IN72" s="312"/>
      <c r="IO72" s="312"/>
      <c r="IP72" s="312"/>
      <c r="IQ72" s="312"/>
      <c r="IR72" s="312"/>
      <c r="IS72" s="312"/>
      <c r="IT72" s="312"/>
      <c r="IU72" s="312"/>
      <c r="IV72" s="312"/>
    </row>
    <row r="73" spans="1:256" ht="15" x14ac:dyDescent="0.25">
      <c r="A73" s="315"/>
      <c r="B73" s="315" t="s">
        <v>27</v>
      </c>
      <c r="C73" s="853">
        <v>554445</v>
      </c>
      <c r="D73" s="853">
        <v>0</v>
      </c>
      <c r="E73" s="853">
        <v>0</v>
      </c>
      <c r="F73" s="853">
        <v>3</v>
      </c>
      <c r="G73" s="853">
        <v>2</v>
      </c>
      <c r="H73" s="853">
        <v>6</v>
      </c>
      <c r="I73" s="853">
        <v>39</v>
      </c>
      <c r="J73" s="853">
        <v>49</v>
      </c>
      <c r="K73" s="853">
        <v>0</v>
      </c>
      <c r="L73" s="853"/>
      <c r="M73" s="853"/>
      <c r="N73" s="853"/>
      <c r="O73" s="853">
        <v>11</v>
      </c>
      <c r="P73" s="853">
        <v>89</v>
      </c>
      <c r="Q73" s="853">
        <v>270702</v>
      </c>
      <c r="R73" s="853">
        <v>0</v>
      </c>
      <c r="S73" s="853">
        <v>0</v>
      </c>
      <c r="T73" s="853">
        <v>2</v>
      </c>
      <c r="U73" s="853">
        <v>2</v>
      </c>
      <c r="V73" s="853">
        <v>6</v>
      </c>
      <c r="W73" s="853">
        <v>38</v>
      </c>
      <c r="X73" s="853">
        <v>53</v>
      </c>
      <c r="Y73" s="853">
        <v>0</v>
      </c>
      <c r="Z73" s="853"/>
      <c r="AA73" s="853"/>
      <c r="AB73" s="853"/>
      <c r="AC73" s="853">
        <v>10</v>
      </c>
      <c r="AD73" s="853">
        <v>90</v>
      </c>
      <c r="AE73" s="853">
        <v>283743</v>
      </c>
      <c r="AF73" s="853">
        <v>0</v>
      </c>
      <c r="AG73" s="853">
        <v>0</v>
      </c>
      <c r="AH73" s="853">
        <v>4</v>
      </c>
      <c r="AI73" s="853">
        <v>2</v>
      </c>
      <c r="AJ73" s="853">
        <v>7</v>
      </c>
      <c r="AK73" s="853">
        <v>41</v>
      </c>
      <c r="AL73" s="853">
        <v>46</v>
      </c>
      <c r="AM73" s="853">
        <v>0</v>
      </c>
      <c r="AN73" s="853"/>
      <c r="AO73" s="853"/>
      <c r="AP73" s="853"/>
      <c r="AQ73" s="853">
        <v>13</v>
      </c>
      <c r="AR73" s="853">
        <v>87</v>
      </c>
      <c r="AS73" s="853">
        <v>554803</v>
      </c>
      <c r="AT73" s="853">
        <v>0</v>
      </c>
      <c r="AU73" s="853">
        <v>0</v>
      </c>
      <c r="AV73" s="853">
        <v>1</v>
      </c>
      <c r="AW73" s="853">
        <v>1</v>
      </c>
      <c r="AX73" s="853">
        <v>3</v>
      </c>
      <c r="AY73" s="853">
        <v>11</v>
      </c>
      <c r="AZ73" s="853">
        <v>52</v>
      </c>
      <c r="BA73" s="853">
        <v>31</v>
      </c>
      <c r="BB73" s="853">
        <v>2</v>
      </c>
      <c r="BC73" s="853"/>
      <c r="BD73" s="853"/>
      <c r="BE73" s="853"/>
      <c r="BF73" s="853"/>
      <c r="BG73" s="853">
        <v>15</v>
      </c>
      <c r="BH73" s="853">
        <v>85</v>
      </c>
      <c r="BI73" s="853">
        <v>270910</v>
      </c>
      <c r="BJ73" s="853">
        <v>0</v>
      </c>
      <c r="BK73" s="853">
        <v>0</v>
      </c>
      <c r="BL73" s="853">
        <v>0</v>
      </c>
      <c r="BM73" s="853">
        <v>0</v>
      </c>
      <c r="BN73" s="853">
        <v>2</v>
      </c>
      <c r="BO73" s="853">
        <v>8</v>
      </c>
      <c r="BP73" s="853">
        <v>49</v>
      </c>
      <c r="BQ73" s="853">
        <v>38</v>
      </c>
      <c r="BR73" s="853">
        <v>3</v>
      </c>
      <c r="BS73" s="853"/>
      <c r="BT73" s="853"/>
      <c r="BU73" s="853"/>
      <c r="BV73" s="853"/>
      <c r="BW73" s="853">
        <v>10</v>
      </c>
      <c r="BX73" s="853">
        <v>90</v>
      </c>
      <c r="BY73" s="853">
        <v>283893</v>
      </c>
      <c r="BZ73" s="853">
        <v>0</v>
      </c>
      <c r="CA73" s="853">
        <v>0</v>
      </c>
      <c r="CB73" s="853">
        <v>1</v>
      </c>
      <c r="CC73" s="853">
        <v>1</v>
      </c>
      <c r="CD73" s="853">
        <v>3</v>
      </c>
      <c r="CE73" s="853">
        <v>14</v>
      </c>
      <c r="CF73" s="853">
        <v>55</v>
      </c>
      <c r="CG73" s="853">
        <v>24</v>
      </c>
      <c r="CH73" s="853">
        <v>1</v>
      </c>
      <c r="CI73" s="853"/>
      <c r="CJ73" s="853"/>
      <c r="CK73" s="853"/>
      <c r="CL73" s="853"/>
      <c r="CM73" s="853">
        <v>19</v>
      </c>
      <c r="CN73" s="853">
        <v>81</v>
      </c>
      <c r="CO73" s="853">
        <v>554428</v>
      </c>
      <c r="CP73" s="853">
        <v>0</v>
      </c>
      <c r="CQ73" s="853">
        <v>0</v>
      </c>
      <c r="CR73" s="853">
        <v>3</v>
      </c>
      <c r="CS73" s="853">
        <v>1</v>
      </c>
      <c r="CT73" s="853">
        <v>0</v>
      </c>
      <c r="CU73" s="853">
        <v>10</v>
      </c>
      <c r="CV73" s="853">
        <v>44</v>
      </c>
      <c r="CW73" s="853">
        <v>33</v>
      </c>
      <c r="CX73" s="853">
        <v>9</v>
      </c>
      <c r="CY73" s="853"/>
      <c r="CZ73" s="853"/>
      <c r="DA73" s="853"/>
      <c r="DB73" s="853"/>
      <c r="DC73" s="853">
        <v>14</v>
      </c>
      <c r="DD73" s="853">
        <v>86</v>
      </c>
      <c r="DE73" s="853">
        <v>270696</v>
      </c>
      <c r="DF73" s="853">
        <v>0</v>
      </c>
      <c r="DG73" s="853">
        <v>0</v>
      </c>
      <c r="DH73" s="853">
        <v>2</v>
      </c>
      <c r="DI73" s="853">
        <v>1</v>
      </c>
      <c r="DJ73" s="853">
        <v>0</v>
      </c>
      <c r="DK73" s="853">
        <v>10</v>
      </c>
      <c r="DL73" s="853">
        <v>47</v>
      </c>
      <c r="DM73" s="853">
        <v>32</v>
      </c>
      <c r="DN73" s="853">
        <v>7</v>
      </c>
      <c r="DO73" s="853"/>
      <c r="DP73" s="853"/>
      <c r="DQ73" s="853"/>
      <c r="DR73" s="853"/>
      <c r="DS73" s="853">
        <v>14</v>
      </c>
      <c r="DT73" s="853">
        <v>86</v>
      </c>
      <c r="DU73" s="853">
        <v>283732</v>
      </c>
      <c r="DV73" s="853">
        <v>0</v>
      </c>
      <c r="DW73" s="853">
        <v>0</v>
      </c>
      <c r="DX73" s="853">
        <v>3</v>
      </c>
      <c r="DY73" s="853">
        <v>1</v>
      </c>
      <c r="DZ73" s="853">
        <v>0</v>
      </c>
      <c r="EA73" s="853">
        <v>9</v>
      </c>
      <c r="EB73" s="853">
        <v>42</v>
      </c>
      <c r="EC73" s="853">
        <v>34</v>
      </c>
      <c r="ED73" s="853">
        <v>10</v>
      </c>
      <c r="EE73" s="853"/>
      <c r="EF73" s="853"/>
      <c r="EG73" s="853"/>
      <c r="EH73" s="853"/>
      <c r="EI73" s="853">
        <v>14</v>
      </c>
      <c r="EJ73" s="853">
        <v>86</v>
      </c>
      <c r="EK73" s="853">
        <v>554387</v>
      </c>
      <c r="EL73" s="853">
        <v>0</v>
      </c>
      <c r="EM73" s="853">
        <v>0</v>
      </c>
      <c r="EN73" s="853">
        <v>3</v>
      </c>
      <c r="EO73" s="853">
        <v>3</v>
      </c>
      <c r="EP73" s="853">
        <v>18</v>
      </c>
      <c r="EQ73" s="853">
        <v>24</v>
      </c>
      <c r="ER73" s="853">
        <v>48</v>
      </c>
      <c r="ES73" s="853">
        <v>4</v>
      </c>
      <c r="ET73" s="853"/>
      <c r="EU73" s="853"/>
      <c r="EV73" s="853"/>
      <c r="EW73" s="853"/>
      <c r="EX73" s="853">
        <v>24</v>
      </c>
      <c r="EY73" s="853">
        <v>76</v>
      </c>
      <c r="EZ73" s="853">
        <v>270678</v>
      </c>
      <c r="FA73" s="853">
        <v>0</v>
      </c>
      <c r="FB73" s="853">
        <v>0</v>
      </c>
      <c r="FC73" s="853">
        <v>2</v>
      </c>
      <c r="FD73" s="853">
        <v>2</v>
      </c>
      <c r="FE73" s="853">
        <v>15</v>
      </c>
      <c r="FF73" s="853">
        <v>23</v>
      </c>
      <c r="FG73" s="853">
        <v>54</v>
      </c>
      <c r="FH73" s="853">
        <v>5</v>
      </c>
      <c r="FI73" s="853"/>
      <c r="FJ73" s="853"/>
      <c r="FK73" s="853"/>
      <c r="FL73" s="853"/>
      <c r="FM73" s="853">
        <v>19</v>
      </c>
      <c r="FN73" s="853">
        <v>81</v>
      </c>
      <c r="FO73" s="853">
        <v>283709</v>
      </c>
      <c r="FP73" s="853">
        <v>0</v>
      </c>
      <c r="FQ73" s="853">
        <v>0</v>
      </c>
      <c r="FR73" s="853">
        <v>4</v>
      </c>
      <c r="FS73" s="853">
        <v>3</v>
      </c>
      <c r="FT73" s="853">
        <v>21</v>
      </c>
      <c r="FU73" s="853">
        <v>25</v>
      </c>
      <c r="FV73" s="853">
        <v>43</v>
      </c>
      <c r="FW73" s="853">
        <v>3</v>
      </c>
      <c r="FX73" s="853"/>
      <c r="FY73" s="853"/>
      <c r="FZ73" s="853"/>
      <c r="GA73" s="853"/>
      <c r="GB73" s="853">
        <v>28</v>
      </c>
      <c r="GC73" s="853">
        <v>72</v>
      </c>
      <c r="GD73" s="853">
        <v>554272</v>
      </c>
      <c r="GE73" s="853">
        <v>22</v>
      </c>
      <c r="GF73" s="853">
        <v>78</v>
      </c>
      <c r="GG73" s="853">
        <v>270642</v>
      </c>
      <c r="GH73" s="853">
        <v>18</v>
      </c>
      <c r="GI73" s="853">
        <v>82</v>
      </c>
      <c r="GJ73" s="853">
        <v>283630</v>
      </c>
      <c r="GK73" s="853">
        <v>25</v>
      </c>
      <c r="GL73" s="853">
        <v>75</v>
      </c>
      <c r="GM73" s="853">
        <v>531356</v>
      </c>
      <c r="GN73" s="853">
        <v>9</v>
      </c>
      <c r="GO73" s="853">
        <v>91</v>
      </c>
      <c r="GP73" s="853">
        <v>259517</v>
      </c>
      <c r="GQ73" s="853">
        <v>9</v>
      </c>
      <c r="GR73" s="853">
        <v>91</v>
      </c>
      <c r="GS73" s="853">
        <v>271839</v>
      </c>
      <c r="GT73" s="853">
        <v>10</v>
      </c>
      <c r="GU73" s="853">
        <v>90</v>
      </c>
      <c r="GV73" s="853">
        <v>531727</v>
      </c>
      <c r="GW73" s="853">
        <v>7</v>
      </c>
      <c r="GX73" s="853">
        <v>93</v>
      </c>
      <c r="GY73" s="853">
        <v>259731</v>
      </c>
      <c r="GZ73" s="853">
        <v>5</v>
      </c>
      <c r="HA73" s="853">
        <v>95</v>
      </c>
      <c r="HB73" s="853">
        <v>271996</v>
      </c>
      <c r="HC73" s="853">
        <v>8</v>
      </c>
      <c r="HD73" s="853">
        <v>92</v>
      </c>
      <c r="HE73" s="853">
        <v>532101</v>
      </c>
      <c r="HF73" s="853">
        <v>10</v>
      </c>
      <c r="HG73" s="853">
        <v>90</v>
      </c>
      <c r="HH73" s="853">
        <v>259803</v>
      </c>
      <c r="HI73" s="853">
        <v>11</v>
      </c>
      <c r="HJ73" s="853">
        <v>89</v>
      </c>
      <c r="HK73" s="853">
        <v>272298</v>
      </c>
      <c r="HL73" s="853">
        <v>10</v>
      </c>
      <c r="HM73" s="853">
        <v>90</v>
      </c>
      <c r="HO73" s="312"/>
      <c r="HP73" s="312"/>
      <c r="HQ73" s="312"/>
      <c r="HR73" s="312"/>
      <c r="HS73" s="312"/>
      <c r="HT73" s="312"/>
      <c r="HU73" s="312"/>
      <c r="HV73" s="312"/>
      <c r="HW73" s="312"/>
      <c r="HX73" s="312"/>
      <c r="HY73" s="312"/>
      <c r="HZ73" s="312"/>
      <c r="IA73" s="312"/>
      <c r="IB73" s="312"/>
      <c r="IC73" s="312"/>
      <c r="ID73" s="312"/>
      <c r="IE73" s="312"/>
      <c r="IF73" s="312"/>
      <c r="IG73" s="312"/>
      <c r="IH73" s="312"/>
      <c r="II73" s="312"/>
      <c r="IJ73" s="312"/>
      <c r="IK73" s="312"/>
      <c r="IL73" s="312"/>
      <c r="IM73" s="312"/>
      <c r="IN73" s="312"/>
      <c r="IO73" s="312"/>
      <c r="IP73" s="312"/>
      <c r="IQ73" s="312"/>
      <c r="IR73" s="312"/>
      <c r="IS73" s="312"/>
      <c r="IT73" s="312"/>
      <c r="IU73" s="312"/>
      <c r="IV73" s="312"/>
    </row>
    <row r="74" spans="1:256" x14ac:dyDescent="0.2">
      <c r="C74" s="325"/>
      <c r="D74" s="325"/>
      <c r="E74" s="325"/>
      <c r="F74" s="325"/>
      <c r="G74" s="325"/>
      <c r="H74" s="325"/>
      <c r="I74" s="325"/>
      <c r="J74" s="325"/>
      <c r="K74" s="325"/>
      <c r="L74" s="325"/>
      <c r="M74" s="325"/>
      <c r="N74" s="325"/>
      <c r="O74" s="325"/>
      <c r="P74" s="325"/>
      <c r="Q74" s="325"/>
      <c r="R74" s="325"/>
      <c r="S74" s="325"/>
      <c r="T74" s="325"/>
      <c r="U74" s="325"/>
      <c r="V74" s="325"/>
      <c r="W74" s="325"/>
      <c r="X74" s="325"/>
      <c r="Y74" s="325"/>
      <c r="Z74" s="325"/>
      <c r="AA74" s="325"/>
      <c r="AB74" s="325"/>
      <c r="AC74" s="325"/>
      <c r="AD74" s="325"/>
      <c r="AE74" s="325"/>
      <c r="AF74" s="325"/>
      <c r="AG74" s="325"/>
      <c r="AH74" s="325"/>
      <c r="AI74" s="325"/>
      <c r="AJ74" s="325"/>
      <c r="AK74" s="325"/>
      <c r="AL74" s="325"/>
      <c r="AM74" s="325"/>
      <c r="AN74" s="325"/>
      <c r="AO74" s="325"/>
      <c r="AP74" s="325"/>
      <c r="AQ74" s="325"/>
      <c r="AR74" s="325"/>
      <c r="AS74" s="325"/>
      <c r="AT74" s="325"/>
      <c r="AU74" s="325"/>
      <c r="AV74" s="325"/>
      <c r="AW74" s="325"/>
      <c r="AX74" s="325"/>
      <c r="AY74" s="325"/>
      <c r="AZ74" s="325"/>
      <c r="BA74" s="325"/>
      <c r="BB74" s="325"/>
      <c r="BC74" s="325"/>
      <c r="BD74" s="325"/>
      <c r="BE74" s="325"/>
      <c r="BF74" s="325"/>
      <c r="BG74" s="325"/>
      <c r="BH74" s="325"/>
      <c r="BI74" s="325"/>
      <c r="BJ74" s="325"/>
      <c r="BK74" s="325"/>
      <c r="BL74" s="325"/>
      <c r="BM74" s="325"/>
      <c r="BN74" s="325"/>
      <c r="BO74" s="325"/>
      <c r="BP74" s="325"/>
      <c r="BQ74" s="325"/>
      <c r="BR74" s="325"/>
      <c r="BS74" s="325"/>
      <c r="BT74" s="325"/>
      <c r="BU74" s="325"/>
      <c r="BV74" s="325"/>
      <c r="BW74" s="325"/>
      <c r="BX74" s="325"/>
      <c r="BY74" s="325"/>
      <c r="BZ74" s="325"/>
      <c r="CA74" s="325"/>
      <c r="CB74" s="325"/>
      <c r="CC74" s="325"/>
      <c r="CD74" s="325"/>
      <c r="CE74" s="325"/>
      <c r="CF74" s="325"/>
      <c r="CG74" s="325"/>
      <c r="CH74" s="325"/>
      <c r="CI74" s="325"/>
      <c r="CJ74" s="325"/>
      <c r="CK74" s="325"/>
      <c r="CL74" s="325"/>
      <c r="CM74" s="325"/>
      <c r="CN74" s="325"/>
      <c r="CO74" s="325"/>
      <c r="CP74" s="325"/>
      <c r="CQ74" s="325"/>
      <c r="CR74" s="325"/>
      <c r="CS74" s="325"/>
      <c r="CT74" s="325"/>
      <c r="CU74" s="325"/>
      <c r="CV74" s="325"/>
      <c r="CW74" s="325"/>
      <c r="CX74" s="325"/>
      <c r="CY74" s="325"/>
      <c r="CZ74" s="325"/>
      <c r="DA74" s="325"/>
      <c r="DB74" s="325"/>
      <c r="DC74" s="325"/>
      <c r="DD74" s="325"/>
      <c r="DE74" s="325"/>
      <c r="DF74" s="325"/>
      <c r="DG74" s="325"/>
      <c r="DH74" s="325"/>
      <c r="DI74" s="325"/>
      <c r="DJ74" s="325"/>
      <c r="DK74" s="325"/>
      <c r="DL74" s="325"/>
      <c r="DM74" s="325"/>
      <c r="DN74" s="325"/>
      <c r="DO74" s="325"/>
      <c r="DP74" s="325"/>
      <c r="DQ74" s="325"/>
      <c r="DR74" s="325"/>
      <c r="DS74" s="325"/>
      <c r="DT74" s="325"/>
      <c r="DU74" s="325"/>
      <c r="DV74" s="325"/>
      <c r="DW74" s="325"/>
      <c r="DX74" s="325"/>
      <c r="DY74" s="325"/>
      <c r="DZ74" s="325"/>
      <c r="EA74" s="325"/>
      <c r="EB74" s="325"/>
      <c r="EC74" s="325"/>
      <c r="ED74" s="325"/>
      <c r="EE74" s="325"/>
      <c r="EF74" s="325"/>
      <c r="EG74" s="325"/>
      <c r="EH74" s="325"/>
      <c r="EI74" s="325"/>
      <c r="EJ74" s="325"/>
      <c r="EK74" s="325"/>
      <c r="EL74" s="325"/>
      <c r="EM74" s="325"/>
      <c r="EN74" s="325"/>
      <c r="EO74" s="325"/>
      <c r="EP74" s="325"/>
      <c r="EQ74" s="325"/>
      <c r="ER74" s="325"/>
      <c r="ES74" s="325"/>
      <c r="ET74" s="325"/>
      <c r="EU74" s="325"/>
      <c r="EV74" s="325"/>
      <c r="EW74" s="325"/>
      <c r="EX74" s="325"/>
      <c r="EY74" s="325"/>
      <c r="EZ74" s="325"/>
      <c r="FA74" s="325"/>
      <c r="FB74" s="325"/>
      <c r="FC74" s="325"/>
      <c r="FD74" s="325"/>
      <c r="FE74" s="325"/>
      <c r="FF74" s="325"/>
      <c r="FG74" s="325"/>
      <c r="FH74" s="325"/>
      <c r="FI74" s="325"/>
      <c r="FJ74" s="325"/>
      <c r="FK74" s="325"/>
      <c r="FL74" s="325"/>
      <c r="FM74" s="325"/>
      <c r="FN74" s="325"/>
      <c r="FO74" s="325"/>
      <c r="FP74" s="325"/>
      <c r="FQ74" s="325"/>
      <c r="FR74" s="325"/>
      <c r="FS74" s="325"/>
      <c r="FT74" s="325"/>
      <c r="FU74" s="325"/>
      <c r="FV74" s="325"/>
      <c r="FW74" s="325"/>
      <c r="FX74" s="325"/>
      <c r="FY74" s="325"/>
      <c r="FZ74" s="325"/>
      <c r="GA74" s="325"/>
      <c r="GB74" s="325"/>
      <c r="GC74" s="325"/>
      <c r="GD74" s="325"/>
      <c r="GE74" s="325"/>
      <c r="GF74" s="325"/>
      <c r="GG74" s="325"/>
      <c r="GH74" s="325"/>
      <c r="GI74" s="325"/>
      <c r="GJ74" s="325"/>
      <c r="GK74" s="325"/>
      <c r="GL74" s="325"/>
      <c r="GM74" s="325"/>
      <c r="GN74" s="325"/>
      <c r="GO74" s="325"/>
      <c r="GP74" s="325"/>
      <c r="GQ74" s="325"/>
      <c r="GR74" s="325"/>
      <c r="GS74" s="325"/>
      <c r="GT74" s="325"/>
      <c r="GU74" s="325"/>
      <c r="GV74" s="325"/>
      <c r="GW74" s="325"/>
      <c r="GX74" s="325"/>
      <c r="GY74" s="325"/>
      <c r="GZ74" s="325"/>
      <c r="HA74" s="325"/>
      <c r="HB74" s="325"/>
      <c r="HC74" s="325"/>
      <c r="HD74" s="325"/>
      <c r="HE74" s="325"/>
      <c r="HF74" s="325"/>
      <c r="HG74" s="325"/>
      <c r="HH74" s="325"/>
      <c r="HI74" s="325"/>
      <c r="HJ74" s="325"/>
      <c r="HK74" s="325"/>
      <c r="HL74" s="325"/>
      <c r="HM74" s="325"/>
    </row>
    <row r="75" spans="1:256" x14ac:dyDescent="0.2">
      <c r="B75" s="249"/>
      <c r="C75" s="325"/>
      <c r="D75" s="325"/>
      <c r="E75" s="325"/>
      <c r="F75" s="325"/>
      <c r="G75" s="325"/>
      <c r="H75" s="325"/>
      <c r="I75" s="325"/>
      <c r="J75" s="325"/>
      <c r="K75" s="325"/>
      <c r="L75" s="325"/>
      <c r="M75" s="325"/>
      <c r="N75" s="325"/>
      <c r="O75" s="325"/>
      <c r="P75" s="325"/>
      <c r="Q75" s="325"/>
      <c r="R75" s="325"/>
      <c r="S75" s="325"/>
      <c r="T75" s="325"/>
      <c r="U75" s="325"/>
      <c r="V75" s="325"/>
      <c r="W75" s="325"/>
      <c r="X75" s="325"/>
      <c r="Y75" s="325"/>
      <c r="Z75" s="325"/>
      <c r="AA75" s="325"/>
      <c r="AB75" s="325"/>
      <c r="AC75" s="325"/>
      <c r="AD75" s="325"/>
      <c r="AE75" s="325"/>
      <c r="AF75" s="325"/>
      <c r="AG75" s="325"/>
      <c r="AH75" s="325"/>
      <c r="AI75" s="325"/>
      <c r="AJ75" s="325"/>
      <c r="AK75" s="325"/>
      <c r="AL75" s="325"/>
      <c r="AM75" s="325"/>
      <c r="AN75" s="325"/>
      <c r="AO75" s="325"/>
      <c r="AP75" s="325"/>
      <c r="AQ75" s="325"/>
      <c r="AR75" s="325"/>
      <c r="AS75" s="325"/>
      <c r="AT75" s="325"/>
      <c r="AU75" s="325"/>
      <c r="AV75" s="325"/>
      <c r="AW75" s="325"/>
      <c r="AX75" s="325"/>
      <c r="AY75" s="325"/>
      <c r="AZ75" s="325"/>
      <c r="BA75" s="325"/>
      <c r="BB75" s="325"/>
      <c r="BC75" s="325"/>
      <c r="BD75" s="325"/>
      <c r="BE75" s="325"/>
      <c r="BF75" s="325"/>
      <c r="BG75" s="325"/>
      <c r="BH75" s="325"/>
      <c r="BI75" s="325"/>
      <c r="BJ75" s="325"/>
      <c r="BK75" s="325"/>
      <c r="BL75" s="325"/>
      <c r="BM75" s="325"/>
      <c r="BN75" s="325"/>
      <c r="BO75" s="325"/>
      <c r="BP75" s="325"/>
      <c r="BQ75" s="325"/>
      <c r="BR75" s="325"/>
      <c r="BS75" s="325"/>
      <c r="BT75" s="325"/>
      <c r="BU75" s="325"/>
      <c r="BV75" s="325"/>
      <c r="BW75" s="325"/>
      <c r="BX75" s="325"/>
      <c r="BY75" s="325"/>
      <c r="BZ75" s="325"/>
      <c r="CA75" s="325"/>
      <c r="CB75" s="325"/>
      <c r="CC75" s="325"/>
      <c r="CD75" s="325"/>
      <c r="CE75" s="325"/>
      <c r="CF75" s="325"/>
      <c r="CG75" s="325"/>
      <c r="CH75" s="325"/>
      <c r="CI75" s="325"/>
      <c r="CJ75" s="325"/>
      <c r="CK75" s="325"/>
      <c r="CL75" s="325"/>
      <c r="CM75" s="325"/>
      <c r="CN75" s="325"/>
      <c r="CO75" s="325"/>
      <c r="CP75" s="325"/>
      <c r="CQ75" s="325"/>
      <c r="CR75" s="325"/>
      <c r="CS75" s="325"/>
      <c r="CT75" s="325"/>
      <c r="CU75" s="325"/>
      <c r="CV75" s="325"/>
      <c r="CW75" s="325"/>
      <c r="CX75" s="325"/>
      <c r="CY75" s="325"/>
      <c r="CZ75" s="325"/>
      <c r="DA75" s="325"/>
      <c r="DB75" s="325"/>
      <c r="DC75" s="325"/>
      <c r="DD75" s="325"/>
      <c r="DE75" s="325"/>
      <c r="DF75" s="325"/>
      <c r="DG75" s="325"/>
      <c r="DH75" s="325"/>
      <c r="DI75" s="325"/>
      <c r="DJ75" s="325"/>
      <c r="DK75" s="325"/>
      <c r="DL75" s="325"/>
      <c r="DM75" s="325"/>
      <c r="DN75" s="325"/>
      <c r="DO75" s="325"/>
      <c r="DP75" s="325"/>
      <c r="DQ75" s="325"/>
      <c r="DR75" s="325"/>
      <c r="DS75" s="325"/>
      <c r="DT75" s="325"/>
      <c r="DU75" s="325"/>
      <c r="DV75" s="325"/>
      <c r="DW75" s="325"/>
      <c r="DX75" s="325"/>
      <c r="DY75" s="325"/>
      <c r="DZ75" s="325"/>
      <c r="EA75" s="325"/>
      <c r="EB75" s="325"/>
      <c r="EC75" s="325"/>
      <c r="ED75" s="325"/>
      <c r="EE75" s="325"/>
      <c r="EF75" s="325"/>
      <c r="EG75" s="325"/>
      <c r="EH75" s="325"/>
      <c r="EI75" s="325"/>
      <c r="EJ75" s="325"/>
      <c r="EK75" s="325"/>
      <c r="EL75" s="325"/>
      <c r="EM75" s="325"/>
      <c r="EN75" s="325"/>
      <c r="EO75" s="325"/>
      <c r="EP75" s="325"/>
      <c r="EQ75" s="325"/>
      <c r="ER75" s="325"/>
      <c r="ES75" s="325"/>
      <c r="ET75" s="325"/>
      <c r="EU75" s="325"/>
      <c r="EV75" s="325"/>
      <c r="EW75" s="325"/>
      <c r="EX75" s="325"/>
      <c r="EY75" s="325"/>
      <c r="EZ75" s="325"/>
      <c r="FA75" s="325"/>
      <c r="FB75" s="325"/>
      <c r="FC75" s="325"/>
      <c r="FD75" s="325"/>
      <c r="FE75" s="325"/>
      <c r="FF75" s="325"/>
      <c r="FG75" s="325"/>
      <c r="FH75" s="325"/>
      <c r="FI75" s="325"/>
      <c r="FJ75" s="325"/>
      <c r="FK75" s="325"/>
      <c r="FL75" s="325"/>
      <c r="FM75" s="325"/>
      <c r="FN75" s="325"/>
      <c r="FO75" s="325"/>
      <c r="FP75" s="325"/>
      <c r="FQ75" s="325"/>
      <c r="FR75" s="325"/>
      <c r="FS75" s="325"/>
      <c r="FT75" s="325"/>
      <c r="FU75" s="325"/>
      <c r="FV75" s="325"/>
      <c r="FW75" s="325"/>
      <c r="FX75" s="325"/>
      <c r="FY75" s="325"/>
      <c r="FZ75" s="325"/>
      <c r="GA75" s="325"/>
      <c r="GB75" s="325"/>
      <c r="GC75" s="325"/>
      <c r="GD75" s="325"/>
      <c r="GE75" s="325"/>
      <c r="GF75" s="325"/>
      <c r="GG75" s="325"/>
      <c r="GH75" s="325"/>
      <c r="GI75" s="325"/>
      <c r="GJ75" s="325"/>
      <c r="GK75" s="325"/>
      <c r="GL75" s="325"/>
      <c r="GM75" s="325"/>
      <c r="GN75" s="325"/>
      <c r="GO75" s="325"/>
      <c r="GP75" s="325"/>
      <c r="GQ75" s="325"/>
      <c r="GR75" s="325"/>
      <c r="GS75" s="325"/>
      <c r="GT75" s="325"/>
      <c r="GU75" s="325"/>
      <c r="GV75" s="325"/>
      <c r="GW75" s="325"/>
      <c r="GX75" s="325"/>
      <c r="GY75" s="325"/>
      <c r="GZ75" s="325"/>
      <c r="HA75" s="325"/>
      <c r="HB75" s="325"/>
      <c r="HC75" s="325"/>
      <c r="HD75" s="325"/>
      <c r="HE75" s="325"/>
      <c r="HF75" s="325"/>
      <c r="HG75" s="325"/>
      <c r="HH75" s="325"/>
      <c r="HI75" s="325"/>
      <c r="HJ75" s="325"/>
      <c r="HK75" s="325"/>
      <c r="HL75" s="325"/>
      <c r="HM75" s="325"/>
      <c r="HO75" s="312"/>
      <c r="HP75" s="312"/>
      <c r="HQ75" s="312"/>
      <c r="HR75" s="312"/>
      <c r="HS75" s="312"/>
      <c r="HT75" s="312"/>
      <c r="HU75" s="312"/>
      <c r="HV75" s="312"/>
      <c r="HW75" s="312"/>
      <c r="HX75" s="312"/>
      <c r="HY75" s="312"/>
      <c r="HZ75" s="312"/>
      <c r="IA75" s="312"/>
      <c r="IB75" s="312"/>
      <c r="IC75" s="312"/>
      <c r="ID75" s="312"/>
      <c r="IE75" s="312"/>
      <c r="IF75" s="312"/>
      <c r="IG75" s="312"/>
      <c r="IH75" s="312"/>
      <c r="II75" s="312"/>
      <c r="IJ75" s="312"/>
      <c r="IK75" s="312"/>
      <c r="IL75" s="312"/>
      <c r="IM75" s="312"/>
      <c r="IN75" s="312"/>
      <c r="IO75" s="312"/>
      <c r="IP75" s="312"/>
      <c r="IQ75" s="312"/>
      <c r="IR75" s="312"/>
      <c r="IS75" s="312"/>
      <c r="IT75" s="312"/>
      <c r="IU75" s="312"/>
      <c r="IV75" s="312"/>
    </row>
    <row r="76" spans="1:256" x14ac:dyDescent="0.2">
      <c r="B76" s="249"/>
      <c r="C76" s="325"/>
      <c r="D76" s="325"/>
      <c r="E76" s="325"/>
      <c r="F76" s="325"/>
      <c r="G76" s="325"/>
      <c r="H76" s="325"/>
      <c r="I76" s="325"/>
      <c r="J76" s="325"/>
      <c r="K76" s="325"/>
      <c r="L76" s="325"/>
      <c r="M76" s="325"/>
      <c r="N76" s="325"/>
      <c r="O76" s="325"/>
      <c r="P76" s="325"/>
      <c r="Q76" s="325"/>
      <c r="R76" s="325"/>
      <c r="S76" s="325"/>
      <c r="T76" s="325"/>
      <c r="U76" s="325"/>
      <c r="V76" s="325"/>
      <c r="W76" s="325"/>
      <c r="X76" s="325"/>
      <c r="Y76" s="325"/>
      <c r="Z76" s="325"/>
      <c r="AA76" s="325"/>
      <c r="AB76" s="325"/>
      <c r="AC76" s="325"/>
      <c r="AD76" s="325"/>
      <c r="AE76" s="325"/>
      <c r="AF76" s="325"/>
      <c r="AG76" s="325"/>
      <c r="AH76" s="325"/>
      <c r="AI76" s="325"/>
      <c r="AJ76" s="325"/>
      <c r="AK76" s="325"/>
      <c r="AL76" s="325"/>
      <c r="AM76" s="325"/>
      <c r="AN76" s="325"/>
      <c r="AO76" s="325"/>
      <c r="AP76" s="325"/>
      <c r="AQ76" s="325"/>
      <c r="AR76" s="325"/>
      <c r="AS76" s="325"/>
      <c r="AT76" s="325"/>
      <c r="AU76" s="325"/>
      <c r="AV76" s="325"/>
      <c r="AW76" s="325"/>
      <c r="AX76" s="325"/>
      <c r="AY76" s="325"/>
      <c r="AZ76" s="325"/>
      <c r="BA76" s="325"/>
      <c r="BB76" s="325"/>
      <c r="BC76" s="325"/>
      <c r="BD76" s="325"/>
      <c r="BE76" s="325"/>
      <c r="BF76" s="325"/>
      <c r="BG76" s="325"/>
      <c r="BH76" s="325"/>
      <c r="BI76" s="325"/>
      <c r="BJ76" s="325"/>
      <c r="BK76" s="325"/>
      <c r="BL76" s="325"/>
      <c r="BM76" s="325"/>
      <c r="BN76" s="325"/>
      <c r="BO76" s="325"/>
      <c r="BP76" s="325"/>
      <c r="BQ76" s="325"/>
      <c r="BR76" s="325"/>
      <c r="BS76" s="325"/>
      <c r="BT76" s="325"/>
      <c r="BU76" s="325"/>
      <c r="BV76" s="325"/>
      <c r="BW76" s="325"/>
      <c r="BX76" s="325"/>
      <c r="BY76" s="325"/>
      <c r="BZ76" s="325"/>
      <c r="CA76" s="325"/>
      <c r="CB76" s="325"/>
      <c r="CC76" s="325"/>
      <c r="CD76" s="325"/>
      <c r="CE76" s="325"/>
      <c r="CF76" s="325"/>
      <c r="CG76" s="325"/>
      <c r="CH76" s="325"/>
      <c r="CI76" s="325"/>
      <c r="CJ76" s="325"/>
      <c r="CK76" s="325"/>
      <c r="CL76" s="325"/>
      <c r="CM76" s="325"/>
      <c r="CN76" s="325"/>
      <c r="CO76" s="325"/>
      <c r="CP76" s="325"/>
      <c r="CQ76" s="325"/>
      <c r="CR76" s="325"/>
      <c r="CS76" s="325"/>
      <c r="CT76" s="325"/>
      <c r="CU76" s="325"/>
      <c r="CV76" s="325"/>
      <c r="CW76" s="325"/>
      <c r="CX76" s="325"/>
      <c r="CY76" s="325"/>
      <c r="CZ76" s="325"/>
      <c r="DA76" s="325"/>
      <c r="DB76" s="325"/>
      <c r="DC76" s="325"/>
      <c r="DD76" s="325"/>
      <c r="DE76" s="325"/>
      <c r="DF76" s="325"/>
      <c r="DG76" s="325"/>
      <c r="DH76" s="325"/>
      <c r="DI76" s="325"/>
      <c r="DJ76" s="325"/>
      <c r="DK76" s="325"/>
      <c r="DL76" s="325"/>
      <c r="DM76" s="325"/>
      <c r="DN76" s="325"/>
      <c r="DO76" s="325"/>
      <c r="DP76" s="325"/>
      <c r="DQ76" s="325"/>
      <c r="DR76" s="325"/>
      <c r="DS76" s="325"/>
      <c r="DT76" s="325"/>
      <c r="DU76" s="325"/>
      <c r="DV76" s="325"/>
      <c r="DW76" s="325"/>
      <c r="DX76" s="325"/>
      <c r="DY76" s="325"/>
      <c r="DZ76" s="325"/>
      <c r="EA76" s="325"/>
      <c r="EB76" s="325"/>
      <c r="EC76" s="325"/>
      <c r="ED76" s="325"/>
      <c r="EE76" s="325"/>
      <c r="EF76" s="325"/>
      <c r="EG76" s="325"/>
      <c r="EH76" s="325"/>
      <c r="EI76" s="325"/>
      <c r="EJ76" s="325"/>
      <c r="EK76" s="325"/>
      <c r="EL76" s="325"/>
      <c r="EM76" s="325"/>
      <c r="EN76" s="325"/>
      <c r="EO76" s="325"/>
      <c r="EP76" s="325"/>
      <c r="EQ76" s="325"/>
      <c r="ER76" s="325"/>
      <c r="ES76" s="325"/>
      <c r="ET76" s="325"/>
      <c r="EU76" s="325"/>
      <c r="EV76" s="325"/>
      <c r="EW76" s="325"/>
      <c r="EX76" s="325"/>
      <c r="EY76" s="325"/>
      <c r="EZ76" s="325"/>
      <c r="FA76" s="325"/>
      <c r="FB76" s="325"/>
      <c r="FC76" s="325"/>
      <c r="FD76" s="325"/>
      <c r="FE76" s="325"/>
      <c r="FF76" s="325"/>
      <c r="FG76" s="325"/>
      <c r="FH76" s="325"/>
      <c r="FI76" s="325"/>
      <c r="FJ76" s="325"/>
      <c r="FK76" s="325"/>
      <c r="FL76" s="325"/>
      <c r="FM76" s="325"/>
      <c r="FN76" s="325"/>
      <c r="FO76" s="325"/>
      <c r="FP76" s="325"/>
      <c r="FQ76" s="325"/>
      <c r="FR76" s="325"/>
      <c r="FS76" s="325"/>
      <c r="FT76" s="325"/>
      <c r="FU76" s="325"/>
      <c r="FV76" s="325"/>
      <c r="FW76" s="325"/>
      <c r="FX76" s="325"/>
      <c r="FY76" s="325"/>
      <c r="FZ76" s="325"/>
      <c r="GA76" s="325"/>
      <c r="GB76" s="325"/>
      <c r="GC76" s="325"/>
      <c r="GD76" s="325"/>
      <c r="GE76" s="325"/>
      <c r="GF76" s="325"/>
      <c r="GG76" s="325"/>
      <c r="GH76" s="325"/>
      <c r="GI76" s="325"/>
      <c r="GJ76" s="325"/>
      <c r="GK76" s="325"/>
      <c r="GL76" s="325"/>
      <c r="GM76" s="325"/>
      <c r="GN76" s="325"/>
      <c r="GO76" s="325"/>
      <c r="GP76" s="325"/>
      <c r="GQ76" s="325"/>
      <c r="GR76" s="325"/>
      <c r="GS76" s="325"/>
      <c r="GT76" s="325"/>
      <c r="GU76" s="325"/>
      <c r="GV76" s="325"/>
      <c r="GW76" s="325"/>
      <c r="GX76" s="325"/>
      <c r="GY76" s="325"/>
      <c r="GZ76" s="325"/>
      <c r="HA76" s="325"/>
      <c r="HB76" s="325"/>
      <c r="HC76" s="325"/>
      <c r="HD76" s="325"/>
      <c r="HE76" s="325"/>
      <c r="HF76" s="325"/>
      <c r="HG76" s="325"/>
      <c r="HH76" s="325"/>
      <c r="HI76" s="325"/>
      <c r="HJ76" s="325"/>
      <c r="HK76" s="325"/>
      <c r="HL76" s="325"/>
      <c r="HM76" s="325"/>
      <c r="HO76" s="312"/>
      <c r="HP76" s="312"/>
      <c r="HQ76" s="312"/>
      <c r="HR76" s="312"/>
      <c r="HS76" s="312"/>
      <c r="HT76" s="312"/>
      <c r="HU76" s="312"/>
      <c r="HV76" s="312"/>
      <c r="HW76" s="312"/>
      <c r="HX76" s="312"/>
      <c r="HY76" s="312"/>
      <c r="HZ76" s="312"/>
      <c r="IA76" s="312"/>
      <c r="IB76" s="312"/>
      <c r="IC76" s="312"/>
      <c r="ID76" s="312"/>
      <c r="IE76" s="312"/>
      <c r="IF76" s="312"/>
      <c r="IG76" s="312"/>
      <c r="IH76" s="312"/>
      <c r="II76" s="312"/>
      <c r="IJ76" s="312"/>
      <c r="IK76" s="312"/>
      <c r="IL76" s="312"/>
      <c r="IM76" s="312"/>
      <c r="IN76" s="312"/>
      <c r="IO76" s="312"/>
      <c r="IP76" s="312"/>
      <c r="IQ76" s="312"/>
      <c r="IR76" s="312"/>
      <c r="IS76" s="312"/>
      <c r="IT76" s="312"/>
      <c r="IU76" s="312"/>
      <c r="IV76" s="312"/>
    </row>
    <row r="77" spans="1:256" x14ac:dyDescent="0.2">
      <c r="C77" s="325"/>
      <c r="D77" s="325"/>
      <c r="E77" s="325"/>
      <c r="F77" s="325"/>
      <c r="G77" s="325"/>
      <c r="H77" s="325"/>
      <c r="I77" s="325"/>
      <c r="J77" s="325"/>
      <c r="K77" s="325"/>
      <c r="L77" s="325"/>
      <c r="M77" s="325"/>
      <c r="N77" s="325"/>
      <c r="O77" s="325"/>
      <c r="P77" s="325"/>
      <c r="Q77" s="325"/>
      <c r="R77" s="325"/>
      <c r="S77" s="325"/>
      <c r="T77" s="325"/>
      <c r="U77" s="325"/>
      <c r="V77" s="325"/>
      <c r="W77" s="325"/>
      <c r="X77" s="325"/>
      <c r="Y77" s="325"/>
      <c r="Z77" s="325"/>
      <c r="AA77" s="325"/>
      <c r="AB77" s="325"/>
      <c r="AC77" s="325"/>
      <c r="AD77" s="325"/>
      <c r="AE77" s="325"/>
      <c r="AF77" s="325"/>
      <c r="AG77" s="325"/>
      <c r="AH77" s="325"/>
      <c r="AI77" s="325"/>
      <c r="AJ77" s="325"/>
      <c r="AK77" s="325"/>
      <c r="AL77" s="325"/>
      <c r="AM77" s="325"/>
      <c r="AN77" s="325"/>
      <c r="AO77" s="325"/>
      <c r="AP77" s="325"/>
      <c r="AQ77" s="325"/>
      <c r="AR77" s="325"/>
      <c r="AS77" s="325"/>
      <c r="AT77" s="325"/>
      <c r="AU77" s="325"/>
      <c r="AV77" s="325"/>
      <c r="AW77" s="325"/>
      <c r="AX77" s="325"/>
      <c r="AY77" s="325"/>
      <c r="AZ77" s="325"/>
      <c r="BA77" s="325"/>
      <c r="BB77" s="325"/>
      <c r="BC77" s="325"/>
      <c r="BD77" s="325"/>
      <c r="BE77" s="325"/>
      <c r="BF77" s="325"/>
      <c r="BG77" s="325"/>
      <c r="BH77" s="325"/>
      <c r="BI77" s="325"/>
      <c r="BJ77" s="325"/>
      <c r="BK77" s="325"/>
      <c r="BL77" s="325"/>
      <c r="BM77" s="325"/>
      <c r="BN77" s="325"/>
      <c r="BO77" s="325"/>
      <c r="BP77" s="325"/>
      <c r="BQ77" s="325"/>
      <c r="BR77" s="325"/>
      <c r="BS77" s="325"/>
      <c r="BT77" s="325"/>
      <c r="BU77" s="325"/>
      <c r="BV77" s="325"/>
      <c r="BW77" s="325"/>
      <c r="BX77" s="325"/>
      <c r="BY77" s="325"/>
      <c r="BZ77" s="325"/>
      <c r="CA77" s="325"/>
      <c r="CB77" s="325"/>
      <c r="CC77" s="325"/>
      <c r="CD77" s="325"/>
      <c r="CE77" s="325"/>
      <c r="CF77" s="325"/>
      <c r="CG77" s="325"/>
      <c r="CH77" s="325"/>
      <c r="CI77" s="325"/>
      <c r="CJ77" s="325"/>
      <c r="CK77" s="325"/>
      <c r="CL77" s="325"/>
      <c r="CM77" s="325"/>
      <c r="CN77" s="325"/>
      <c r="CO77" s="325"/>
      <c r="CP77" s="325"/>
      <c r="CQ77" s="325"/>
      <c r="CR77" s="325"/>
      <c r="CS77" s="325"/>
      <c r="CT77" s="325"/>
      <c r="CU77" s="325"/>
      <c r="CV77" s="325"/>
      <c r="CW77" s="325"/>
      <c r="CX77" s="325"/>
      <c r="CY77" s="325"/>
      <c r="CZ77" s="325"/>
      <c r="DA77" s="325"/>
      <c r="DB77" s="325"/>
      <c r="DC77" s="325"/>
      <c r="DD77" s="325"/>
      <c r="DE77" s="325"/>
      <c r="DF77" s="325"/>
      <c r="DG77" s="325"/>
      <c r="DH77" s="325"/>
      <c r="DI77" s="325"/>
      <c r="DJ77" s="325"/>
      <c r="DK77" s="325"/>
      <c r="DL77" s="325"/>
      <c r="DM77" s="325"/>
      <c r="DN77" s="325"/>
      <c r="DO77" s="325"/>
      <c r="DP77" s="325"/>
      <c r="DQ77" s="325"/>
      <c r="DR77" s="325"/>
      <c r="DS77" s="325"/>
      <c r="DT77" s="325"/>
      <c r="DU77" s="325"/>
      <c r="DV77" s="325"/>
      <c r="DW77" s="325"/>
      <c r="DX77" s="325"/>
      <c r="DY77" s="325"/>
      <c r="DZ77" s="325"/>
      <c r="EA77" s="325"/>
      <c r="EB77" s="325"/>
      <c r="EC77" s="325"/>
      <c r="ED77" s="325"/>
      <c r="EE77" s="325"/>
      <c r="EF77" s="325"/>
      <c r="EG77" s="325"/>
      <c r="EH77" s="325"/>
      <c r="EI77" s="325"/>
      <c r="EJ77" s="325"/>
      <c r="EK77" s="325"/>
      <c r="EL77" s="325"/>
      <c r="EM77" s="325"/>
      <c r="EN77" s="325"/>
      <c r="EO77" s="325"/>
      <c r="EP77" s="325"/>
      <c r="EQ77" s="325"/>
      <c r="ER77" s="325"/>
      <c r="ES77" s="325"/>
      <c r="ET77" s="325"/>
      <c r="EU77" s="325"/>
      <c r="EV77" s="325"/>
      <c r="EW77" s="325"/>
      <c r="EX77" s="325"/>
      <c r="EY77" s="325"/>
      <c r="EZ77" s="325"/>
      <c r="FA77" s="325"/>
      <c r="FB77" s="325"/>
      <c r="FC77" s="325"/>
      <c r="FD77" s="325"/>
      <c r="FE77" s="325"/>
      <c r="FF77" s="325"/>
      <c r="FG77" s="325"/>
      <c r="FH77" s="325"/>
      <c r="FI77" s="325"/>
      <c r="FJ77" s="325"/>
      <c r="FK77" s="325"/>
      <c r="FL77" s="325"/>
      <c r="FM77" s="325"/>
      <c r="FN77" s="325"/>
      <c r="FO77" s="325"/>
      <c r="FP77" s="325"/>
      <c r="FQ77" s="325"/>
      <c r="FR77" s="325"/>
      <c r="FS77" s="325"/>
      <c r="FT77" s="325"/>
      <c r="FU77" s="325"/>
      <c r="FV77" s="325"/>
      <c r="FW77" s="325"/>
      <c r="FX77" s="325"/>
      <c r="FY77" s="325"/>
      <c r="FZ77" s="325"/>
      <c r="GA77" s="325"/>
      <c r="GB77" s="325"/>
      <c r="GC77" s="325"/>
      <c r="GD77" s="325"/>
      <c r="GE77" s="325"/>
      <c r="GF77" s="325"/>
      <c r="GG77" s="325"/>
      <c r="GH77" s="325"/>
      <c r="GI77" s="325"/>
      <c r="GJ77" s="325"/>
      <c r="GK77" s="325"/>
      <c r="GL77" s="325"/>
      <c r="GM77" s="325"/>
      <c r="GN77" s="325"/>
      <c r="GO77" s="325"/>
      <c r="GP77" s="325"/>
      <c r="GQ77" s="325"/>
      <c r="GR77" s="325"/>
      <c r="GS77" s="325"/>
      <c r="GT77" s="325"/>
      <c r="GU77" s="325"/>
      <c r="GV77" s="325"/>
      <c r="GW77" s="325"/>
      <c r="GX77" s="325"/>
      <c r="GY77" s="325"/>
      <c r="GZ77" s="325"/>
      <c r="HA77" s="325"/>
      <c r="HB77" s="325"/>
      <c r="HC77" s="325"/>
      <c r="HD77" s="325"/>
      <c r="HE77" s="325"/>
      <c r="HF77" s="325"/>
      <c r="HG77" s="325"/>
      <c r="HH77" s="325"/>
      <c r="HI77" s="325"/>
      <c r="HJ77" s="325"/>
      <c r="HK77" s="325"/>
      <c r="HL77" s="325"/>
      <c r="HM77" s="325"/>
    </row>
    <row r="78" spans="1:256" x14ac:dyDescent="0.2">
      <c r="C78" s="325"/>
      <c r="D78" s="325"/>
      <c r="E78" s="325"/>
      <c r="F78" s="325"/>
      <c r="G78" s="325"/>
      <c r="H78" s="325"/>
      <c r="I78" s="325"/>
      <c r="J78" s="325"/>
      <c r="K78" s="325"/>
      <c r="L78" s="325"/>
      <c r="M78" s="325"/>
      <c r="N78" s="325"/>
      <c r="O78" s="325"/>
      <c r="P78" s="325"/>
      <c r="Q78" s="325"/>
      <c r="R78" s="325"/>
      <c r="S78" s="325"/>
      <c r="T78" s="325"/>
      <c r="U78" s="325"/>
      <c r="V78" s="325"/>
      <c r="W78" s="325"/>
      <c r="X78" s="325"/>
      <c r="Y78" s="325"/>
      <c r="Z78" s="325"/>
      <c r="AA78" s="325"/>
      <c r="AB78" s="325"/>
      <c r="AC78" s="325"/>
      <c r="AD78" s="325"/>
      <c r="AE78" s="325"/>
      <c r="AF78" s="325"/>
      <c r="AG78" s="325"/>
      <c r="AH78" s="325"/>
      <c r="AI78" s="325"/>
      <c r="AJ78" s="325"/>
      <c r="AK78" s="325"/>
      <c r="AL78" s="325"/>
      <c r="AM78" s="325"/>
      <c r="AN78" s="325"/>
      <c r="AO78" s="325"/>
      <c r="AP78" s="325"/>
      <c r="AQ78" s="325"/>
      <c r="AR78" s="325"/>
      <c r="AS78" s="325"/>
      <c r="AT78" s="325"/>
      <c r="AU78" s="325"/>
      <c r="AV78" s="325"/>
      <c r="AW78" s="325"/>
      <c r="AX78" s="325"/>
      <c r="AY78" s="325"/>
      <c r="AZ78" s="325"/>
      <c r="BA78" s="325"/>
      <c r="BB78" s="325"/>
      <c r="BC78" s="325"/>
      <c r="BD78" s="325"/>
      <c r="BE78" s="325"/>
      <c r="BF78" s="325"/>
      <c r="BG78" s="325"/>
      <c r="BH78" s="325"/>
      <c r="BI78" s="325"/>
      <c r="BJ78" s="325"/>
      <c r="BK78" s="325"/>
      <c r="BL78" s="325"/>
      <c r="BM78" s="325"/>
      <c r="BN78" s="325"/>
      <c r="BO78" s="325"/>
      <c r="BP78" s="325"/>
      <c r="BQ78" s="325"/>
      <c r="BR78" s="325"/>
      <c r="BS78" s="325"/>
      <c r="BT78" s="325"/>
      <c r="BU78" s="325"/>
      <c r="BV78" s="325"/>
      <c r="BW78" s="325"/>
      <c r="BX78" s="325"/>
      <c r="BY78" s="325"/>
      <c r="BZ78" s="325"/>
      <c r="CA78" s="325"/>
      <c r="CB78" s="325"/>
      <c r="CC78" s="325"/>
      <c r="CD78" s="325"/>
      <c r="CE78" s="325"/>
      <c r="CF78" s="325"/>
      <c r="CG78" s="325"/>
      <c r="CH78" s="325"/>
      <c r="CI78" s="325"/>
      <c r="CJ78" s="325"/>
      <c r="CK78" s="325"/>
      <c r="CL78" s="325"/>
      <c r="CM78" s="325"/>
      <c r="CN78" s="325"/>
      <c r="CO78" s="325"/>
      <c r="CP78" s="325"/>
      <c r="CQ78" s="325"/>
      <c r="CR78" s="325"/>
      <c r="CS78" s="325"/>
      <c r="CT78" s="325"/>
      <c r="CU78" s="325"/>
      <c r="CV78" s="325"/>
      <c r="CW78" s="325"/>
      <c r="CX78" s="325"/>
      <c r="CY78" s="325"/>
      <c r="CZ78" s="325"/>
      <c r="DA78" s="325"/>
      <c r="DB78" s="325"/>
      <c r="DC78" s="325"/>
      <c r="DD78" s="325"/>
      <c r="DE78" s="325"/>
      <c r="DF78" s="325"/>
      <c r="DG78" s="325"/>
      <c r="DH78" s="325"/>
      <c r="DI78" s="325"/>
      <c r="DJ78" s="325"/>
      <c r="DK78" s="325"/>
      <c r="DL78" s="325"/>
      <c r="DM78" s="325"/>
      <c r="DN78" s="325"/>
      <c r="DO78" s="325"/>
      <c r="DP78" s="325"/>
      <c r="DQ78" s="325"/>
      <c r="DR78" s="325"/>
      <c r="DS78" s="325"/>
      <c r="DT78" s="325"/>
      <c r="DU78" s="325"/>
      <c r="DV78" s="325"/>
      <c r="DW78" s="325"/>
      <c r="DX78" s="325"/>
      <c r="DY78" s="325"/>
      <c r="DZ78" s="325"/>
      <c r="EA78" s="325"/>
      <c r="EB78" s="325"/>
      <c r="EC78" s="325"/>
      <c r="ED78" s="325"/>
      <c r="EE78" s="325"/>
      <c r="EF78" s="325"/>
      <c r="EG78" s="325"/>
      <c r="EH78" s="325"/>
      <c r="EI78" s="325"/>
      <c r="EJ78" s="325"/>
      <c r="EK78" s="325"/>
      <c r="EL78" s="325"/>
      <c r="EM78" s="325"/>
      <c r="EN78" s="325"/>
      <c r="EO78" s="325"/>
      <c r="EP78" s="325"/>
      <c r="EQ78" s="325"/>
      <c r="ER78" s="325"/>
      <c r="ES78" s="325"/>
      <c r="ET78" s="325"/>
      <c r="EU78" s="325"/>
      <c r="EV78" s="325"/>
      <c r="EW78" s="325"/>
      <c r="EX78" s="325"/>
      <c r="EY78" s="325"/>
      <c r="EZ78" s="325"/>
      <c r="FA78" s="325"/>
      <c r="FB78" s="325"/>
      <c r="FC78" s="325"/>
      <c r="FD78" s="325"/>
      <c r="FE78" s="325"/>
      <c r="FF78" s="325"/>
      <c r="FG78" s="325"/>
      <c r="FH78" s="325"/>
      <c r="FI78" s="325"/>
      <c r="FJ78" s="325"/>
      <c r="FK78" s="325"/>
      <c r="FL78" s="325"/>
      <c r="FM78" s="325"/>
      <c r="FN78" s="325"/>
      <c r="FO78" s="325"/>
      <c r="FP78" s="325"/>
      <c r="FQ78" s="325"/>
      <c r="FR78" s="325"/>
      <c r="FS78" s="325"/>
      <c r="FT78" s="325"/>
      <c r="FU78" s="325"/>
      <c r="FV78" s="325"/>
      <c r="FW78" s="325"/>
      <c r="FX78" s="325"/>
      <c r="FY78" s="325"/>
      <c r="FZ78" s="325"/>
      <c r="GA78" s="325"/>
      <c r="GB78" s="325"/>
      <c r="GC78" s="325"/>
      <c r="GD78" s="325"/>
      <c r="GE78" s="325"/>
      <c r="GF78" s="325"/>
      <c r="GG78" s="325"/>
      <c r="GH78" s="325"/>
      <c r="GI78" s="325"/>
      <c r="GJ78" s="325"/>
      <c r="GK78" s="325"/>
      <c r="GL78" s="325"/>
      <c r="GM78" s="325"/>
      <c r="GN78" s="325"/>
      <c r="GO78" s="325"/>
      <c r="GP78" s="325"/>
      <c r="GQ78" s="325"/>
      <c r="GR78" s="325"/>
      <c r="GS78" s="325"/>
      <c r="GT78" s="325"/>
      <c r="GU78" s="325"/>
      <c r="GV78" s="325"/>
      <c r="GW78" s="325"/>
      <c r="GX78" s="325"/>
      <c r="GY78" s="325"/>
      <c r="GZ78" s="325"/>
      <c r="HA78" s="325"/>
      <c r="HB78" s="325"/>
      <c r="HC78" s="325"/>
      <c r="HD78" s="325"/>
      <c r="HE78" s="325"/>
      <c r="HF78" s="325"/>
      <c r="HG78" s="325"/>
      <c r="HH78" s="325"/>
      <c r="HI78" s="325"/>
      <c r="HJ78" s="325"/>
      <c r="HK78" s="325"/>
      <c r="HL78" s="325"/>
      <c r="HM78" s="325"/>
    </row>
    <row r="79" spans="1:256" x14ac:dyDescent="0.2">
      <c r="C79" s="325"/>
      <c r="D79" s="325"/>
      <c r="E79" s="325"/>
      <c r="F79" s="325"/>
      <c r="G79" s="325"/>
      <c r="H79" s="325"/>
      <c r="I79" s="325"/>
      <c r="J79" s="325"/>
      <c r="K79" s="325"/>
      <c r="L79" s="325"/>
      <c r="M79" s="325"/>
      <c r="N79" s="325"/>
      <c r="O79" s="325"/>
      <c r="P79" s="325"/>
      <c r="Q79" s="325"/>
      <c r="R79" s="325"/>
      <c r="S79" s="325"/>
      <c r="T79" s="325"/>
      <c r="U79" s="325"/>
      <c r="V79" s="325"/>
      <c r="W79" s="325"/>
      <c r="X79" s="325"/>
      <c r="Y79" s="325"/>
      <c r="Z79" s="325"/>
      <c r="AA79" s="325"/>
      <c r="AB79" s="325"/>
      <c r="AC79" s="325"/>
      <c r="AD79" s="325"/>
      <c r="AE79" s="325"/>
      <c r="AF79" s="325"/>
      <c r="AG79" s="325"/>
      <c r="AH79" s="325"/>
      <c r="AI79" s="325"/>
      <c r="AJ79" s="325"/>
      <c r="AK79" s="325"/>
      <c r="AL79" s="325"/>
      <c r="AM79" s="325"/>
      <c r="AN79" s="325"/>
      <c r="AO79" s="325"/>
      <c r="AP79" s="325"/>
      <c r="AQ79" s="325"/>
      <c r="AR79" s="325"/>
      <c r="AS79" s="325"/>
      <c r="AT79" s="325"/>
      <c r="AU79" s="325"/>
      <c r="AV79" s="325"/>
      <c r="AW79" s="325"/>
      <c r="AX79" s="325"/>
      <c r="AY79" s="325"/>
      <c r="AZ79" s="325"/>
      <c r="BA79" s="325"/>
      <c r="BB79" s="325"/>
      <c r="BC79" s="325"/>
      <c r="BD79" s="325"/>
      <c r="BE79" s="325"/>
      <c r="BF79" s="325"/>
      <c r="BG79" s="325"/>
      <c r="BH79" s="325"/>
      <c r="BI79" s="325"/>
      <c r="BJ79" s="325"/>
      <c r="BK79" s="325"/>
      <c r="BL79" s="325"/>
      <c r="BM79" s="325"/>
      <c r="BN79" s="325"/>
      <c r="BO79" s="325"/>
      <c r="BP79" s="325"/>
      <c r="BQ79" s="325"/>
      <c r="BR79" s="325"/>
      <c r="BS79" s="325"/>
      <c r="BT79" s="325"/>
      <c r="BU79" s="325"/>
      <c r="BV79" s="325"/>
      <c r="BW79" s="325"/>
      <c r="BX79" s="325"/>
      <c r="BY79" s="325"/>
      <c r="BZ79" s="325"/>
      <c r="CA79" s="325"/>
      <c r="CB79" s="325"/>
      <c r="CC79" s="325"/>
      <c r="CD79" s="325"/>
      <c r="CE79" s="325"/>
      <c r="CF79" s="325"/>
      <c r="CG79" s="325"/>
      <c r="CH79" s="325"/>
      <c r="CI79" s="325"/>
      <c r="CJ79" s="325"/>
      <c r="CK79" s="325"/>
      <c r="CL79" s="325"/>
      <c r="CM79" s="325"/>
      <c r="CN79" s="325"/>
      <c r="CO79" s="325"/>
      <c r="CP79" s="325"/>
      <c r="CQ79" s="325"/>
      <c r="CR79" s="325"/>
      <c r="CS79" s="325"/>
      <c r="CT79" s="325"/>
      <c r="CU79" s="325"/>
      <c r="CV79" s="325"/>
      <c r="CW79" s="325"/>
      <c r="CX79" s="325"/>
      <c r="CY79" s="325"/>
      <c r="CZ79" s="325"/>
      <c r="DA79" s="325"/>
      <c r="DB79" s="325"/>
      <c r="DC79" s="325"/>
      <c r="DD79" s="325"/>
      <c r="DE79" s="325"/>
      <c r="DF79" s="325"/>
      <c r="DG79" s="325"/>
      <c r="DH79" s="325"/>
      <c r="DI79" s="325"/>
      <c r="DJ79" s="325"/>
      <c r="DK79" s="325"/>
      <c r="DL79" s="325"/>
      <c r="DM79" s="325"/>
      <c r="DN79" s="325"/>
      <c r="DO79" s="325"/>
      <c r="DP79" s="325"/>
      <c r="DQ79" s="325"/>
      <c r="DR79" s="325"/>
      <c r="DS79" s="325"/>
      <c r="DT79" s="325"/>
      <c r="DU79" s="325"/>
      <c r="DV79" s="325"/>
      <c r="DW79" s="325"/>
      <c r="DX79" s="325"/>
      <c r="DY79" s="325"/>
      <c r="DZ79" s="325"/>
      <c r="EA79" s="325"/>
      <c r="EB79" s="325"/>
      <c r="EC79" s="325"/>
      <c r="ED79" s="325"/>
      <c r="EE79" s="325"/>
      <c r="EF79" s="325"/>
      <c r="EG79" s="325"/>
      <c r="EH79" s="325"/>
      <c r="EI79" s="325"/>
      <c r="EJ79" s="325"/>
      <c r="EK79" s="325"/>
      <c r="EL79" s="325"/>
      <c r="EM79" s="325"/>
      <c r="EN79" s="325"/>
      <c r="EO79" s="325"/>
      <c r="EP79" s="325"/>
      <c r="EQ79" s="325"/>
      <c r="ER79" s="325"/>
      <c r="ES79" s="325"/>
      <c r="ET79" s="325"/>
      <c r="EU79" s="325"/>
      <c r="EV79" s="325"/>
      <c r="EW79" s="325"/>
      <c r="EX79" s="325"/>
      <c r="EY79" s="325"/>
      <c r="EZ79" s="325"/>
      <c r="FA79" s="325"/>
      <c r="FB79" s="325"/>
      <c r="FC79" s="325"/>
      <c r="FD79" s="325"/>
      <c r="FE79" s="325"/>
      <c r="FF79" s="325"/>
      <c r="FG79" s="325"/>
      <c r="FH79" s="325"/>
      <c r="FI79" s="325"/>
      <c r="FJ79" s="325"/>
      <c r="FK79" s="325"/>
      <c r="FL79" s="325"/>
      <c r="FM79" s="325"/>
      <c r="FN79" s="325"/>
      <c r="FO79" s="325"/>
      <c r="FP79" s="325"/>
      <c r="FQ79" s="325"/>
      <c r="FR79" s="325"/>
      <c r="FS79" s="325"/>
      <c r="FT79" s="325"/>
      <c r="FU79" s="325"/>
      <c r="FV79" s="325"/>
      <c r="FW79" s="325"/>
      <c r="FX79" s="325"/>
      <c r="FY79" s="325"/>
      <c r="FZ79" s="325"/>
      <c r="GA79" s="325"/>
      <c r="GB79" s="325"/>
      <c r="GC79" s="325"/>
      <c r="GD79" s="325"/>
      <c r="GE79" s="325"/>
      <c r="GF79" s="325"/>
      <c r="GG79" s="325"/>
      <c r="GH79" s="325"/>
      <c r="GI79" s="325"/>
      <c r="GJ79" s="325"/>
      <c r="GK79" s="325"/>
      <c r="GL79" s="325"/>
      <c r="GM79" s="325"/>
      <c r="GN79" s="325"/>
      <c r="GO79" s="325"/>
      <c r="GP79" s="325"/>
      <c r="GQ79" s="325"/>
      <c r="GR79" s="325"/>
      <c r="GS79" s="325"/>
      <c r="GT79" s="325"/>
      <c r="GU79" s="325"/>
      <c r="GV79" s="325"/>
      <c r="GW79" s="325"/>
      <c r="GX79" s="325"/>
      <c r="GY79" s="325"/>
      <c r="GZ79" s="325"/>
      <c r="HA79" s="325"/>
      <c r="HB79" s="325"/>
      <c r="HC79" s="325"/>
      <c r="HD79" s="325"/>
      <c r="HE79" s="325"/>
      <c r="HF79" s="325"/>
      <c r="HG79" s="325"/>
      <c r="HH79" s="325"/>
      <c r="HI79" s="325"/>
      <c r="HJ79" s="325"/>
      <c r="HK79" s="325"/>
      <c r="HL79" s="325"/>
      <c r="HM79" s="325"/>
    </row>
    <row r="80" spans="1:256" x14ac:dyDescent="0.2">
      <c r="C80" s="325"/>
      <c r="D80" s="325"/>
      <c r="E80" s="325"/>
      <c r="F80" s="325"/>
      <c r="G80" s="325"/>
      <c r="H80" s="325"/>
      <c r="I80" s="325"/>
      <c r="J80" s="325"/>
      <c r="K80" s="325"/>
      <c r="L80" s="325"/>
      <c r="M80" s="325"/>
      <c r="N80" s="325"/>
      <c r="O80" s="325"/>
      <c r="P80" s="325"/>
      <c r="Q80" s="325"/>
      <c r="R80" s="325"/>
      <c r="S80" s="325"/>
      <c r="T80" s="325"/>
      <c r="U80" s="325"/>
      <c r="V80" s="325"/>
      <c r="W80" s="325"/>
      <c r="X80" s="325"/>
      <c r="Y80" s="325"/>
      <c r="Z80" s="325"/>
      <c r="AA80" s="325"/>
      <c r="AB80" s="325"/>
      <c r="AC80" s="325"/>
      <c r="AD80" s="325"/>
      <c r="AE80" s="325"/>
      <c r="AF80" s="325"/>
      <c r="AG80" s="325"/>
      <c r="AH80" s="325"/>
      <c r="AI80" s="325"/>
      <c r="AJ80" s="325"/>
      <c r="AK80" s="325"/>
      <c r="AL80" s="325"/>
      <c r="AM80" s="325"/>
      <c r="AN80" s="325"/>
      <c r="AO80" s="325"/>
      <c r="AP80" s="325"/>
      <c r="AQ80" s="325"/>
      <c r="AR80" s="325"/>
      <c r="AS80" s="325"/>
      <c r="AT80" s="325"/>
      <c r="AU80" s="325"/>
      <c r="AV80" s="325"/>
      <c r="AW80" s="325"/>
      <c r="AX80" s="325"/>
      <c r="AY80" s="325"/>
      <c r="AZ80" s="325"/>
      <c r="BA80" s="325"/>
      <c r="BB80" s="325"/>
      <c r="BC80" s="325"/>
      <c r="BD80" s="325"/>
      <c r="BE80" s="325"/>
      <c r="BF80" s="325"/>
      <c r="BG80" s="325"/>
      <c r="BH80" s="325"/>
      <c r="BI80" s="325"/>
      <c r="BJ80" s="325"/>
      <c r="BK80" s="325"/>
      <c r="BL80" s="325"/>
      <c r="BM80" s="325"/>
      <c r="BN80" s="325"/>
      <c r="BO80" s="325"/>
      <c r="BP80" s="325"/>
      <c r="BQ80" s="325"/>
      <c r="BR80" s="325"/>
      <c r="BS80" s="325"/>
      <c r="BT80" s="325"/>
      <c r="BU80" s="325"/>
      <c r="BV80" s="325"/>
      <c r="BW80" s="325"/>
      <c r="BX80" s="325"/>
      <c r="BY80" s="325"/>
      <c r="BZ80" s="325"/>
      <c r="CA80" s="325"/>
      <c r="CB80" s="325"/>
      <c r="CC80" s="325"/>
      <c r="CD80" s="325"/>
      <c r="CE80" s="325"/>
      <c r="CF80" s="325"/>
      <c r="CG80" s="325"/>
      <c r="CH80" s="325"/>
      <c r="CI80" s="325"/>
      <c r="CJ80" s="325"/>
      <c r="CK80" s="325"/>
      <c r="CL80" s="325"/>
      <c r="CM80" s="325"/>
      <c r="CN80" s="325"/>
      <c r="CO80" s="325"/>
      <c r="CP80" s="325"/>
      <c r="CQ80" s="325"/>
      <c r="CR80" s="325"/>
      <c r="CS80" s="325"/>
      <c r="CT80" s="325"/>
      <c r="CU80" s="325"/>
      <c r="CV80" s="325"/>
      <c r="CW80" s="325"/>
      <c r="CX80" s="325"/>
      <c r="CY80" s="325"/>
      <c r="CZ80" s="325"/>
      <c r="DA80" s="325"/>
      <c r="DB80" s="325"/>
      <c r="DC80" s="325"/>
      <c r="DD80" s="325"/>
      <c r="DE80" s="325"/>
      <c r="DF80" s="325"/>
      <c r="DG80" s="325"/>
      <c r="DH80" s="325"/>
      <c r="DI80" s="325"/>
      <c r="DJ80" s="325"/>
      <c r="DK80" s="325"/>
      <c r="DL80" s="325"/>
      <c r="DM80" s="325"/>
      <c r="DN80" s="325"/>
      <c r="DO80" s="325"/>
      <c r="DP80" s="325"/>
      <c r="DQ80" s="325"/>
      <c r="DR80" s="325"/>
      <c r="DS80" s="325"/>
      <c r="DT80" s="325"/>
      <c r="DU80" s="325"/>
      <c r="DV80" s="325"/>
      <c r="DW80" s="325"/>
      <c r="DX80" s="325"/>
      <c r="DY80" s="325"/>
      <c r="DZ80" s="325"/>
      <c r="EA80" s="325"/>
      <c r="EB80" s="325"/>
      <c r="EC80" s="325"/>
      <c r="ED80" s="325"/>
      <c r="EE80" s="325"/>
      <c r="EF80" s="325"/>
      <c r="EG80" s="325"/>
      <c r="EH80" s="325"/>
      <c r="EI80" s="325"/>
      <c r="EJ80" s="325"/>
      <c r="EK80" s="325"/>
      <c r="EL80" s="325"/>
      <c r="EM80" s="325"/>
      <c r="EN80" s="325"/>
      <c r="EO80" s="325"/>
      <c r="EP80" s="325"/>
      <c r="EQ80" s="325"/>
      <c r="ER80" s="325"/>
      <c r="ES80" s="325"/>
      <c r="ET80" s="325"/>
      <c r="EU80" s="325"/>
      <c r="EV80" s="325"/>
      <c r="EW80" s="325"/>
      <c r="EX80" s="325"/>
      <c r="EY80" s="325"/>
      <c r="EZ80" s="325"/>
      <c r="FA80" s="325"/>
      <c r="FB80" s="325"/>
      <c r="FC80" s="325"/>
      <c r="FD80" s="325"/>
      <c r="FE80" s="325"/>
      <c r="FF80" s="325"/>
      <c r="FG80" s="325"/>
      <c r="FH80" s="325"/>
      <c r="FI80" s="325"/>
      <c r="FJ80" s="325"/>
      <c r="FK80" s="325"/>
      <c r="FL80" s="325"/>
      <c r="FM80" s="325"/>
      <c r="FN80" s="325"/>
      <c r="FO80" s="325"/>
      <c r="FP80" s="325"/>
      <c r="FQ80" s="325"/>
      <c r="FR80" s="325"/>
      <c r="FS80" s="325"/>
      <c r="FT80" s="325"/>
      <c r="FU80" s="325"/>
      <c r="FV80" s="325"/>
      <c r="FW80" s="325"/>
      <c r="FX80" s="325"/>
      <c r="FY80" s="325"/>
      <c r="FZ80" s="325"/>
      <c r="GA80" s="325"/>
      <c r="GB80" s="325"/>
      <c r="GC80" s="325"/>
      <c r="GD80" s="325"/>
      <c r="GE80" s="325"/>
      <c r="GF80" s="325"/>
      <c r="GG80" s="325"/>
      <c r="GH80" s="325"/>
      <c r="GI80" s="325"/>
      <c r="GJ80" s="325"/>
      <c r="GK80" s="325"/>
      <c r="GL80" s="325"/>
      <c r="GM80" s="325"/>
      <c r="GN80" s="325"/>
      <c r="GO80" s="325"/>
      <c r="GP80" s="325"/>
      <c r="GQ80" s="325"/>
      <c r="GR80" s="325"/>
      <c r="GS80" s="325"/>
      <c r="GT80" s="325"/>
      <c r="GU80" s="325"/>
      <c r="GV80" s="325"/>
      <c r="GW80" s="325"/>
      <c r="GX80" s="325"/>
      <c r="GY80" s="325"/>
      <c r="GZ80" s="325"/>
      <c r="HA80" s="325"/>
      <c r="HB80" s="325"/>
      <c r="HC80" s="325"/>
      <c r="HD80" s="325"/>
      <c r="HE80" s="325"/>
      <c r="HF80" s="325"/>
      <c r="HG80" s="325"/>
      <c r="HH80" s="325"/>
      <c r="HI80" s="325"/>
      <c r="HJ80" s="325"/>
      <c r="HK80" s="325"/>
      <c r="HL80" s="325"/>
      <c r="HM80" s="325"/>
    </row>
    <row r="81" spans="3:221" x14ac:dyDescent="0.2">
      <c r="C81" s="325"/>
      <c r="D81" s="325"/>
      <c r="E81" s="325"/>
      <c r="F81" s="325"/>
      <c r="G81" s="325"/>
      <c r="H81" s="325"/>
      <c r="I81" s="325"/>
      <c r="J81" s="325"/>
      <c r="K81" s="325"/>
      <c r="L81" s="325"/>
      <c r="M81" s="325"/>
      <c r="N81" s="325"/>
      <c r="O81" s="325"/>
      <c r="P81" s="325"/>
      <c r="Q81" s="325"/>
      <c r="R81" s="325"/>
      <c r="S81" s="325"/>
      <c r="T81" s="325"/>
      <c r="U81" s="325"/>
      <c r="V81" s="325"/>
      <c r="W81" s="325"/>
      <c r="X81" s="325"/>
      <c r="Y81" s="325"/>
      <c r="Z81" s="325"/>
      <c r="AA81" s="325"/>
      <c r="AB81" s="325"/>
      <c r="AC81" s="325"/>
      <c r="AD81" s="325"/>
      <c r="AE81" s="325"/>
      <c r="AF81" s="325"/>
      <c r="AG81" s="325"/>
      <c r="AH81" s="325"/>
      <c r="AI81" s="325"/>
      <c r="AJ81" s="325"/>
      <c r="AK81" s="325"/>
      <c r="AL81" s="325"/>
      <c r="AM81" s="325"/>
      <c r="AN81" s="325"/>
      <c r="AO81" s="325"/>
      <c r="AP81" s="325"/>
      <c r="AQ81" s="325"/>
      <c r="AR81" s="325"/>
      <c r="AS81" s="325"/>
      <c r="AT81" s="325"/>
      <c r="AU81" s="325"/>
      <c r="AV81" s="325"/>
      <c r="AW81" s="325"/>
      <c r="AX81" s="325"/>
      <c r="AY81" s="325"/>
      <c r="AZ81" s="325"/>
      <c r="BA81" s="325"/>
      <c r="BB81" s="325"/>
      <c r="BC81" s="325"/>
      <c r="BD81" s="325"/>
      <c r="BE81" s="325"/>
      <c r="BF81" s="325"/>
      <c r="BG81" s="325"/>
      <c r="BH81" s="325"/>
      <c r="BI81" s="325"/>
      <c r="BJ81" s="325"/>
      <c r="BK81" s="325"/>
      <c r="BL81" s="325"/>
      <c r="BM81" s="325"/>
      <c r="BN81" s="325"/>
      <c r="BO81" s="325"/>
      <c r="BP81" s="325"/>
      <c r="BQ81" s="325"/>
      <c r="BR81" s="325"/>
      <c r="BS81" s="325"/>
      <c r="BT81" s="325"/>
      <c r="BU81" s="325"/>
      <c r="BV81" s="325"/>
      <c r="BW81" s="325"/>
      <c r="BX81" s="325"/>
      <c r="BY81" s="325"/>
      <c r="BZ81" s="325"/>
      <c r="CA81" s="325"/>
      <c r="CB81" s="325"/>
      <c r="CC81" s="325"/>
      <c r="CD81" s="325"/>
      <c r="CE81" s="325"/>
      <c r="CF81" s="325"/>
      <c r="CG81" s="325"/>
      <c r="CH81" s="325"/>
      <c r="CI81" s="325"/>
      <c r="CJ81" s="325"/>
      <c r="CK81" s="325"/>
      <c r="CL81" s="325"/>
      <c r="CM81" s="325"/>
      <c r="CN81" s="325"/>
      <c r="CO81" s="325"/>
      <c r="CP81" s="325"/>
      <c r="CQ81" s="325"/>
      <c r="CR81" s="325"/>
      <c r="CS81" s="325"/>
      <c r="CT81" s="325"/>
      <c r="CU81" s="325"/>
      <c r="CV81" s="325"/>
      <c r="CW81" s="325"/>
      <c r="CX81" s="325"/>
      <c r="CY81" s="325"/>
      <c r="CZ81" s="325"/>
      <c r="DA81" s="325"/>
      <c r="DB81" s="325"/>
      <c r="DC81" s="325"/>
      <c r="DD81" s="325"/>
      <c r="DE81" s="325"/>
      <c r="DF81" s="325"/>
      <c r="DG81" s="325"/>
      <c r="DH81" s="325"/>
      <c r="DI81" s="325"/>
      <c r="DJ81" s="325"/>
      <c r="DK81" s="325"/>
      <c r="DL81" s="325"/>
      <c r="DM81" s="325"/>
      <c r="DN81" s="325"/>
      <c r="DO81" s="325"/>
      <c r="DP81" s="325"/>
      <c r="DQ81" s="325"/>
      <c r="DR81" s="325"/>
      <c r="DS81" s="325"/>
      <c r="DT81" s="325"/>
      <c r="DU81" s="325"/>
      <c r="DV81" s="325"/>
      <c r="DW81" s="325"/>
      <c r="DX81" s="325"/>
      <c r="DY81" s="325"/>
      <c r="DZ81" s="325"/>
      <c r="EA81" s="325"/>
      <c r="EB81" s="325"/>
      <c r="EC81" s="325"/>
      <c r="ED81" s="325"/>
      <c r="EE81" s="325"/>
      <c r="EF81" s="325"/>
      <c r="EG81" s="325"/>
      <c r="EH81" s="325"/>
      <c r="EI81" s="325"/>
      <c r="EJ81" s="325"/>
      <c r="EK81" s="325"/>
      <c r="EL81" s="325"/>
      <c r="EM81" s="325"/>
      <c r="EN81" s="325"/>
      <c r="EO81" s="325"/>
      <c r="EP81" s="325"/>
      <c r="EQ81" s="325"/>
      <c r="ER81" s="325"/>
      <c r="ES81" s="325"/>
      <c r="ET81" s="325"/>
      <c r="EU81" s="325"/>
      <c r="EV81" s="325"/>
      <c r="EW81" s="325"/>
      <c r="EX81" s="325"/>
      <c r="EY81" s="325"/>
      <c r="EZ81" s="325"/>
      <c r="FA81" s="325"/>
      <c r="FB81" s="325"/>
      <c r="FC81" s="325"/>
      <c r="FD81" s="325"/>
      <c r="FE81" s="325"/>
      <c r="FF81" s="325"/>
      <c r="FG81" s="325"/>
      <c r="FH81" s="325"/>
      <c r="FI81" s="325"/>
      <c r="FJ81" s="325"/>
      <c r="FK81" s="325"/>
      <c r="FL81" s="325"/>
      <c r="FM81" s="325"/>
      <c r="FN81" s="325"/>
      <c r="FO81" s="325"/>
      <c r="FP81" s="325"/>
      <c r="FQ81" s="325"/>
      <c r="FR81" s="325"/>
      <c r="FS81" s="325"/>
      <c r="FT81" s="325"/>
      <c r="FU81" s="325"/>
      <c r="FV81" s="325"/>
      <c r="FW81" s="325"/>
      <c r="FX81" s="325"/>
      <c r="FY81" s="325"/>
      <c r="FZ81" s="325"/>
      <c r="GA81" s="325"/>
      <c r="GB81" s="325"/>
      <c r="GC81" s="325"/>
      <c r="GD81" s="325"/>
      <c r="GE81" s="325"/>
      <c r="GF81" s="325"/>
      <c r="GG81" s="325"/>
      <c r="GH81" s="325"/>
      <c r="GI81" s="325"/>
      <c r="GJ81" s="325"/>
      <c r="GK81" s="325"/>
      <c r="GL81" s="325"/>
      <c r="GM81" s="325"/>
      <c r="GN81" s="325"/>
      <c r="GO81" s="325"/>
      <c r="GP81" s="325"/>
      <c r="GQ81" s="325"/>
      <c r="GR81" s="325"/>
      <c r="GS81" s="325"/>
      <c r="GT81" s="325"/>
      <c r="GU81" s="325"/>
      <c r="GV81" s="325"/>
      <c r="GW81" s="325"/>
      <c r="GX81" s="325"/>
      <c r="GY81" s="325"/>
      <c r="GZ81" s="325"/>
      <c r="HA81" s="325"/>
      <c r="HB81" s="325"/>
      <c r="HC81" s="325"/>
      <c r="HD81" s="325"/>
      <c r="HE81" s="325"/>
      <c r="HF81" s="325"/>
      <c r="HG81" s="325"/>
      <c r="HH81" s="325"/>
      <c r="HI81" s="325"/>
      <c r="HJ81" s="325"/>
      <c r="HK81" s="325"/>
      <c r="HL81" s="325"/>
      <c r="HM81" s="325"/>
    </row>
    <row r="82" spans="3:221" x14ac:dyDescent="0.2">
      <c r="C82" s="325"/>
      <c r="D82" s="325"/>
      <c r="E82" s="325"/>
      <c r="F82" s="325"/>
      <c r="G82" s="325"/>
      <c r="H82" s="325"/>
      <c r="I82" s="325"/>
      <c r="J82" s="325"/>
      <c r="K82" s="325"/>
      <c r="L82" s="325"/>
      <c r="M82" s="325"/>
      <c r="N82" s="325"/>
      <c r="O82" s="325"/>
      <c r="P82" s="325"/>
      <c r="Q82" s="325"/>
      <c r="R82" s="325"/>
      <c r="S82" s="325"/>
      <c r="T82" s="325"/>
      <c r="U82" s="325"/>
      <c r="V82" s="325"/>
      <c r="W82" s="325"/>
      <c r="X82" s="325"/>
      <c r="Y82" s="325"/>
      <c r="Z82" s="325"/>
      <c r="AA82" s="325"/>
      <c r="AB82" s="325"/>
      <c r="AC82" s="325"/>
      <c r="AD82" s="325"/>
      <c r="AE82" s="325"/>
      <c r="AF82" s="325"/>
      <c r="AG82" s="325"/>
      <c r="AH82" s="325"/>
      <c r="AI82" s="325"/>
      <c r="AJ82" s="325"/>
      <c r="AK82" s="325"/>
      <c r="AL82" s="325"/>
      <c r="AM82" s="325"/>
      <c r="AN82" s="325"/>
      <c r="AO82" s="325"/>
      <c r="AP82" s="325"/>
      <c r="AQ82" s="325"/>
      <c r="AR82" s="325"/>
      <c r="AS82" s="325"/>
      <c r="AT82" s="325"/>
      <c r="AU82" s="325"/>
      <c r="AV82" s="325"/>
      <c r="AW82" s="325"/>
      <c r="AX82" s="325"/>
      <c r="AY82" s="325"/>
      <c r="AZ82" s="325"/>
      <c r="BA82" s="325"/>
      <c r="BB82" s="325"/>
      <c r="BC82" s="325"/>
      <c r="BD82" s="325"/>
      <c r="BE82" s="325"/>
      <c r="BF82" s="325"/>
      <c r="BG82" s="325"/>
      <c r="BH82" s="325"/>
      <c r="BI82" s="325"/>
      <c r="BJ82" s="325"/>
      <c r="BK82" s="325"/>
      <c r="BL82" s="325"/>
      <c r="BM82" s="325"/>
      <c r="BN82" s="325"/>
      <c r="BO82" s="325"/>
      <c r="BP82" s="325"/>
      <c r="BQ82" s="325"/>
      <c r="BR82" s="325"/>
      <c r="BS82" s="325"/>
      <c r="BT82" s="325"/>
      <c r="BU82" s="325"/>
      <c r="BV82" s="325"/>
      <c r="BW82" s="325"/>
      <c r="BX82" s="325"/>
      <c r="BY82" s="325"/>
      <c r="BZ82" s="325"/>
      <c r="CA82" s="325"/>
      <c r="CB82" s="325"/>
      <c r="CC82" s="325"/>
      <c r="CD82" s="325"/>
      <c r="CE82" s="325"/>
      <c r="CF82" s="325"/>
      <c r="CG82" s="325"/>
      <c r="CH82" s="325"/>
      <c r="CI82" s="325"/>
      <c r="CJ82" s="325"/>
      <c r="CK82" s="325"/>
      <c r="CL82" s="325"/>
      <c r="CM82" s="325"/>
      <c r="CN82" s="325"/>
      <c r="CO82" s="325"/>
      <c r="CP82" s="325"/>
      <c r="CQ82" s="325"/>
      <c r="CR82" s="325"/>
      <c r="CS82" s="325"/>
      <c r="CT82" s="325"/>
      <c r="CU82" s="325"/>
      <c r="CV82" s="325"/>
      <c r="CW82" s="325"/>
      <c r="CX82" s="325"/>
      <c r="CY82" s="325"/>
      <c r="CZ82" s="325"/>
      <c r="DA82" s="325"/>
      <c r="DB82" s="325"/>
      <c r="DC82" s="325"/>
      <c r="DD82" s="325"/>
      <c r="DE82" s="325"/>
      <c r="DF82" s="325"/>
      <c r="DG82" s="325"/>
      <c r="DH82" s="325"/>
      <c r="DI82" s="325"/>
      <c r="DJ82" s="325"/>
      <c r="DK82" s="325"/>
      <c r="DL82" s="325"/>
      <c r="DM82" s="325"/>
      <c r="DN82" s="325"/>
      <c r="DO82" s="325"/>
      <c r="DP82" s="325"/>
      <c r="DQ82" s="325"/>
      <c r="DR82" s="325"/>
      <c r="DS82" s="325"/>
      <c r="DT82" s="325"/>
      <c r="DU82" s="325"/>
      <c r="DV82" s="325"/>
      <c r="DW82" s="325"/>
      <c r="DX82" s="325"/>
      <c r="DY82" s="325"/>
      <c r="DZ82" s="325"/>
      <c r="EA82" s="325"/>
      <c r="EB82" s="325"/>
      <c r="EC82" s="325"/>
      <c r="ED82" s="325"/>
      <c r="EE82" s="325"/>
      <c r="EF82" s="325"/>
      <c r="EG82" s="325"/>
      <c r="EH82" s="325"/>
      <c r="EI82" s="325"/>
      <c r="EJ82" s="325"/>
      <c r="EK82" s="325"/>
      <c r="EL82" s="325"/>
      <c r="EM82" s="325"/>
      <c r="EN82" s="325"/>
      <c r="EO82" s="325"/>
      <c r="EP82" s="325"/>
      <c r="EQ82" s="325"/>
      <c r="ER82" s="325"/>
      <c r="ES82" s="325"/>
      <c r="ET82" s="325"/>
      <c r="EU82" s="325"/>
      <c r="EV82" s="325"/>
      <c r="EW82" s="325"/>
      <c r="EX82" s="325"/>
      <c r="EY82" s="325"/>
      <c r="EZ82" s="325"/>
      <c r="FA82" s="325"/>
      <c r="FB82" s="325"/>
      <c r="FC82" s="325"/>
      <c r="FD82" s="325"/>
      <c r="FE82" s="325"/>
      <c r="FF82" s="325"/>
      <c r="FG82" s="325"/>
      <c r="FH82" s="325"/>
      <c r="FI82" s="325"/>
      <c r="FJ82" s="325"/>
      <c r="FK82" s="325"/>
      <c r="FL82" s="325"/>
      <c r="FM82" s="325"/>
      <c r="FN82" s="325"/>
      <c r="FO82" s="325"/>
      <c r="FP82" s="325"/>
      <c r="FQ82" s="325"/>
      <c r="FR82" s="325"/>
      <c r="FS82" s="325"/>
      <c r="FT82" s="325"/>
      <c r="FU82" s="325"/>
      <c r="FV82" s="325"/>
      <c r="FW82" s="325"/>
      <c r="FX82" s="325"/>
      <c r="FY82" s="325"/>
      <c r="FZ82" s="325"/>
      <c r="GA82" s="325"/>
      <c r="GB82" s="325"/>
      <c r="GC82" s="325"/>
      <c r="GD82" s="325"/>
      <c r="GE82" s="325"/>
      <c r="GF82" s="325"/>
      <c r="GG82" s="325"/>
      <c r="GH82" s="325"/>
      <c r="GI82" s="325"/>
      <c r="GJ82" s="325"/>
      <c r="GK82" s="325"/>
      <c r="GL82" s="325"/>
      <c r="GM82" s="325"/>
      <c r="GN82" s="325"/>
      <c r="GO82" s="325"/>
      <c r="GP82" s="325"/>
      <c r="GQ82" s="325"/>
      <c r="GR82" s="325"/>
      <c r="GS82" s="325"/>
      <c r="GT82" s="325"/>
      <c r="GU82" s="325"/>
      <c r="GV82" s="325"/>
      <c r="GW82" s="325"/>
      <c r="GX82" s="325"/>
      <c r="GY82" s="325"/>
      <c r="GZ82" s="325"/>
      <c r="HA82" s="325"/>
      <c r="HB82" s="325"/>
      <c r="HC82" s="325"/>
      <c r="HD82" s="325"/>
      <c r="HE82" s="325"/>
      <c r="HF82" s="325"/>
      <c r="HG82" s="325"/>
      <c r="HH82" s="325"/>
      <c r="HI82" s="325"/>
      <c r="HJ82" s="325"/>
      <c r="HK82" s="325"/>
      <c r="HL82" s="325"/>
      <c r="HM82" s="325"/>
    </row>
    <row r="83" spans="3:221" x14ac:dyDescent="0.2">
      <c r="C83" s="325"/>
      <c r="D83" s="325"/>
      <c r="E83" s="325"/>
      <c r="F83" s="325"/>
      <c r="G83" s="325"/>
      <c r="H83" s="325"/>
      <c r="I83" s="325"/>
      <c r="J83" s="325"/>
      <c r="K83" s="325"/>
      <c r="L83" s="325"/>
      <c r="M83" s="325"/>
      <c r="N83" s="325"/>
      <c r="O83" s="325"/>
      <c r="P83" s="325"/>
      <c r="Q83" s="325"/>
      <c r="R83" s="325"/>
      <c r="S83" s="325"/>
      <c r="T83" s="325"/>
      <c r="U83" s="325"/>
      <c r="V83" s="325"/>
      <c r="W83" s="325"/>
      <c r="X83" s="325"/>
      <c r="Y83" s="325"/>
      <c r="Z83" s="325"/>
      <c r="AA83" s="325"/>
      <c r="AB83" s="325"/>
      <c r="AC83" s="325"/>
      <c r="AD83" s="325"/>
      <c r="AE83" s="325"/>
      <c r="AF83" s="325"/>
      <c r="AG83" s="325"/>
      <c r="AH83" s="325"/>
      <c r="AI83" s="325"/>
      <c r="AJ83" s="325"/>
      <c r="AK83" s="325"/>
      <c r="AL83" s="325"/>
      <c r="AM83" s="325"/>
      <c r="AN83" s="325"/>
      <c r="AO83" s="325"/>
      <c r="AP83" s="325"/>
      <c r="AQ83" s="325"/>
      <c r="AR83" s="325"/>
      <c r="AS83" s="325"/>
      <c r="AT83" s="325"/>
      <c r="AU83" s="325"/>
      <c r="AV83" s="325"/>
      <c r="AW83" s="325"/>
      <c r="AX83" s="325"/>
      <c r="AY83" s="325"/>
      <c r="AZ83" s="325"/>
      <c r="BA83" s="325"/>
      <c r="BB83" s="325"/>
      <c r="BC83" s="325"/>
      <c r="BD83" s="325"/>
      <c r="BE83" s="325"/>
      <c r="BF83" s="325"/>
      <c r="BG83" s="325"/>
      <c r="BH83" s="325"/>
      <c r="BI83" s="325"/>
      <c r="BJ83" s="325"/>
      <c r="BK83" s="325"/>
      <c r="BL83" s="325"/>
      <c r="BM83" s="325"/>
      <c r="BN83" s="325"/>
      <c r="BO83" s="325"/>
      <c r="BP83" s="325"/>
      <c r="BQ83" s="325"/>
      <c r="BR83" s="325"/>
      <c r="BS83" s="325"/>
      <c r="BT83" s="325"/>
      <c r="BU83" s="325"/>
      <c r="BV83" s="325"/>
      <c r="BW83" s="325"/>
      <c r="BX83" s="325"/>
      <c r="BY83" s="325"/>
      <c r="BZ83" s="325"/>
      <c r="CA83" s="325"/>
      <c r="CB83" s="325"/>
      <c r="CC83" s="325"/>
      <c r="CD83" s="325"/>
      <c r="CE83" s="325"/>
      <c r="CF83" s="325"/>
      <c r="CG83" s="325"/>
      <c r="CH83" s="325"/>
      <c r="CI83" s="325"/>
      <c r="CJ83" s="325"/>
      <c r="CK83" s="325"/>
      <c r="CL83" s="325"/>
      <c r="CM83" s="325"/>
      <c r="CN83" s="325"/>
      <c r="CO83" s="325"/>
      <c r="CP83" s="325"/>
      <c r="CQ83" s="325"/>
      <c r="CR83" s="325"/>
      <c r="CS83" s="325"/>
      <c r="CT83" s="325"/>
      <c r="CU83" s="325"/>
      <c r="CV83" s="325"/>
      <c r="CW83" s="325"/>
      <c r="CX83" s="325"/>
      <c r="CY83" s="325"/>
      <c r="CZ83" s="325"/>
      <c r="DA83" s="325"/>
      <c r="DB83" s="325"/>
      <c r="DC83" s="325"/>
      <c r="DD83" s="325"/>
      <c r="DE83" s="325"/>
      <c r="DF83" s="325"/>
      <c r="DG83" s="325"/>
      <c r="DH83" s="325"/>
      <c r="DI83" s="325"/>
      <c r="DJ83" s="325"/>
      <c r="DK83" s="325"/>
      <c r="DL83" s="325"/>
      <c r="DM83" s="325"/>
      <c r="DN83" s="325"/>
      <c r="DO83" s="325"/>
      <c r="DP83" s="325"/>
      <c r="DQ83" s="325"/>
      <c r="DR83" s="325"/>
      <c r="DS83" s="325"/>
      <c r="DT83" s="325"/>
      <c r="DU83" s="325"/>
      <c r="DV83" s="325"/>
      <c r="DW83" s="325"/>
      <c r="DX83" s="325"/>
      <c r="DY83" s="325"/>
      <c r="DZ83" s="325"/>
      <c r="EA83" s="325"/>
      <c r="EB83" s="325"/>
      <c r="EC83" s="325"/>
      <c r="ED83" s="325"/>
      <c r="EE83" s="325"/>
      <c r="EF83" s="325"/>
      <c r="EG83" s="325"/>
      <c r="EH83" s="325"/>
      <c r="EI83" s="325"/>
      <c r="EJ83" s="325"/>
      <c r="EK83" s="325"/>
      <c r="EL83" s="325"/>
      <c r="EM83" s="325"/>
      <c r="EN83" s="325"/>
      <c r="EO83" s="325"/>
      <c r="EP83" s="325"/>
      <c r="EQ83" s="325"/>
      <c r="ER83" s="325"/>
      <c r="ES83" s="325"/>
      <c r="ET83" s="325"/>
      <c r="EU83" s="325"/>
      <c r="EV83" s="325"/>
      <c r="EW83" s="325"/>
      <c r="EX83" s="325"/>
      <c r="EY83" s="325"/>
      <c r="EZ83" s="325"/>
      <c r="FA83" s="325"/>
      <c r="FB83" s="325"/>
      <c r="FC83" s="325"/>
      <c r="FD83" s="325"/>
      <c r="FE83" s="325"/>
      <c r="FF83" s="325"/>
      <c r="FG83" s="325"/>
      <c r="FH83" s="325"/>
      <c r="FI83" s="325"/>
      <c r="FJ83" s="325"/>
      <c r="FK83" s="325"/>
      <c r="FL83" s="325"/>
      <c r="FM83" s="325"/>
      <c r="FN83" s="325"/>
      <c r="FO83" s="325"/>
      <c r="FP83" s="325"/>
      <c r="FQ83" s="325"/>
      <c r="FR83" s="325"/>
      <c r="FS83" s="325"/>
      <c r="FT83" s="325"/>
      <c r="FU83" s="325"/>
      <c r="FV83" s="325"/>
      <c r="FW83" s="325"/>
      <c r="FX83" s="325"/>
      <c r="FY83" s="325"/>
      <c r="FZ83" s="325"/>
      <c r="GA83" s="325"/>
      <c r="GB83" s="325"/>
      <c r="GC83" s="325"/>
      <c r="GD83" s="325"/>
      <c r="GE83" s="325"/>
      <c r="GF83" s="325"/>
      <c r="GG83" s="325"/>
      <c r="GH83" s="325"/>
      <c r="GI83" s="325"/>
      <c r="GJ83" s="325"/>
      <c r="GK83" s="325"/>
      <c r="GL83" s="325"/>
      <c r="GM83" s="325"/>
      <c r="GN83" s="325"/>
      <c r="GO83" s="325"/>
      <c r="GP83" s="325"/>
      <c r="GQ83" s="325"/>
      <c r="GR83" s="325"/>
      <c r="GS83" s="325"/>
      <c r="GT83" s="325"/>
      <c r="GU83" s="325"/>
      <c r="GV83" s="325"/>
      <c r="GW83" s="325"/>
      <c r="GX83" s="325"/>
      <c r="GY83" s="325"/>
      <c r="GZ83" s="325"/>
      <c r="HA83" s="325"/>
      <c r="HB83" s="325"/>
      <c r="HC83" s="325"/>
      <c r="HD83" s="325"/>
      <c r="HE83" s="325"/>
      <c r="HF83" s="325"/>
      <c r="HG83" s="325"/>
      <c r="HH83" s="325"/>
      <c r="HI83" s="325"/>
      <c r="HJ83" s="325"/>
      <c r="HK83" s="325"/>
      <c r="HL83" s="325"/>
      <c r="HM83" s="325"/>
    </row>
    <row r="84" spans="3:221" x14ac:dyDescent="0.2">
      <c r="C84" s="325"/>
      <c r="D84" s="325"/>
      <c r="E84" s="325"/>
      <c r="F84" s="325"/>
      <c r="G84" s="325"/>
      <c r="H84" s="325"/>
      <c r="I84" s="325"/>
      <c r="J84" s="325"/>
      <c r="K84" s="325"/>
      <c r="L84" s="325"/>
      <c r="M84" s="325"/>
      <c r="N84" s="325"/>
      <c r="O84" s="325"/>
      <c r="P84" s="325"/>
      <c r="Q84" s="325"/>
      <c r="R84" s="325"/>
      <c r="S84" s="325"/>
      <c r="T84" s="325"/>
      <c r="U84" s="325"/>
      <c r="V84" s="325"/>
      <c r="W84" s="325"/>
      <c r="X84" s="325"/>
      <c r="Y84" s="325"/>
      <c r="Z84" s="325"/>
      <c r="AA84" s="325"/>
      <c r="AB84" s="325"/>
      <c r="AC84" s="325"/>
      <c r="AD84" s="325"/>
      <c r="AE84" s="325"/>
      <c r="AF84" s="325"/>
      <c r="AG84" s="325"/>
      <c r="AH84" s="325"/>
      <c r="AI84" s="325"/>
      <c r="AJ84" s="325"/>
      <c r="AK84" s="325"/>
      <c r="AL84" s="325"/>
      <c r="AM84" s="325"/>
      <c r="AN84" s="325"/>
      <c r="AO84" s="325"/>
      <c r="AP84" s="325"/>
      <c r="AQ84" s="325"/>
      <c r="AR84" s="325"/>
      <c r="AS84" s="325"/>
      <c r="AT84" s="325"/>
      <c r="AU84" s="325"/>
      <c r="AV84" s="325"/>
      <c r="AW84" s="325"/>
      <c r="AX84" s="325"/>
      <c r="AY84" s="325"/>
      <c r="AZ84" s="325"/>
      <c r="BA84" s="325"/>
      <c r="BB84" s="325"/>
      <c r="BC84" s="325"/>
      <c r="BD84" s="325"/>
      <c r="BE84" s="325"/>
      <c r="BF84" s="325"/>
      <c r="BG84" s="325"/>
      <c r="BH84" s="325"/>
      <c r="BI84" s="325"/>
      <c r="BJ84" s="325"/>
      <c r="BK84" s="325"/>
      <c r="BL84" s="325"/>
      <c r="BM84" s="325"/>
      <c r="BN84" s="325"/>
      <c r="BO84" s="325"/>
      <c r="BP84" s="325"/>
      <c r="BQ84" s="325"/>
      <c r="BR84" s="325"/>
      <c r="BS84" s="325"/>
      <c r="BT84" s="325"/>
      <c r="BU84" s="325"/>
      <c r="BV84" s="325"/>
      <c r="BW84" s="325"/>
      <c r="BX84" s="325"/>
      <c r="BY84" s="325"/>
      <c r="BZ84" s="325"/>
      <c r="CA84" s="325"/>
      <c r="CB84" s="325"/>
      <c r="CC84" s="325"/>
      <c r="CD84" s="325"/>
      <c r="CE84" s="325"/>
      <c r="CF84" s="325"/>
      <c r="CG84" s="325"/>
      <c r="CH84" s="325"/>
      <c r="CI84" s="325"/>
      <c r="CJ84" s="325"/>
      <c r="CK84" s="325"/>
      <c r="CL84" s="325"/>
      <c r="CM84" s="325"/>
      <c r="CN84" s="325"/>
      <c r="CO84" s="325"/>
      <c r="CP84" s="325"/>
      <c r="CQ84" s="325"/>
      <c r="CR84" s="325"/>
      <c r="CS84" s="325"/>
      <c r="CT84" s="325"/>
      <c r="CU84" s="325"/>
      <c r="CV84" s="325"/>
      <c r="CW84" s="325"/>
      <c r="CX84" s="325"/>
      <c r="CY84" s="325"/>
      <c r="CZ84" s="325"/>
      <c r="DA84" s="325"/>
      <c r="DB84" s="325"/>
      <c r="DC84" s="325"/>
      <c r="DD84" s="325"/>
      <c r="DE84" s="325"/>
      <c r="DF84" s="325"/>
      <c r="DG84" s="325"/>
      <c r="DH84" s="325"/>
      <c r="DI84" s="325"/>
      <c r="DJ84" s="325"/>
      <c r="DK84" s="325"/>
      <c r="DL84" s="325"/>
      <c r="DM84" s="325"/>
      <c r="DN84" s="325"/>
      <c r="DO84" s="325"/>
      <c r="DP84" s="325"/>
      <c r="DQ84" s="325"/>
      <c r="DR84" s="325"/>
      <c r="DS84" s="325"/>
      <c r="DT84" s="325"/>
      <c r="DU84" s="325"/>
      <c r="DV84" s="325"/>
      <c r="DW84" s="325"/>
      <c r="DX84" s="325"/>
      <c r="DY84" s="325"/>
      <c r="DZ84" s="325"/>
      <c r="EA84" s="325"/>
      <c r="EB84" s="325"/>
      <c r="EC84" s="325"/>
      <c r="ED84" s="325"/>
      <c r="EE84" s="325"/>
      <c r="EF84" s="325"/>
      <c r="EG84" s="325"/>
      <c r="EH84" s="325"/>
      <c r="EI84" s="325"/>
      <c r="EJ84" s="325"/>
      <c r="EK84" s="325"/>
      <c r="EL84" s="325"/>
      <c r="EM84" s="325"/>
      <c r="EN84" s="325"/>
      <c r="EO84" s="325"/>
      <c r="EP84" s="325"/>
      <c r="EQ84" s="325"/>
      <c r="ER84" s="325"/>
      <c r="ES84" s="325"/>
      <c r="ET84" s="325"/>
      <c r="EU84" s="325"/>
      <c r="EV84" s="325"/>
      <c r="EW84" s="325"/>
      <c r="EX84" s="325"/>
      <c r="EY84" s="325"/>
      <c r="EZ84" s="325"/>
      <c r="FA84" s="325"/>
      <c r="FB84" s="325"/>
      <c r="FC84" s="325"/>
      <c r="FD84" s="325"/>
      <c r="FE84" s="325"/>
      <c r="FF84" s="325"/>
      <c r="FG84" s="325"/>
      <c r="FH84" s="325"/>
      <c r="FI84" s="325"/>
      <c r="FJ84" s="325"/>
      <c r="FK84" s="325"/>
      <c r="FL84" s="325"/>
      <c r="FM84" s="325"/>
      <c r="FN84" s="325"/>
      <c r="FO84" s="325"/>
      <c r="FP84" s="325"/>
      <c r="FQ84" s="325"/>
      <c r="FR84" s="325"/>
      <c r="FS84" s="325"/>
      <c r="FT84" s="325"/>
      <c r="FU84" s="325"/>
      <c r="FV84" s="325"/>
      <c r="FW84" s="325"/>
      <c r="FX84" s="325"/>
      <c r="FY84" s="325"/>
      <c r="FZ84" s="325"/>
      <c r="GA84" s="325"/>
      <c r="GB84" s="325"/>
      <c r="GC84" s="325"/>
      <c r="GD84" s="325"/>
      <c r="GE84" s="325"/>
      <c r="GF84" s="325"/>
      <c r="GG84" s="325"/>
      <c r="GH84" s="325"/>
      <c r="GI84" s="325"/>
      <c r="GJ84" s="325"/>
      <c r="GK84" s="325"/>
      <c r="GL84" s="325"/>
      <c r="GM84" s="325"/>
      <c r="GN84" s="325"/>
      <c r="GO84" s="325"/>
      <c r="GP84" s="325"/>
      <c r="GQ84" s="325"/>
      <c r="GR84" s="325"/>
      <c r="GS84" s="325"/>
      <c r="GT84" s="325"/>
      <c r="GU84" s="325"/>
      <c r="GV84" s="325"/>
      <c r="GW84" s="325"/>
      <c r="GX84" s="325"/>
      <c r="GY84" s="325"/>
      <c r="GZ84" s="325"/>
      <c r="HA84" s="325"/>
      <c r="HB84" s="325"/>
      <c r="HC84" s="325"/>
      <c r="HD84" s="325"/>
      <c r="HE84" s="325"/>
      <c r="HF84" s="325"/>
      <c r="HG84" s="325"/>
      <c r="HH84" s="325"/>
      <c r="HI84" s="325"/>
      <c r="HJ84" s="325"/>
      <c r="HK84" s="325"/>
      <c r="HL84" s="325"/>
      <c r="HM84" s="325"/>
    </row>
    <row r="85" spans="3:221" x14ac:dyDescent="0.2">
      <c r="C85" s="325"/>
      <c r="D85" s="325"/>
      <c r="E85" s="325"/>
      <c r="F85" s="325"/>
      <c r="G85" s="325"/>
      <c r="H85" s="325"/>
      <c r="I85" s="325"/>
      <c r="J85" s="325"/>
      <c r="K85" s="325"/>
      <c r="L85" s="325"/>
      <c r="M85" s="325"/>
      <c r="N85" s="325"/>
      <c r="O85" s="325"/>
      <c r="P85" s="325"/>
      <c r="Q85" s="325"/>
      <c r="R85" s="325"/>
      <c r="S85" s="325"/>
      <c r="T85" s="325"/>
      <c r="U85" s="325"/>
      <c r="V85" s="325"/>
      <c r="W85" s="325"/>
      <c r="X85" s="325"/>
      <c r="Y85" s="325"/>
      <c r="Z85" s="325"/>
      <c r="AA85" s="325"/>
      <c r="AB85" s="325"/>
      <c r="AC85" s="325"/>
      <c r="AD85" s="325"/>
      <c r="AE85" s="325"/>
      <c r="AF85" s="325"/>
      <c r="AG85" s="325"/>
      <c r="AH85" s="325"/>
      <c r="AI85" s="325"/>
      <c r="AJ85" s="325"/>
      <c r="AK85" s="325"/>
      <c r="AL85" s="325"/>
      <c r="AM85" s="325"/>
      <c r="AN85" s="325"/>
      <c r="AO85" s="325"/>
      <c r="AP85" s="325"/>
      <c r="AQ85" s="325"/>
      <c r="AR85" s="325"/>
      <c r="AS85" s="325"/>
      <c r="AT85" s="325"/>
      <c r="AU85" s="325"/>
      <c r="AV85" s="325"/>
      <c r="AW85" s="325"/>
      <c r="AX85" s="325"/>
      <c r="AY85" s="325"/>
      <c r="AZ85" s="325"/>
      <c r="BA85" s="325"/>
      <c r="BB85" s="325"/>
      <c r="BC85" s="325"/>
      <c r="BD85" s="325"/>
      <c r="BE85" s="325"/>
      <c r="BF85" s="325"/>
      <c r="BG85" s="325"/>
      <c r="BH85" s="325"/>
      <c r="BI85" s="325"/>
      <c r="BJ85" s="325"/>
      <c r="BK85" s="325"/>
      <c r="BL85" s="325"/>
      <c r="BM85" s="325"/>
      <c r="BN85" s="325"/>
      <c r="BO85" s="325"/>
      <c r="BP85" s="325"/>
      <c r="BQ85" s="325"/>
      <c r="BR85" s="325"/>
      <c r="BS85" s="325"/>
      <c r="BT85" s="325"/>
      <c r="BU85" s="325"/>
      <c r="BV85" s="325"/>
      <c r="BW85" s="325"/>
      <c r="BX85" s="325"/>
      <c r="BY85" s="325"/>
      <c r="BZ85" s="325"/>
      <c r="CA85" s="325"/>
      <c r="CB85" s="325"/>
      <c r="CC85" s="325"/>
      <c r="CD85" s="325"/>
      <c r="CE85" s="325"/>
      <c r="CF85" s="325"/>
      <c r="CG85" s="325"/>
      <c r="CH85" s="325"/>
      <c r="CI85" s="325"/>
      <c r="CJ85" s="325"/>
      <c r="CK85" s="325"/>
      <c r="CL85" s="325"/>
      <c r="CM85" s="325"/>
      <c r="CN85" s="325"/>
      <c r="CO85" s="325"/>
      <c r="CP85" s="325"/>
      <c r="CQ85" s="325"/>
      <c r="CR85" s="325"/>
      <c r="CS85" s="325"/>
      <c r="CT85" s="325"/>
      <c r="CU85" s="325"/>
      <c r="CV85" s="325"/>
      <c r="CW85" s="325"/>
      <c r="CX85" s="325"/>
      <c r="CY85" s="325"/>
      <c r="CZ85" s="325"/>
      <c r="DA85" s="325"/>
      <c r="DB85" s="325"/>
      <c r="DC85" s="325"/>
      <c r="DD85" s="325"/>
      <c r="DE85" s="325"/>
      <c r="DF85" s="325"/>
      <c r="DG85" s="325"/>
      <c r="DH85" s="325"/>
      <c r="DI85" s="325"/>
      <c r="DJ85" s="325"/>
      <c r="DK85" s="325"/>
      <c r="DL85" s="325"/>
      <c r="DM85" s="325"/>
      <c r="DN85" s="325"/>
      <c r="DO85" s="325"/>
      <c r="DP85" s="325"/>
      <c r="DQ85" s="325"/>
      <c r="DR85" s="325"/>
      <c r="DS85" s="325"/>
      <c r="DT85" s="325"/>
      <c r="DU85" s="325"/>
      <c r="DV85" s="325"/>
      <c r="DW85" s="325"/>
      <c r="DX85" s="325"/>
      <c r="DY85" s="325"/>
      <c r="DZ85" s="325"/>
      <c r="EA85" s="325"/>
      <c r="EB85" s="325"/>
      <c r="EC85" s="325"/>
      <c r="ED85" s="325"/>
      <c r="EE85" s="325"/>
      <c r="EF85" s="325"/>
      <c r="EG85" s="325"/>
      <c r="EH85" s="325"/>
      <c r="EI85" s="325"/>
      <c r="EJ85" s="325"/>
      <c r="EK85" s="325"/>
      <c r="EL85" s="325"/>
      <c r="EM85" s="325"/>
      <c r="EN85" s="325"/>
      <c r="EO85" s="325"/>
      <c r="EP85" s="325"/>
      <c r="EQ85" s="325"/>
      <c r="ER85" s="325"/>
      <c r="ES85" s="325"/>
      <c r="ET85" s="325"/>
      <c r="EU85" s="325"/>
      <c r="EV85" s="325"/>
      <c r="EW85" s="325"/>
      <c r="EX85" s="325"/>
      <c r="EY85" s="325"/>
      <c r="EZ85" s="325"/>
      <c r="FA85" s="325"/>
      <c r="FB85" s="325"/>
      <c r="FC85" s="325"/>
      <c r="FD85" s="325"/>
      <c r="FE85" s="325"/>
      <c r="FF85" s="325"/>
      <c r="FG85" s="325"/>
      <c r="FH85" s="325"/>
      <c r="FI85" s="325"/>
      <c r="FJ85" s="325"/>
      <c r="FK85" s="325"/>
      <c r="FL85" s="325"/>
      <c r="FM85" s="325"/>
      <c r="FN85" s="325"/>
      <c r="FO85" s="325"/>
      <c r="FP85" s="325"/>
      <c r="FQ85" s="325"/>
      <c r="FR85" s="325"/>
      <c r="FS85" s="325"/>
      <c r="FT85" s="325"/>
      <c r="FU85" s="325"/>
      <c r="FV85" s="325"/>
      <c r="FW85" s="325"/>
      <c r="FX85" s="325"/>
      <c r="FY85" s="325"/>
      <c r="FZ85" s="325"/>
      <c r="GA85" s="325"/>
      <c r="GB85" s="325"/>
      <c r="GC85" s="325"/>
      <c r="GD85" s="325"/>
      <c r="GE85" s="325"/>
      <c r="GF85" s="325"/>
      <c r="GG85" s="325"/>
      <c r="GH85" s="325"/>
      <c r="GI85" s="325"/>
      <c r="GJ85" s="325"/>
      <c r="GK85" s="325"/>
      <c r="GL85" s="325"/>
      <c r="GM85" s="325"/>
      <c r="GN85" s="325"/>
      <c r="GO85" s="325"/>
      <c r="GP85" s="325"/>
      <c r="GQ85" s="325"/>
      <c r="GR85" s="325"/>
      <c r="GS85" s="325"/>
      <c r="GT85" s="325"/>
      <c r="GU85" s="325"/>
      <c r="GV85" s="325"/>
      <c r="GW85" s="325"/>
      <c r="GX85" s="325"/>
      <c r="GY85" s="325"/>
      <c r="GZ85" s="325"/>
      <c r="HA85" s="325"/>
      <c r="HB85" s="325"/>
      <c r="HC85" s="325"/>
      <c r="HD85" s="325"/>
      <c r="HE85" s="325"/>
      <c r="HF85" s="325"/>
      <c r="HG85" s="325"/>
      <c r="HH85" s="325"/>
      <c r="HI85" s="325"/>
      <c r="HJ85" s="325"/>
      <c r="HK85" s="325"/>
      <c r="HL85" s="325"/>
      <c r="HM85" s="325"/>
    </row>
    <row r="86" spans="3:221" x14ac:dyDescent="0.2">
      <c r="C86" s="325"/>
      <c r="D86" s="325"/>
      <c r="E86" s="325"/>
      <c r="F86" s="325"/>
      <c r="G86" s="325"/>
      <c r="H86" s="325"/>
      <c r="I86" s="325"/>
      <c r="J86" s="325"/>
      <c r="K86" s="325"/>
      <c r="L86" s="325"/>
      <c r="M86" s="325"/>
      <c r="N86" s="325"/>
      <c r="O86" s="325"/>
      <c r="P86" s="325"/>
      <c r="Q86" s="325"/>
      <c r="R86" s="325"/>
      <c r="S86" s="325"/>
      <c r="T86" s="325"/>
      <c r="U86" s="325"/>
      <c r="V86" s="325"/>
      <c r="W86" s="325"/>
      <c r="X86" s="325"/>
      <c r="Y86" s="325"/>
      <c r="Z86" s="325"/>
      <c r="AA86" s="325"/>
      <c r="AB86" s="325"/>
      <c r="AC86" s="325"/>
      <c r="AD86" s="325"/>
      <c r="AE86" s="325"/>
      <c r="AF86" s="325"/>
      <c r="AG86" s="325"/>
      <c r="AH86" s="325"/>
      <c r="AI86" s="325"/>
      <c r="AJ86" s="325"/>
      <c r="AK86" s="325"/>
      <c r="AL86" s="325"/>
      <c r="AM86" s="325"/>
      <c r="AN86" s="325"/>
      <c r="AO86" s="325"/>
      <c r="AP86" s="325"/>
      <c r="AQ86" s="325"/>
      <c r="AR86" s="325"/>
      <c r="AS86" s="325"/>
      <c r="AT86" s="325"/>
      <c r="AU86" s="325"/>
      <c r="AV86" s="325"/>
      <c r="AW86" s="325"/>
      <c r="AX86" s="325"/>
      <c r="AY86" s="325"/>
      <c r="AZ86" s="325"/>
      <c r="BA86" s="325"/>
      <c r="BB86" s="325"/>
      <c r="BC86" s="325"/>
      <c r="BD86" s="325"/>
      <c r="BE86" s="325"/>
      <c r="BF86" s="325"/>
      <c r="BG86" s="325"/>
      <c r="BH86" s="325"/>
      <c r="BI86" s="325"/>
      <c r="BJ86" s="325"/>
      <c r="BK86" s="325"/>
      <c r="BL86" s="325"/>
      <c r="BM86" s="325"/>
      <c r="BN86" s="325"/>
      <c r="BO86" s="325"/>
      <c r="BP86" s="325"/>
      <c r="BQ86" s="325"/>
      <c r="BR86" s="325"/>
      <c r="BS86" s="325"/>
      <c r="BT86" s="325"/>
      <c r="BU86" s="325"/>
      <c r="BV86" s="325"/>
      <c r="BW86" s="325"/>
      <c r="BX86" s="325"/>
      <c r="BY86" s="325"/>
      <c r="BZ86" s="325"/>
      <c r="CA86" s="325"/>
      <c r="CB86" s="325"/>
      <c r="CC86" s="325"/>
      <c r="CD86" s="325"/>
      <c r="CE86" s="325"/>
      <c r="CF86" s="325"/>
      <c r="CG86" s="325"/>
      <c r="CH86" s="325"/>
      <c r="CI86" s="325"/>
      <c r="CJ86" s="325"/>
      <c r="CK86" s="325"/>
      <c r="CL86" s="325"/>
      <c r="CM86" s="325"/>
      <c r="CN86" s="325"/>
      <c r="CO86" s="325"/>
      <c r="CP86" s="325"/>
      <c r="CQ86" s="325"/>
      <c r="CR86" s="325"/>
      <c r="CS86" s="325"/>
      <c r="CT86" s="325"/>
      <c r="CU86" s="325"/>
      <c r="CV86" s="325"/>
      <c r="CW86" s="325"/>
      <c r="CX86" s="325"/>
      <c r="CY86" s="325"/>
      <c r="CZ86" s="325"/>
      <c r="DA86" s="325"/>
      <c r="DB86" s="325"/>
      <c r="DC86" s="325"/>
      <c r="DD86" s="325"/>
      <c r="DE86" s="325"/>
      <c r="DF86" s="325"/>
      <c r="DG86" s="325"/>
      <c r="DH86" s="325"/>
      <c r="DI86" s="325"/>
      <c r="DJ86" s="325"/>
      <c r="DK86" s="325"/>
      <c r="DL86" s="325"/>
      <c r="DM86" s="325"/>
      <c r="DN86" s="325"/>
      <c r="DO86" s="325"/>
      <c r="DP86" s="325"/>
      <c r="DQ86" s="325"/>
      <c r="DR86" s="325"/>
      <c r="DS86" s="325"/>
      <c r="DT86" s="325"/>
      <c r="DU86" s="325"/>
      <c r="DV86" s="325"/>
      <c r="DW86" s="325"/>
      <c r="DX86" s="325"/>
      <c r="DY86" s="325"/>
      <c r="DZ86" s="325"/>
      <c r="EA86" s="325"/>
      <c r="EB86" s="325"/>
      <c r="EC86" s="325"/>
      <c r="ED86" s="325"/>
      <c r="EE86" s="325"/>
      <c r="EF86" s="325"/>
      <c r="EG86" s="325"/>
      <c r="EH86" s="325"/>
      <c r="EI86" s="325"/>
      <c r="EJ86" s="325"/>
      <c r="EK86" s="325"/>
      <c r="EL86" s="325"/>
      <c r="EM86" s="325"/>
      <c r="EN86" s="325"/>
      <c r="EO86" s="325"/>
      <c r="EP86" s="325"/>
      <c r="EQ86" s="325"/>
      <c r="ER86" s="325"/>
      <c r="ES86" s="325"/>
      <c r="ET86" s="325"/>
      <c r="EU86" s="325"/>
      <c r="EV86" s="325"/>
      <c r="EW86" s="325"/>
      <c r="EX86" s="325"/>
      <c r="EY86" s="325"/>
      <c r="EZ86" s="325"/>
      <c r="FA86" s="325"/>
      <c r="FB86" s="325"/>
      <c r="FC86" s="325"/>
      <c r="FD86" s="325"/>
      <c r="FE86" s="325"/>
      <c r="FF86" s="325"/>
      <c r="FG86" s="325"/>
      <c r="FH86" s="325"/>
      <c r="FI86" s="325"/>
      <c r="FJ86" s="325"/>
      <c r="FK86" s="325"/>
      <c r="FL86" s="325"/>
      <c r="FM86" s="325"/>
      <c r="FN86" s="325"/>
      <c r="FO86" s="325"/>
      <c r="FP86" s="325"/>
      <c r="FQ86" s="325"/>
      <c r="FR86" s="325"/>
      <c r="FS86" s="325"/>
      <c r="FT86" s="325"/>
      <c r="FU86" s="325"/>
      <c r="FV86" s="325"/>
      <c r="FW86" s="325"/>
      <c r="FX86" s="325"/>
      <c r="FY86" s="325"/>
      <c r="FZ86" s="325"/>
      <c r="GA86" s="325"/>
      <c r="GB86" s="325"/>
      <c r="GC86" s="325"/>
      <c r="GD86" s="325"/>
      <c r="GE86" s="325"/>
      <c r="GF86" s="325"/>
      <c r="GG86" s="325"/>
      <c r="GH86" s="325"/>
      <c r="GI86" s="325"/>
      <c r="GJ86" s="325"/>
      <c r="GK86" s="325"/>
      <c r="GL86" s="325"/>
      <c r="GM86" s="325"/>
      <c r="GN86" s="325"/>
      <c r="GO86" s="325"/>
      <c r="GP86" s="325"/>
      <c r="GQ86" s="325"/>
      <c r="GR86" s="325"/>
      <c r="GS86" s="325"/>
      <c r="GT86" s="325"/>
      <c r="GU86" s="325"/>
      <c r="GV86" s="325"/>
      <c r="GW86" s="325"/>
      <c r="GX86" s="325"/>
      <c r="GY86" s="325"/>
      <c r="GZ86" s="325"/>
      <c r="HA86" s="325"/>
      <c r="HB86" s="325"/>
      <c r="HC86" s="325"/>
      <c r="HD86" s="325"/>
      <c r="HE86" s="325"/>
      <c r="HF86" s="325"/>
      <c r="HG86" s="325"/>
      <c r="HH86" s="325"/>
      <c r="HI86" s="325"/>
      <c r="HJ86" s="325"/>
      <c r="HK86" s="325"/>
      <c r="HL86" s="325"/>
      <c r="HM86" s="325"/>
    </row>
    <row r="87" spans="3:221" x14ac:dyDescent="0.2">
      <c r="C87" s="325"/>
      <c r="D87" s="325"/>
      <c r="E87" s="325"/>
      <c r="F87" s="325"/>
      <c r="G87" s="325"/>
      <c r="H87" s="325"/>
      <c r="I87" s="325"/>
      <c r="J87" s="325"/>
      <c r="K87" s="325"/>
      <c r="L87" s="325"/>
      <c r="M87" s="325"/>
      <c r="N87" s="325"/>
      <c r="O87" s="325"/>
      <c r="P87" s="325"/>
      <c r="Q87" s="325"/>
      <c r="R87" s="325"/>
      <c r="S87" s="325"/>
      <c r="T87" s="325"/>
      <c r="U87" s="325"/>
      <c r="V87" s="325"/>
      <c r="W87" s="325"/>
      <c r="X87" s="325"/>
      <c r="Y87" s="325"/>
      <c r="Z87" s="325"/>
      <c r="AA87" s="325"/>
      <c r="AB87" s="325"/>
      <c r="AC87" s="325"/>
      <c r="AD87" s="325"/>
      <c r="AE87" s="325"/>
      <c r="AF87" s="325"/>
      <c r="AG87" s="325"/>
      <c r="AH87" s="325"/>
      <c r="AI87" s="325"/>
      <c r="AJ87" s="325"/>
      <c r="AK87" s="325"/>
      <c r="AL87" s="325"/>
      <c r="AM87" s="325"/>
      <c r="AN87" s="325"/>
      <c r="AO87" s="325"/>
      <c r="AP87" s="325"/>
      <c r="AQ87" s="325"/>
      <c r="AR87" s="325"/>
      <c r="AS87" s="325"/>
      <c r="AT87" s="325"/>
      <c r="AU87" s="325"/>
      <c r="AV87" s="325"/>
      <c r="AW87" s="325"/>
      <c r="AX87" s="325"/>
      <c r="AY87" s="325"/>
      <c r="AZ87" s="325"/>
      <c r="BA87" s="325"/>
      <c r="BB87" s="325"/>
      <c r="BC87" s="325"/>
      <c r="BD87" s="325"/>
      <c r="BE87" s="325"/>
      <c r="BF87" s="325"/>
      <c r="BG87" s="325"/>
      <c r="BH87" s="325"/>
      <c r="BI87" s="325"/>
      <c r="BJ87" s="325"/>
      <c r="BK87" s="325"/>
      <c r="BL87" s="325"/>
      <c r="BM87" s="325"/>
      <c r="BN87" s="325"/>
      <c r="BO87" s="325"/>
      <c r="BP87" s="325"/>
      <c r="BQ87" s="325"/>
      <c r="BR87" s="325"/>
      <c r="BS87" s="325"/>
      <c r="BT87" s="325"/>
      <c r="BU87" s="325"/>
      <c r="BV87" s="325"/>
      <c r="BW87" s="325"/>
      <c r="BX87" s="325"/>
      <c r="BY87" s="325"/>
      <c r="BZ87" s="325"/>
      <c r="CA87" s="325"/>
      <c r="CB87" s="325"/>
      <c r="CC87" s="325"/>
      <c r="CD87" s="325"/>
      <c r="CE87" s="325"/>
      <c r="CF87" s="325"/>
      <c r="CG87" s="325"/>
      <c r="CH87" s="325"/>
      <c r="CI87" s="325"/>
      <c r="CJ87" s="325"/>
      <c r="CK87" s="325"/>
      <c r="CL87" s="325"/>
      <c r="CM87" s="325"/>
      <c r="CN87" s="325"/>
      <c r="CO87" s="325"/>
      <c r="CP87" s="325"/>
      <c r="CQ87" s="325"/>
      <c r="CR87" s="325"/>
      <c r="CS87" s="325"/>
      <c r="CT87" s="325"/>
      <c r="CU87" s="325"/>
      <c r="CV87" s="325"/>
      <c r="CW87" s="325"/>
      <c r="CX87" s="325"/>
      <c r="CY87" s="325"/>
      <c r="CZ87" s="325"/>
      <c r="DA87" s="325"/>
      <c r="DB87" s="325"/>
      <c r="DC87" s="325"/>
      <c r="DD87" s="325"/>
      <c r="DE87" s="325"/>
      <c r="DF87" s="325"/>
      <c r="DG87" s="325"/>
      <c r="DH87" s="325"/>
      <c r="DI87" s="325"/>
      <c r="DJ87" s="325"/>
      <c r="DK87" s="325"/>
      <c r="DL87" s="325"/>
      <c r="DM87" s="325"/>
      <c r="DN87" s="325"/>
      <c r="DO87" s="325"/>
      <c r="DP87" s="325"/>
      <c r="DQ87" s="325"/>
      <c r="DR87" s="325"/>
      <c r="DS87" s="325"/>
      <c r="DT87" s="325"/>
      <c r="DU87" s="325"/>
      <c r="DV87" s="325"/>
      <c r="DW87" s="325"/>
      <c r="DX87" s="325"/>
      <c r="DY87" s="325"/>
      <c r="DZ87" s="325"/>
      <c r="EA87" s="325"/>
      <c r="EB87" s="325"/>
      <c r="EC87" s="325"/>
      <c r="ED87" s="325"/>
      <c r="EE87" s="325"/>
      <c r="EF87" s="325"/>
      <c r="EG87" s="325"/>
      <c r="EH87" s="325"/>
      <c r="EI87" s="325"/>
      <c r="EJ87" s="325"/>
      <c r="EK87" s="325"/>
      <c r="EL87" s="325"/>
      <c r="EM87" s="325"/>
      <c r="EN87" s="325"/>
      <c r="EO87" s="325"/>
      <c r="EP87" s="325"/>
      <c r="EQ87" s="325"/>
      <c r="ER87" s="325"/>
      <c r="ES87" s="325"/>
      <c r="ET87" s="325"/>
      <c r="EU87" s="325"/>
      <c r="EV87" s="325"/>
      <c r="EW87" s="325"/>
      <c r="EX87" s="325"/>
      <c r="EY87" s="325"/>
      <c r="EZ87" s="325"/>
      <c r="FA87" s="325"/>
      <c r="FB87" s="325"/>
      <c r="FC87" s="325"/>
      <c r="FD87" s="325"/>
      <c r="FE87" s="325"/>
      <c r="FF87" s="325"/>
      <c r="FG87" s="325"/>
      <c r="FH87" s="325"/>
      <c r="FI87" s="325"/>
      <c r="FJ87" s="325"/>
      <c r="FK87" s="325"/>
      <c r="FL87" s="325"/>
      <c r="FM87" s="325"/>
      <c r="FN87" s="325"/>
      <c r="FO87" s="325"/>
      <c r="FP87" s="325"/>
      <c r="FQ87" s="325"/>
      <c r="FR87" s="325"/>
      <c r="FS87" s="325"/>
      <c r="FT87" s="325"/>
      <c r="FU87" s="325"/>
      <c r="FV87" s="325"/>
      <c r="FW87" s="325"/>
      <c r="FX87" s="325"/>
      <c r="FY87" s="325"/>
      <c r="FZ87" s="325"/>
      <c r="GA87" s="325"/>
      <c r="GB87" s="325"/>
      <c r="GC87" s="325"/>
      <c r="GD87" s="325"/>
      <c r="GE87" s="325"/>
      <c r="GF87" s="325"/>
      <c r="GG87" s="325"/>
      <c r="GH87" s="325"/>
      <c r="GI87" s="325"/>
      <c r="GJ87" s="325"/>
      <c r="GK87" s="325"/>
      <c r="GL87" s="325"/>
      <c r="GM87" s="325"/>
      <c r="GN87" s="325"/>
      <c r="GO87" s="325"/>
      <c r="GP87" s="325"/>
      <c r="GQ87" s="325"/>
      <c r="GR87" s="325"/>
      <c r="GS87" s="325"/>
      <c r="GT87" s="325"/>
      <c r="GU87" s="325"/>
      <c r="GV87" s="325"/>
      <c r="GW87" s="325"/>
      <c r="GX87" s="325"/>
      <c r="GY87" s="325"/>
      <c r="GZ87" s="325"/>
      <c r="HA87" s="325"/>
      <c r="HB87" s="325"/>
      <c r="HC87" s="325"/>
      <c r="HD87" s="325"/>
      <c r="HE87" s="325"/>
      <c r="HF87" s="325"/>
      <c r="HG87" s="325"/>
      <c r="HH87" s="325"/>
      <c r="HI87" s="325"/>
      <c r="HJ87" s="325"/>
      <c r="HK87" s="325"/>
      <c r="HL87" s="325"/>
      <c r="HM87" s="325"/>
    </row>
    <row r="88" spans="3:221" x14ac:dyDescent="0.2">
      <c r="C88" s="325"/>
      <c r="D88" s="325"/>
      <c r="E88" s="325"/>
      <c r="F88" s="325"/>
      <c r="G88" s="325"/>
      <c r="H88" s="325"/>
      <c r="I88" s="325"/>
      <c r="J88" s="325"/>
      <c r="K88" s="325"/>
      <c r="L88" s="325"/>
      <c r="M88" s="325"/>
      <c r="N88" s="325"/>
      <c r="O88" s="325"/>
      <c r="P88" s="325"/>
      <c r="Q88" s="325"/>
      <c r="R88" s="325"/>
      <c r="S88" s="325"/>
      <c r="T88" s="325"/>
      <c r="U88" s="325"/>
      <c r="V88" s="325"/>
      <c r="W88" s="325"/>
      <c r="X88" s="325"/>
      <c r="Y88" s="325"/>
      <c r="Z88" s="325"/>
      <c r="AA88" s="325"/>
      <c r="AB88" s="325"/>
      <c r="AC88" s="325"/>
      <c r="AD88" s="325"/>
      <c r="AE88" s="325"/>
      <c r="AF88" s="325"/>
      <c r="AG88" s="325"/>
      <c r="AH88" s="325"/>
      <c r="AI88" s="325"/>
      <c r="AJ88" s="325"/>
      <c r="AK88" s="325"/>
      <c r="AL88" s="325"/>
      <c r="AM88" s="325"/>
      <c r="AN88" s="325"/>
      <c r="AO88" s="325"/>
      <c r="AP88" s="325"/>
      <c r="AQ88" s="325"/>
      <c r="AR88" s="325"/>
      <c r="AS88" s="325"/>
      <c r="AT88" s="325"/>
      <c r="AU88" s="325"/>
      <c r="AV88" s="325"/>
      <c r="AW88" s="325"/>
      <c r="AX88" s="325"/>
      <c r="AY88" s="325"/>
      <c r="AZ88" s="325"/>
      <c r="BA88" s="325"/>
      <c r="BB88" s="325"/>
      <c r="BC88" s="325"/>
      <c r="BD88" s="325"/>
      <c r="BE88" s="325"/>
      <c r="BF88" s="325"/>
      <c r="BG88" s="325"/>
      <c r="BH88" s="325"/>
      <c r="BI88" s="325"/>
      <c r="BJ88" s="325"/>
      <c r="BK88" s="325"/>
      <c r="BL88" s="325"/>
      <c r="BM88" s="325"/>
      <c r="BN88" s="325"/>
      <c r="BO88" s="325"/>
      <c r="BP88" s="325"/>
      <c r="BQ88" s="325"/>
      <c r="BR88" s="325"/>
      <c r="BS88" s="325"/>
      <c r="BT88" s="325"/>
      <c r="BU88" s="325"/>
      <c r="BV88" s="325"/>
      <c r="BW88" s="325"/>
      <c r="BX88" s="325"/>
      <c r="BY88" s="325"/>
      <c r="BZ88" s="325"/>
      <c r="CA88" s="325"/>
      <c r="CB88" s="325"/>
      <c r="CC88" s="325"/>
      <c r="CD88" s="325"/>
      <c r="CE88" s="325"/>
      <c r="CF88" s="325"/>
      <c r="CG88" s="325"/>
      <c r="CH88" s="325"/>
      <c r="CI88" s="325"/>
      <c r="CJ88" s="325"/>
      <c r="CK88" s="325"/>
      <c r="CL88" s="325"/>
      <c r="CM88" s="325"/>
      <c r="CN88" s="325"/>
      <c r="CO88" s="325"/>
      <c r="CP88" s="325"/>
      <c r="CQ88" s="325"/>
      <c r="CR88" s="325"/>
      <c r="CS88" s="325"/>
      <c r="CT88" s="325"/>
      <c r="CU88" s="325"/>
      <c r="CV88" s="325"/>
      <c r="CW88" s="325"/>
      <c r="CX88" s="325"/>
      <c r="CY88" s="325"/>
      <c r="CZ88" s="325"/>
      <c r="DA88" s="325"/>
      <c r="DB88" s="325"/>
      <c r="DC88" s="325"/>
      <c r="DD88" s="325"/>
      <c r="DE88" s="325"/>
      <c r="DF88" s="325"/>
      <c r="DG88" s="325"/>
      <c r="DH88" s="325"/>
      <c r="DI88" s="325"/>
      <c r="DJ88" s="325"/>
      <c r="DK88" s="325"/>
      <c r="DL88" s="325"/>
      <c r="DM88" s="325"/>
      <c r="DN88" s="325"/>
      <c r="DO88" s="325"/>
      <c r="DP88" s="325"/>
      <c r="DQ88" s="325"/>
      <c r="DR88" s="325"/>
      <c r="DS88" s="325"/>
      <c r="DT88" s="325"/>
      <c r="DU88" s="325"/>
      <c r="DV88" s="325"/>
      <c r="DW88" s="325"/>
      <c r="DX88" s="325"/>
      <c r="DY88" s="325"/>
      <c r="DZ88" s="325"/>
      <c r="EA88" s="325"/>
      <c r="EB88" s="325"/>
      <c r="EC88" s="325"/>
      <c r="ED88" s="325"/>
      <c r="EE88" s="325"/>
      <c r="EF88" s="325"/>
      <c r="EG88" s="325"/>
      <c r="EH88" s="325"/>
      <c r="EI88" s="325"/>
      <c r="EJ88" s="325"/>
      <c r="EK88" s="325"/>
      <c r="EL88" s="325"/>
      <c r="EM88" s="325"/>
      <c r="EN88" s="325"/>
      <c r="EO88" s="325"/>
      <c r="EP88" s="325"/>
      <c r="EQ88" s="325"/>
      <c r="ER88" s="325"/>
      <c r="ES88" s="325"/>
      <c r="ET88" s="325"/>
      <c r="EU88" s="325"/>
      <c r="EV88" s="325"/>
      <c r="EW88" s="325"/>
      <c r="EX88" s="325"/>
      <c r="EY88" s="325"/>
      <c r="EZ88" s="325"/>
      <c r="FA88" s="325"/>
      <c r="FB88" s="325"/>
      <c r="FC88" s="325"/>
      <c r="FD88" s="325"/>
      <c r="FE88" s="325"/>
      <c r="FF88" s="325"/>
      <c r="FG88" s="325"/>
      <c r="FH88" s="325"/>
      <c r="FI88" s="325"/>
      <c r="FJ88" s="325"/>
      <c r="FK88" s="325"/>
      <c r="FL88" s="325"/>
      <c r="FM88" s="325"/>
      <c r="FN88" s="325"/>
      <c r="FO88" s="325"/>
      <c r="FP88" s="325"/>
      <c r="FQ88" s="325"/>
      <c r="FR88" s="325"/>
      <c r="FS88" s="325"/>
      <c r="FT88" s="325"/>
      <c r="FU88" s="325"/>
      <c r="FV88" s="325"/>
      <c r="FW88" s="325"/>
      <c r="FX88" s="325"/>
      <c r="FY88" s="325"/>
      <c r="FZ88" s="325"/>
      <c r="GA88" s="325"/>
      <c r="GB88" s="325"/>
      <c r="GC88" s="325"/>
      <c r="GD88" s="325"/>
      <c r="GE88" s="325"/>
      <c r="GF88" s="325"/>
      <c r="GG88" s="325"/>
      <c r="GH88" s="325"/>
      <c r="GI88" s="325"/>
      <c r="GJ88" s="325"/>
      <c r="GK88" s="325"/>
      <c r="GL88" s="325"/>
      <c r="GM88" s="325"/>
      <c r="GN88" s="325"/>
      <c r="GO88" s="325"/>
      <c r="GP88" s="325"/>
      <c r="GQ88" s="325"/>
      <c r="GR88" s="325"/>
      <c r="GS88" s="325"/>
      <c r="GT88" s="325"/>
      <c r="GU88" s="325"/>
      <c r="GV88" s="325"/>
      <c r="GW88" s="325"/>
      <c r="GX88" s="325"/>
      <c r="GY88" s="325"/>
      <c r="GZ88" s="325"/>
      <c r="HA88" s="325"/>
      <c r="HB88" s="325"/>
      <c r="HC88" s="325"/>
      <c r="HD88" s="325"/>
      <c r="HE88" s="325"/>
      <c r="HF88" s="325"/>
      <c r="HG88" s="325"/>
      <c r="HH88" s="325"/>
      <c r="HI88" s="325"/>
      <c r="HJ88" s="325"/>
      <c r="HK88" s="325"/>
      <c r="HL88" s="325"/>
      <c r="HM88" s="325"/>
    </row>
    <row r="89" spans="3:221" x14ac:dyDescent="0.2">
      <c r="C89" s="325"/>
      <c r="D89" s="325"/>
      <c r="E89" s="325"/>
      <c r="F89" s="325"/>
      <c r="G89" s="325"/>
      <c r="H89" s="325"/>
      <c r="I89" s="325"/>
      <c r="J89" s="325"/>
      <c r="K89" s="325"/>
      <c r="L89" s="325"/>
      <c r="M89" s="325"/>
      <c r="N89" s="325"/>
      <c r="O89" s="325"/>
      <c r="P89" s="325"/>
      <c r="Q89" s="325"/>
      <c r="R89" s="325"/>
      <c r="S89" s="325"/>
      <c r="T89" s="325"/>
      <c r="U89" s="325"/>
      <c r="V89" s="325"/>
      <c r="W89" s="325"/>
      <c r="X89" s="325"/>
      <c r="Y89" s="325"/>
      <c r="Z89" s="325"/>
      <c r="AA89" s="325"/>
      <c r="AB89" s="325"/>
      <c r="AC89" s="325"/>
      <c r="AD89" s="325"/>
      <c r="AE89" s="325"/>
      <c r="AF89" s="325"/>
      <c r="AG89" s="325"/>
      <c r="AH89" s="325"/>
      <c r="AI89" s="325"/>
      <c r="AJ89" s="325"/>
      <c r="AK89" s="325"/>
      <c r="AL89" s="325"/>
      <c r="AM89" s="325"/>
      <c r="AN89" s="325"/>
      <c r="AO89" s="325"/>
      <c r="AP89" s="325"/>
      <c r="AQ89" s="325"/>
      <c r="AR89" s="325"/>
      <c r="AS89" s="325"/>
      <c r="AT89" s="325"/>
      <c r="AU89" s="325"/>
      <c r="AV89" s="325"/>
      <c r="AW89" s="325"/>
      <c r="AX89" s="325"/>
      <c r="AY89" s="325"/>
      <c r="AZ89" s="325"/>
      <c r="BA89" s="325"/>
      <c r="BB89" s="325"/>
      <c r="BC89" s="325"/>
      <c r="BD89" s="325"/>
      <c r="BE89" s="325"/>
      <c r="BF89" s="325"/>
      <c r="BG89" s="325"/>
      <c r="BH89" s="325"/>
      <c r="BI89" s="325"/>
      <c r="BJ89" s="325"/>
      <c r="BK89" s="325"/>
      <c r="BL89" s="325"/>
      <c r="BM89" s="325"/>
      <c r="BN89" s="325"/>
      <c r="BO89" s="325"/>
      <c r="BP89" s="325"/>
      <c r="BQ89" s="325"/>
      <c r="BR89" s="325"/>
      <c r="BS89" s="325"/>
      <c r="BT89" s="325"/>
      <c r="BU89" s="325"/>
      <c r="BV89" s="325"/>
      <c r="BW89" s="325"/>
      <c r="BX89" s="325"/>
      <c r="BY89" s="325"/>
      <c r="BZ89" s="325"/>
      <c r="CA89" s="325"/>
      <c r="CB89" s="325"/>
      <c r="CC89" s="325"/>
      <c r="CD89" s="325"/>
      <c r="CE89" s="325"/>
      <c r="CF89" s="325"/>
      <c r="CG89" s="325"/>
      <c r="CH89" s="325"/>
      <c r="CI89" s="325"/>
      <c r="CJ89" s="325"/>
      <c r="CK89" s="325"/>
      <c r="CL89" s="325"/>
      <c r="CM89" s="325"/>
      <c r="CN89" s="325"/>
      <c r="CO89" s="325"/>
      <c r="CP89" s="325"/>
      <c r="CQ89" s="325"/>
      <c r="CR89" s="325"/>
      <c r="CS89" s="325"/>
      <c r="CT89" s="325"/>
      <c r="CU89" s="325"/>
      <c r="CV89" s="325"/>
      <c r="CW89" s="325"/>
      <c r="CX89" s="325"/>
      <c r="CY89" s="325"/>
      <c r="CZ89" s="325"/>
      <c r="DA89" s="325"/>
      <c r="DB89" s="325"/>
      <c r="DC89" s="325"/>
      <c r="DD89" s="325"/>
      <c r="DE89" s="325"/>
      <c r="DF89" s="325"/>
      <c r="DG89" s="325"/>
      <c r="DH89" s="325"/>
      <c r="DI89" s="325"/>
      <c r="DJ89" s="325"/>
      <c r="DK89" s="325"/>
      <c r="DL89" s="325"/>
      <c r="DM89" s="325"/>
      <c r="DN89" s="325"/>
      <c r="DO89" s="325"/>
      <c r="DP89" s="325"/>
      <c r="DQ89" s="325"/>
      <c r="DR89" s="325"/>
      <c r="DS89" s="325"/>
      <c r="DT89" s="325"/>
      <c r="DU89" s="325"/>
      <c r="DV89" s="325"/>
      <c r="DW89" s="325"/>
      <c r="DX89" s="325"/>
      <c r="DY89" s="325"/>
      <c r="DZ89" s="325"/>
      <c r="EA89" s="325"/>
      <c r="EB89" s="325"/>
      <c r="EC89" s="325"/>
      <c r="ED89" s="325"/>
      <c r="EE89" s="325"/>
      <c r="EF89" s="325"/>
      <c r="EG89" s="325"/>
      <c r="EH89" s="325"/>
      <c r="EI89" s="325"/>
      <c r="EJ89" s="325"/>
      <c r="EK89" s="325"/>
      <c r="EL89" s="325"/>
      <c r="EM89" s="325"/>
      <c r="EN89" s="325"/>
      <c r="EO89" s="325"/>
      <c r="EP89" s="325"/>
      <c r="EQ89" s="325"/>
      <c r="ER89" s="325"/>
      <c r="ES89" s="325"/>
      <c r="ET89" s="325"/>
      <c r="EU89" s="325"/>
      <c r="EV89" s="325"/>
      <c r="EW89" s="325"/>
      <c r="EX89" s="325"/>
      <c r="EY89" s="325"/>
      <c r="EZ89" s="325"/>
      <c r="FA89" s="325"/>
      <c r="FB89" s="325"/>
      <c r="FC89" s="325"/>
      <c r="FD89" s="325"/>
      <c r="FE89" s="325"/>
      <c r="FF89" s="325"/>
      <c r="FG89" s="325"/>
      <c r="FH89" s="325"/>
      <c r="FI89" s="325"/>
      <c r="FJ89" s="325"/>
      <c r="FK89" s="325"/>
      <c r="FL89" s="325"/>
      <c r="FM89" s="325"/>
      <c r="FN89" s="325"/>
      <c r="FO89" s="325"/>
      <c r="FP89" s="325"/>
      <c r="FQ89" s="325"/>
      <c r="FR89" s="325"/>
      <c r="FS89" s="325"/>
      <c r="FT89" s="325"/>
      <c r="FU89" s="325"/>
      <c r="FV89" s="325"/>
      <c r="FW89" s="325"/>
      <c r="FX89" s="325"/>
      <c r="FY89" s="325"/>
      <c r="FZ89" s="325"/>
      <c r="GA89" s="325"/>
      <c r="GB89" s="325"/>
      <c r="GC89" s="325"/>
      <c r="GD89" s="325"/>
      <c r="GE89" s="325"/>
      <c r="GF89" s="325"/>
      <c r="GG89" s="325"/>
      <c r="GH89" s="325"/>
      <c r="GI89" s="325"/>
      <c r="GJ89" s="325"/>
      <c r="GK89" s="325"/>
      <c r="GL89" s="325"/>
      <c r="GM89" s="325"/>
      <c r="GN89" s="325"/>
      <c r="GO89" s="325"/>
      <c r="GP89" s="325"/>
      <c r="GQ89" s="325"/>
      <c r="GR89" s="325"/>
      <c r="GS89" s="325"/>
      <c r="GT89" s="325"/>
      <c r="GU89" s="325"/>
      <c r="GV89" s="325"/>
      <c r="GW89" s="325"/>
      <c r="GX89" s="325"/>
      <c r="GY89" s="325"/>
      <c r="GZ89" s="325"/>
      <c r="HA89" s="325"/>
      <c r="HB89" s="325"/>
      <c r="HC89" s="325"/>
      <c r="HD89" s="325"/>
      <c r="HE89" s="325"/>
      <c r="HF89" s="325"/>
      <c r="HG89" s="325"/>
      <c r="HH89" s="325"/>
      <c r="HI89" s="325"/>
      <c r="HJ89" s="325"/>
      <c r="HK89" s="325"/>
      <c r="HL89" s="325"/>
      <c r="HM89" s="325"/>
    </row>
    <row r="90" spans="3:221" x14ac:dyDescent="0.2">
      <c r="C90" s="325"/>
      <c r="D90" s="325"/>
      <c r="E90" s="325"/>
      <c r="F90" s="325"/>
      <c r="G90" s="325"/>
      <c r="H90" s="325"/>
      <c r="I90" s="325"/>
      <c r="J90" s="325"/>
      <c r="K90" s="325"/>
      <c r="L90" s="325"/>
      <c r="M90" s="325"/>
      <c r="N90" s="325"/>
      <c r="O90" s="325"/>
      <c r="P90" s="325"/>
      <c r="Q90" s="325"/>
      <c r="R90" s="325"/>
      <c r="S90" s="325"/>
      <c r="T90" s="325"/>
      <c r="U90" s="325"/>
      <c r="V90" s="325"/>
      <c r="W90" s="325"/>
      <c r="X90" s="325"/>
      <c r="Y90" s="325"/>
      <c r="Z90" s="325"/>
      <c r="AA90" s="325"/>
      <c r="AB90" s="325"/>
      <c r="AC90" s="325"/>
      <c r="AD90" s="325"/>
      <c r="AE90" s="325"/>
      <c r="AF90" s="325"/>
      <c r="AG90" s="325"/>
      <c r="AH90" s="325"/>
      <c r="AI90" s="325"/>
      <c r="AJ90" s="325"/>
      <c r="AK90" s="325"/>
      <c r="AL90" s="325"/>
      <c r="AM90" s="325"/>
      <c r="AN90" s="325"/>
      <c r="AO90" s="325"/>
      <c r="AP90" s="325"/>
      <c r="AQ90" s="325"/>
      <c r="AR90" s="325"/>
      <c r="AS90" s="325"/>
      <c r="AT90" s="325"/>
      <c r="AU90" s="325"/>
      <c r="AV90" s="325"/>
      <c r="AW90" s="325"/>
      <c r="AX90" s="325"/>
      <c r="AY90" s="325"/>
      <c r="AZ90" s="325"/>
      <c r="BA90" s="325"/>
      <c r="BB90" s="325"/>
      <c r="BC90" s="325"/>
      <c r="BD90" s="325"/>
      <c r="BE90" s="325"/>
      <c r="BF90" s="325"/>
      <c r="BG90" s="325"/>
      <c r="BH90" s="325"/>
      <c r="BI90" s="325"/>
      <c r="BJ90" s="325"/>
      <c r="BK90" s="325"/>
      <c r="BL90" s="325"/>
      <c r="BM90" s="325"/>
      <c r="BN90" s="325"/>
      <c r="BO90" s="325"/>
      <c r="BP90" s="325"/>
      <c r="BQ90" s="325"/>
      <c r="BR90" s="325"/>
      <c r="BS90" s="325"/>
      <c r="BT90" s="325"/>
      <c r="BU90" s="325"/>
      <c r="BV90" s="325"/>
      <c r="BW90" s="325"/>
      <c r="BX90" s="325"/>
      <c r="BY90" s="325"/>
      <c r="BZ90" s="325"/>
      <c r="CA90" s="325"/>
      <c r="CB90" s="325"/>
      <c r="CC90" s="325"/>
      <c r="CD90" s="325"/>
      <c r="CE90" s="325"/>
      <c r="CF90" s="325"/>
      <c r="CG90" s="325"/>
      <c r="CH90" s="325"/>
      <c r="CI90" s="325"/>
      <c r="CJ90" s="325"/>
      <c r="CK90" s="325"/>
      <c r="CL90" s="325"/>
      <c r="CM90" s="325"/>
      <c r="CN90" s="325"/>
      <c r="CO90" s="325"/>
      <c r="CP90" s="325"/>
      <c r="CQ90" s="325"/>
      <c r="CR90" s="325"/>
      <c r="CS90" s="325"/>
      <c r="CT90" s="325"/>
      <c r="CU90" s="325"/>
      <c r="CV90" s="325"/>
      <c r="CW90" s="325"/>
      <c r="CX90" s="325"/>
      <c r="CY90" s="325"/>
      <c r="CZ90" s="325"/>
      <c r="DA90" s="325"/>
      <c r="DB90" s="325"/>
      <c r="DC90" s="325"/>
      <c r="DD90" s="325"/>
      <c r="DE90" s="325"/>
      <c r="DF90" s="325"/>
      <c r="DG90" s="325"/>
      <c r="DH90" s="325"/>
      <c r="DI90" s="325"/>
      <c r="DJ90" s="325"/>
      <c r="DK90" s="325"/>
      <c r="DL90" s="325"/>
      <c r="DM90" s="325"/>
      <c r="DN90" s="325"/>
      <c r="DO90" s="325"/>
      <c r="DP90" s="325"/>
      <c r="DQ90" s="325"/>
      <c r="DR90" s="325"/>
      <c r="DS90" s="325"/>
      <c r="DT90" s="325"/>
      <c r="DU90" s="325"/>
      <c r="DV90" s="325"/>
      <c r="DW90" s="325"/>
      <c r="DX90" s="325"/>
      <c r="DY90" s="325"/>
      <c r="DZ90" s="325"/>
      <c r="EA90" s="325"/>
      <c r="EB90" s="325"/>
      <c r="EC90" s="325"/>
      <c r="ED90" s="325"/>
      <c r="EE90" s="325"/>
      <c r="EF90" s="325"/>
      <c r="EG90" s="325"/>
      <c r="EH90" s="325"/>
      <c r="EI90" s="325"/>
      <c r="EJ90" s="325"/>
      <c r="EK90" s="325"/>
      <c r="EL90" s="325"/>
      <c r="EM90" s="325"/>
      <c r="EN90" s="325"/>
      <c r="EO90" s="325"/>
      <c r="EP90" s="325"/>
      <c r="EQ90" s="325"/>
      <c r="ER90" s="325"/>
      <c r="ES90" s="325"/>
      <c r="ET90" s="325"/>
      <c r="EU90" s="325"/>
      <c r="EV90" s="325"/>
      <c r="EW90" s="325"/>
      <c r="EX90" s="325"/>
      <c r="EY90" s="325"/>
      <c r="EZ90" s="325"/>
      <c r="FA90" s="325"/>
      <c r="FB90" s="325"/>
      <c r="FC90" s="325"/>
      <c r="FD90" s="325"/>
      <c r="FE90" s="325"/>
      <c r="FF90" s="325"/>
      <c r="FG90" s="325"/>
      <c r="FH90" s="325"/>
      <c r="FI90" s="325"/>
      <c r="FJ90" s="325"/>
      <c r="FK90" s="325"/>
      <c r="FL90" s="325"/>
      <c r="FM90" s="325"/>
      <c r="FN90" s="325"/>
      <c r="FO90" s="325"/>
      <c r="FP90" s="325"/>
      <c r="FQ90" s="325"/>
      <c r="FR90" s="325"/>
      <c r="FS90" s="325"/>
      <c r="FT90" s="325"/>
      <c r="FU90" s="325"/>
      <c r="FV90" s="325"/>
      <c r="FW90" s="325"/>
      <c r="FX90" s="325"/>
      <c r="FY90" s="325"/>
      <c r="FZ90" s="325"/>
      <c r="GA90" s="325"/>
      <c r="GB90" s="325"/>
      <c r="GC90" s="325"/>
      <c r="GD90" s="325"/>
      <c r="GE90" s="325"/>
      <c r="GF90" s="325"/>
      <c r="GG90" s="325"/>
      <c r="GH90" s="325"/>
      <c r="GI90" s="325"/>
      <c r="GJ90" s="325"/>
      <c r="GK90" s="325"/>
      <c r="GL90" s="325"/>
      <c r="GM90" s="325"/>
      <c r="GN90" s="325"/>
      <c r="GO90" s="325"/>
      <c r="GP90" s="325"/>
      <c r="GQ90" s="325"/>
      <c r="GR90" s="325"/>
      <c r="GS90" s="325"/>
      <c r="GT90" s="325"/>
      <c r="GU90" s="325"/>
      <c r="GV90" s="325"/>
      <c r="GW90" s="325"/>
      <c r="GX90" s="325"/>
      <c r="GY90" s="325"/>
      <c r="GZ90" s="325"/>
      <c r="HA90" s="325"/>
      <c r="HB90" s="325"/>
      <c r="HC90" s="325"/>
      <c r="HD90" s="325"/>
      <c r="HE90" s="325"/>
      <c r="HF90" s="325"/>
      <c r="HG90" s="325"/>
      <c r="HH90" s="325"/>
      <c r="HI90" s="325"/>
      <c r="HJ90" s="325"/>
      <c r="HK90" s="325"/>
      <c r="HL90" s="325"/>
      <c r="HM90" s="325"/>
    </row>
    <row r="91" spans="3:221" x14ac:dyDescent="0.2">
      <c r="C91" s="325"/>
      <c r="D91" s="325"/>
      <c r="E91" s="325"/>
      <c r="F91" s="325"/>
      <c r="G91" s="325"/>
      <c r="H91" s="325"/>
      <c r="I91" s="325"/>
      <c r="J91" s="325"/>
      <c r="K91" s="325"/>
      <c r="L91" s="325"/>
      <c r="M91" s="325"/>
      <c r="N91" s="325"/>
      <c r="O91" s="325"/>
      <c r="P91" s="325"/>
      <c r="Q91" s="325"/>
      <c r="R91" s="325"/>
      <c r="S91" s="325"/>
      <c r="T91" s="325"/>
      <c r="U91" s="325"/>
      <c r="V91" s="325"/>
      <c r="W91" s="325"/>
      <c r="X91" s="325"/>
      <c r="Y91" s="325"/>
      <c r="Z91" s="325"/>
      <c r="AA91" s="325"/>
      <c r="AB91" s="325"/>
      <c r="AC91" s="325"/>
      <c r="AD91" s="325"/>
      <c r="AE91" s="325"/>
      <c r="AF91" s="325"/>
      <c r="AG91" s="325"/>
      <c r="AH91" s="325"/>
      <c r="AI91" s="325"/>
      <c r="AJ91" s="325"/>
      <c r="AK91" s="325"/>
      <c r="AL91" s="325"/>
      <c r="AM91" s="325"/>
      <c r="AN91" s="325"/>
      <c r="AO91" s="325"/>
      <c r="AP91" s="325"/>
      <c r="AQ91" s="325"/>
      <c r="AR91" s="325"/>
      <c r="AS91" s="325"/>
      <c r="AT91" s="325"/>
      <c r="AU91" s="325"/>
      <c r="AV91" s="325"/>
      <c r="AW91" s="325"/>
      <c r="AX91" s="325"/>
      <c r="AY91" s="325"/>
      <c r="AZ91" s="325"/>
      <c r="BA91" s="325"/>
      <c r="BB91" s="325"/>
      <c r="BC91" s="325"/>
      <c r="BD91" s="325"/>
      <c r="BE91" s="325"/>
      <c r="BF91" s="325"/>
      <c r="BG91" s="325"/>
      <c r="BH91" s="325"/>
      <c r="BI91" s="325"/>
      <c r="BJ91" s="325"/>
      <c r="BK91" s="325"/>
      <c r="BL91" s="325"/>
      <c r="BM91" s="325"/>
      <c r="BN91" s="325"/>
      <c r="BO91" s="325"/>
      <c r="BP91" s="325"/>
      <c r="BQ91" s="325"/>
      <c r="BR91" s="325"/>
      <c r="BS91" s="325"/>
      <c r="BT91" s="325"/>
      <c r="BU91" s="325"/>
      <c r="BV91" s="325"/>
      <c r="BW91" s="325"/>
      <c r="BX91" s="325"/>
      <c r="BY91" s="325"/>
      <c r="BZ91" s="325"/>
      <c r="CA91" s="325"/>
      <c r="CB91" s="325"/>
      <c r="CC91" s="325"/>
      <c r="CD91" s="325"/>
      <c r="CE91" s="325"/>
      <c r="CF91" s="325"/>
      <c r="CG91" s="325"/>
      <c r="CH91" s="325"/>
      <c r="CI91" s="325"/>
      <c r="CJ91" s="325"/>
      <c r="CK91" s="325"/>
      <c r="CL91" s="325"/>
      <c r="CM91" s="325"/>
      <c r="CN91" s="325"/>
      <c r="CO91" s="325"/>
      <c r="CP91" s="325"/>
      <c r="CQ91" s="325"/>
      <c r="CR91" s="325"/>
      <c r="CS91" s="325"/>
      <c r="CT91" s="325"/>
      <c r="CU91" s="325"/>
      <c r="CV91" s="325"/>
      <c r="CW91" s="325"/>
      <c r="CX91" s="325"/>
      <c r="CY91" s="325"/>
      <c r="CZ91" s="325"/>
      <c r="DA91" s="325"/>
      <c r="DB91" s="325"/>
      <c r="DC91" s="325"/>
      <c r="DD91" s="325"/>
      <c r="DE91" s="325"/>
      <c r="DF91" s="325"/>
      <c r="DG91" s="325"/>
      <c r="DH91" s="325"/>
      <c r="DI91" s="325"/>
      <c r="DJ91" s="325"/>
      <c r="DK91" s="325"/>
      <c r="DL91" s="325"/>
      <c r="DM91" s="325"/>
      <c r="DN91" s="325"/>
      <c r="DO91" s="325"/>
      <c r="DP91" s="325"/>
      <c r="DQ91" s="325"/>
      <c r="DR91" s="325"/>
      <c r="DS91" s="325"/>
      <c r="DT91" s="325"/>
      <c r="DU91" s="325"/>
      <c r="DV91" s="325"/>
      <c r="DW91" s="325"/>
      <c r="DX91" s="325"/>
      <c r="DY91" s="325"/>
      <c r="DZ91" s="325"/>
      <c r="EA91" s="325"/>
      <c r="EB91" s="325"/>
      <c r="EC91" s="325"/>
      <c r="ED91" s="325"/>
      <c r="EE91" s="325"/>
      <c r="EF91" s="325"/>
      <c r="EG91" s="325"/>
      <c r="EH91" s="325"/>
      <c r="EI91" s="325"/>
      <c r="EJ91" s="325"/>
      <c r="EK91" s="325"/>
      <c r="EL91" s="325"/>
      <c r="EM91" s="325"/>
      <c r="EN91" s="325"/>
      <c r="EO91" s="325"/>
      <c r="EP91" s="325"/>
      <c r="EQ91" s="325"/>
      <c r="ER91" s="325"/>
      <c r="ES91" s="325"/>
      <c r="ET91" s="325"/>
      <c r="EU91" s="325"/>
      <c r="EV91" s="325"/>
      <c r="EW91" s="325"/>
      <c r="EX91" s="325"/>
      <c r="EY91" s="325"/>
      <c r="EZ91" s="325"/>
      <c r="FA91" s="325"/>
      <c r="FB91" s="325"/>
      <c r="FC91" s="325"/>
      <c r="FD91" s="325"/>
      <c r="FE91" s="325"/>
      <c r="FF91" s="325"/>
      <c r="FG91" s="325"/>
      <c r="FH91" s="325"/>
      <c r="FI91" s="325"/>
      <c r="FJ91" s="325"/>
      <c r="FK91" s="325"/>
      <c r="FL91" s="325"/>
      <c r="FM91" s="325"/>
      <c r="FN91" s="325"/>
      <c r="FO91" s="325"/>
      <c r="FP91" s="325"/>
      <c r="FQ91" s="325"/>
      <c r="FR91" s="325"/>
      <c r="FS91" s="325"/>
      <c r="FT91" s="325"/>
      <c r="FU91" s="325"/>
      <c r="FV91" s="325"/>
      <c r="FW91" s="325"/>
      <c r="FX91" s="325"/>
      <c r="FY91" s="325"/>
      <c r="FZ91" s="325"/>
      <c r="GA91" s="325"/>
      <c r="GB91" s="325"/>
      <c r="GC91" s="325"/>
      <c r="GD91" s="325"/>
      <c r="GE91" s="325"/>
      <c r="GF91" s="325"/>
      <c r="GG91" s="325"/>
      <c r="GH91" s="325"/>
      <c r="GI91" s="325"/>
      <c r="GJ91" s="325"/>
      <c r="GK91" s="325"/>
      <c r="GL91" s="325"/>
      <c r="GM91" s="325"/>
      <c r="GN91" s="325"/>
      <c r="GO91" s="325"/>
      <c r="GP91" s="325"/>
      <c r="GQ91" s="325"/>
      <c r="GR91" s="325"/>
      <c r="GS91" s="325"/>
      <c r="GT91" s="325"/>
      <c r="GU91" s="325"/>
      <c r="GV91" s="325"/>
      <c r="GW91" s="325"/>
      <c r="GX91" s="325"/>
      <c r="GY91" s="325"/>
      <c r="GZ91" s="325"/>
      <c r="HA91" s="325"/>
      <c r="HB91" s="325"/>
      <c r="HC91" s="325"/>
      <c r="HD91" s="325"/>
      <c r="HE91" s="325"/>
      <c r="HF91" s="325"/>
      <c r="HG91" s="325"/>
      <c r="HH91" s="325"/>
      <c r="HI91" s="325"/>
      <c r="HJ91" s="325"/>
      <c r="HK91" s="325"/>
      <c r="HL91" s="325"/>
      <c r="HM91" s="325"/>
    </row>
  </sheetData>
  <mergeCells count="1">
    <mergeCell ref="A1:T1"/>
  </mergeCells>
  <conditionalFormatting sqref="A4:A8">
    <cfRule type="cellIs" dxfId="8" priority="1" stopIfTrue="1" operator="equal">
      <formula>TRUE</formula>
    </cfRule>
    <cfRule type="cellIs" dxfId="7" priority="2" stopIfTrue="1" operator="equal">
      <formula>FALSE</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6"/>
  <sheetViews>
    <sheetView topLeftCell="B1" zoomScale="85" zoomScaleNormal="85" workbookViewId="0">
      <pane xSplit="1" ySplit="9" topLeftCell="C40" activePane="bottomRight" state="frozen"/>
      <selection activeCell="B1" sqref="B1"/>
      <selection pane="topRight" activeCell="C1" sqref="C1"/>
      <selection pane="bottomLeft" activeCell="B10" sqref="B10"/>
      <selection pane="bottomRight" activeCell="B69" sqref="B69"/>
    </sheetView>
  </sheetViews>
  <sheetFormatPr defaultColWidth="9.140625" defaultRowHeight="12.75" x14ac:dyDescent="0.2"/>
  <cols>
    <col min="1" max="1" width="9.140625" style="312"/>
    <col min="2" max="2" width="31" style="312" customWidth="1"/>
    <col min="3" max="4" width="9.140625" style="312"/>
    <col min="5" max="5" width="9.140625" style="312" customWidth="1"/>
    <col min="6" max="222" width="9.140625" style="312"/>
    <col min="223" max="16384" width="9.140625" style="313"/>
  </cols>
  <sheetData>
    <row r="1" spans="1:256" ht="15" x14ac:dyDescent="0.25">
      <c r="A1" s="1187" t="s">
        <v>345</v>
      </c>
      <c r="B1" s="1187"/>
      <c r="C1" s="1187"/>
      <c r="D1" s="1187"/>
      <c r="E1" s="1187"/>
      <c r="F1" s="1187"/>
      <c r="G1" s="1187"/>
      <c r="H1" s="1187"/>
      <c r="I1" s="1187"/>
      <c r="J1" s="1187"/>
      <c r="K1" s="1187"/>
      <c r="L1" s="1187"/>
      <c r="M1" s="1187"/>
      <c r="N1" s="1187"/>
      <c r="O1" s="1187"/>
      <c r="P1" s="1187"/>
      <c r="Q1" s="1187"/>
      <c r="R1" s="1187"/>
      <c r="S1" s="1187"/>
      <c r="T1" s="1187"/>
    </row>
    <row r="2" spans="1:256" s="315" customFormat="1" ht="15" x14ac:dyDescent="0.25">
      <c r="A2" s="314"/>
      <c r="B2" s="315">
        <v>1</v>
      </c>
      <c r="C2" s="315">
        <v>2</v>
      </c>
      <c r="D2" s="315">
        <v>3</v>
      </c>
      <c r="E2" s="315">
        <v>4</v>
      </c>
      <c r="F2" s="315">
        <v>5</v>
      </c>
      <c r="G2" s="315">
        <v>6</v>
      </c>
      <c r="H2" s="315">
        <v>7</v>
      </c>
      <c r="I2" s="315">
        <v>8</v>
      </c>
      <c r="J2" s="315">
        <v>9</v>
      </c>
      <c r="K2" s="315">
        <v>10</v>
      </c>
      <c r="L2" s="315">
        <v>11</v>
      </c>
      <c r="M2" s="315">
        <v>12</v>
      </c>
      <c r="N2" s="315">
        <v>13</v>
      </c>
      <c r="O2" s="315">
        <v>14</v>
      </c>
      <c r="P2" s="315">
        <v>15</v>
      </c>
      <c r="Q2" s="315">
        <v>16</v>
      </c>
      <c r="R2" s="315">
        <v>17</v>
      </c>
      <c r="S2" s="315">
        <v>18</v>
      </c>
      <c r="T2" s="315">
        <v>19</v>
      </c>
      <c r="U2" s="315">
        <v>20</v>
      </c>
      <c r="V2" s="315">
        <v>21</v>
      </c>
      <c r="W2" s="315">
        <v>22</v>
      </c>
      <c r="X2" s="315">
        <v>23</v>
      </c>
      <c r="Y2" s="315">
        <v>24</v>
      </c>
      <c r="Z2" s="315">
        <v>25</v>
      </c>
      <c r="AA2" s="315">
        <v>26</v>
      </c>
      <c r="AB2" s="315">
        <v>27</v>
      </c>
      <c r="AC2" s="315">
        <v>28</v>
      </c>
      <c r="AD2" s="315">
        <v>29</v>
      </c>
      <c r="AE2" s="315">
        <v>30</v>
      </c>
      <c r="AF2" s="315">
        <v>31</v>
      </c>
      <c r="AG2" s="315">
        <v>32</v>
      </c>
      <c r="AH2" s="315">
        <v>33</v>
      </c>
      <c r="AI2" s="315">
        <v>34</v>
      </c>
      <c r="AJ2" s="315">
        <v>35</v>
      </c>
      <c r="AK2" s="315">
        <v>36</v>
      </c>
      <c r="AL2" s="315">
        <v>37</v>
      </c>
      <c r="AM2" s="315">
        <v>38</v>
      </c>
      <c r="AN2" s="315">
        <v>39</v>
      </c>
      <c r="AO2" s="315">
        <v>40</v>
      </c>
      <c r="AP2" s="315">
        <v>41</v>
      </c>
      <c r="AQ2" s="315">
        <v>42</v>
      </c>
      <c r="AR2" s="315">
        <v>43</v>
      </c>
      <c r="AS2" s="315">
        <v>44</v>
      </c>
      <c r="AT2" s="315">
        <v>45</v>
      </c>
      <c r="AU2" s="315">
        <v>46</v>
      </c>
      <c r="AV2" s="315">
        <v>47</v>
      </c>
      <c r="AW2" s="315">
        <v>48</v>
      </c>
      <c r="AX2" s="315">
        <v>49</v>
      </c>
      <c r="AY2" s="315">
        <v>50</v>
      </c>
      <c r="AZ2" s="315">
        <v>51</v>
      </c>
      <c r="BA2" s="315">
        <v>52</v>
      </c>
      <c r="BB2" s="315">
        <v>53</v>
      </c>
      <c r="BC2" s="315">
        <v>54</v>
      </c>
      <c r="BD2" s="315">
        <v>55</v>
      </c>
      <c r="BE2" s="315">
        <v>56</v>
      </c>
      <c r="BF2" s="315">
        <v>57</v>
      </c>
      <c r="BG2" s="315">
        <v>58</v>
      </c>
      <c r="BH2" s="315">
        <v>59</v>
      </c>
      <c r="BI2" s="315">
        <v>60</v>
      </c>
      <c r="BJ2" s="315">
        <v>61</v>
      </c>
      <c r="BK2" s="315">
        <v>62</v>
      </c>
      <c r="BL2" s="315">
        <v>63</v>
      </c>
      <c r="BM2" s="315">
        <v>64</v>
      </c>
      <c r="BN2" s="315">
        <v>65</v>
      </c>
      <c r="BO2" s="315">
        <v>66</v>
      </c>
      <c r="BP2" s="315">
        <v>67</v>
      </c>
      <c r="BQ2" s="315">
        <v>68</v>
      </c>
      <c r="BR2" s="315">
        <v>69</v>
      </c>
      <c r="BS2" s="315">
        <v>70</v>
      </c>
      <c r="BT2" s="315">
        <v>71</v>
      </c>
      <c r="BU2" s="315">
        <v>72</v>
      </c>
      <c r="BV2" s="315">
        <v>73</v>
      </c>
      <c r="BW2" s="315">
        <v>74</v>
      </c>
      <c r="BX2" s="315">
        <v>75</v>
      </c>
      <c r="BY2" s="315">
        <v>76</v>
      </c>
      <c r="BZ2" s="315">
        <v>77</v>
      </c>
      <c r="CA2" s="315">
        <v>78</v>
      </c>
      <c r="CB2" s="315">
        <v>79</v>
      </c>
      <c r="CC2" s="315">
        <v>80</v>
      </c>
      <c r="CD2" s="315">
        <v>81</v>
      </c>
      <c r="CE2" s="315">
        <v>82</v>
      </c>
      <c r="CF2" s="315">
        <v>83</v>
      </c>
      <c r="CG2" s="315">
        <v>84</v>
      </c>
      <c r="CH2" s="315">
        <v>85</v>
      </c>
      <c r="CI2" s="315">
        <v>86</v>
      </c>
      <c r="CJ2" s="315">
        <v>87</v>
      </c>
      <c r="CK2" s="315">
        <v>88</v>
      </c>
      <c r="CL2" s="315">
        <v>89</v>
      </c>
      <c r="CM2" s="315">
        <v>90</v>
      </c>
      <c r="CN2" s="315">
        <v>91</v>
      </c>
      <c r="CO2" s="315">
        <v>92</v>
      </c>
      <c r="CP2" s="315">
        <v>93</v>
      </c>
      <c r="CQ2" s="315">
        <v>94</v>
      </c>
      <c r="CR2" s="315">
        <v>95</v>
      </c>
      <c r="CS2" s="315">
        <v>96</v>
      </c>
      <c r="CT2" s="315">
        <v>97</v>
      </c>
      <c r="CU2" s="315">
        <v>98</v>
      </c>
      <c r="CV2" s="315">
        <v>99</v>
      </c>
      <c r="CW2" s="315">
        <v>100</v>
      </c>
      <c r="CX2" s="315">
        <v>101</v>
      </c>
      <c r="CY2" s="315">
        <v>102</v>
      </c>
      <c r="CZ2" s="315">
        <v>103</v>
      </c>
      <c r="DA2" s="315">
        <v>104</v>
      </c>
      <c r="DB2" s="315">
        <v>105</v>
      </c>
      <c r="DC2" s="315">
        <v>106</v>
      </c>
      <c r="DD2" s="315">
        <v>107</v>
      </c>
      <c r="DE2" s="315">
        <v>108</v>
      </c>
      <c r="DF2" s="315">
        <v>109</v>
      </c>
      <c r="DG2" s="315">
        <v>110</v>
      </c>
      <c r="DH2" s="315">
        <v>111</v>
      </c>
      <c r="DI2" s="315">
        <v>112</v>
      </c>
      <c r="DJ2" s="315">
        <v>113</v>
      </c>
      <c r="DK2" s="315">
        <v>114</v>
      </c>
      <c r="DL2" s="315">
        <v>115</v>
      </c>
      <c r="DM2" s="315">
        <v>116</v>
      </c>
      <c r="DN2" s="315">
        <v>117</v>
      </c>
      <c r="DO2" s="315">
        <v>118</v>
      </c>
      <c r="DP2" s="315">
        <v>119</v>
      </c>
      <c r="DQ2" s="315">
        <v>120</v>
      </c>
      <c r="DR2" s="315">
        <v>121</v>
      </c>
      <c r="DS2" s="315">
        <v>122</v>
      </c>
      <c r="DT2" s="315">
        <v>123</v>
      </c>
      <c r="DU2" s="315">
        <v>124</v>
      </c>
      <c r="DV2" s="315">
        <v>125</v>
      </c>
      <c r="DW2" s="315">
        <v>126</v>
      </c>
      <c r="DX2" s="315">
        <v>127</v>
      </c>
      <c r="DY2" s="315">
        <v>128</v>
      </c>
      <c r="DZ2" s="315">
        <v>129</v>
      </c>
      <c r="EA2" s="315">
        <v>130</v>
      </c>
      <c r="EB2" s="315">
        <v>131</v>
      </c>
      <c r="EC2" s="315">
        <v>132</v>
      </c>
      <c r="ED2" s="315">
        <v>133</v>
      </c>
      <c r="EE2" s="315">
        <v>134</v>
      </c>
      <c r="EF2" s="315">
        <v>135</v>
      </c>
      <c r="EG2" s="315">
        <v>136</v>
      </c>
      <c r="EH2" s="315">
        <v>137</v>
      </c>
      <c r="EI2" s="315">
        <v>138</v>
      </c>
      <c r="EJ2" s="315">
        <v>139</v>
      </c>
      <c r="EK2" s="315">
        <v>140</v>
      </c>
      <c r="EL2" s="315">
        <v>141</v>
      </c>
      <c r="EM2" s="315">
        <v>142</v>
      </c>
      <c r="EN2" s="315">
        <v>143</v>
      </c>
      <c r="EO2" s="315">
        <v>144</v>
      </c>
      <c r="EP2" s="315">
        <v>145</v>
      </c>
      <c r="EQ2" s="315">
        <v>146</v>
      </c>
      <c r="ER2" s="315">
        <v>147</v>
      </c>
      <c r="ES2" s="315">
        <v>148</v>
      </c>
      <c r="ET2" s="315">
        <v>149</v>
      </c>
      <c r="EU2" s="315">
        <v>150</v>
      </c>
      <c r="EV2" s="315">
        <v>151</v>
      </c>
      <c r="EW2" s="315">
        <v>152</v>
      </c>
      <c r="EX2" s="315">
        <v>153</v>
      </c>
      <c r="EY2" s="315">
        <v>154</v>
      </c>
      <c r="EZ2" s="315">
        <v>155</v>
      </c>
      <c r="FA2" s="315">
        <v>156</v>
      </c>
      <c r="FB2" s="315">
        <v>157</v>
      </c>
      <c r="FC2" s="315">
        <v>158</v>
      </c>
      <c r="FD2" s="315">
        <v>159</v>
      </c>
      <c r="FE2" s="315">
        <v>160</v>
      </c>
      <c r="FF2" s="315">
        <v>161</v>
      </c>
      <c r="FG2" s="315">
        <v>162</v>
      </c>
      <c r="FH2" s="315">
        <v>163</v>
      </c>
      <c r="FI2" s="315">
        <v>164</v>
      </c>
      <c r="FJ2" s="315">
        <v>165</v>
      </c>
      <c r="FK2" s="315">
        <v>166</v>
      </c>
      <c r="FL2" s="315">
        <v>167</v>
      </c>
      <c r="FM2" s="315">
        <v>168</v>
      </c>
      <c r="FN2" s="315">
        <v>169</v>
      </c>
      <c r="FO2" s="315">
        <v>170</v>
      </c>
      <c r="FP2" s="315">
        <v>171</v>
      </c>
      <c r="FQ2" s="315">
        <v>172</v>
      </c>
      <c r="FR2" s="315">
        <v>173</v>
      </c>
      <c r="FS2" s="315">
        <v>174</v>
      </c>
      <c r="FT2" s="315">
        <v>175</v>
      </c>
      <c r="FU2" s="315">
        <v>176</v>
      </c>
      <c r="FV2" s="315">
        <v>177</v>
      </c>
      <c r="FW2" s="315">
        <v>178</v>
      </c>
      <c r="FX2" s="315">
        <v>179</v>
      </c>
      <c r="FY2" s="315">
        <v>180</v>
      </c>
      <c r="FZ2" s="315">
        <v>181</v>
      </c>
      <c r="GA2" s="315">
        <v>182</v>
      </c>
      <c r="GB2" s="315">
        <v>183</v>
      </c>
      <c r="GC2" s="315">
        <v>184</v>
      </c>
      <c r="GD2" s="315">
        <v>185</v>
      </c>
      <c r="GE2" s="315">
        <v>186</v>
      </c>
      <c r="GF2" s="315">
        <v>187</v>
      </c>
      <c r="GG2" s="315">
        <v>188</v>
      </c>
      <c r="GH2" s="315">
        <v>189</v>
      </c>
      <c r="GI2" s="315">
        <v>190</v>
      </c>
      <c r="GJ2" s="315">
        <v>191</v>
      </c>
      <c r="GK2" s="315">
        <v>192</v>
      </c>
      <c r="GL2" s="315">
        <v>193</v>
      </c>
      <c r="GM2" s="315">
        <v>194</v>
      </c>
      <c r="GN2" s="315">
        <v>195</v>
      </c>
      <c r="GO2" s="315">
        <v>196</v>
      </c>
      <c r="GP2" s="315">
        <v>197</v>
      </c>
      <c r="GQ2" s="315">
        <v>198</v>
      </c>
      <c r="GR2" s="315">
        <v>199</v>
      </c>
      <c r="GS2" s="315">
        <v>200</v>
      </c>
      <c r="GT2" s="315">
        <v>201</v>
      </c>
      <c r="GU2" s="315">
        <v>202</v>
      </c>
      <c r="GV2" s="315">
        <v>203</v>
      </c>
      <c r="GW2" s="315">
        <v>204</v>
      </c>
      <c r="GX2" s="315">
        <v>205</v>
      </c>
      <c r="GY2" s="315">
        <v>206</v>
      </c>
      <c r="GZ2" s="315">
        <v>207</v>
      </c>
      <c r="HA2" s="315">
        <v>208</v>
      </c>
      <c r="HB2" s="315">
        <v>209</v>
      </c>
      <c r="HC2" s="315">
        <v>210</v>
      </c>
      <c r="HD2" s="315">
        <v>211</v>
      </c>
      <c r="HE2" s="315">
        <v>212</v>
      </c>
      <c r="HF2" s="315">
        <v>213</v>
      </c>
      <c r="HG2" s="315">
        <v>214</v>
      </c>
      <c r="HH2" s="315">
        <v>215</v>
      </c>
      <c r="HI2" s="315">
        <v>216</v>
      </c>
      <c r="HJ2" s="315">
        <v>217</v>
      </c>
      <c r="HK2" s="315">
        <v>218</v>
      </c>
      <c r="HL2" s="315">
        <v>219</v>
      </c>
      <c r="HM2" s="315">
        <v>220</v>
      </c>
      <c r="HO2" s="316"/>
      <c r="HP2" s="316"/>
      <c r="HQ2" s="316"/>
      <c r="HR2" s="316"/>
      <c r="HS2" s="316"/>
      <c r="HT2" s="316"/>
      <c r="HU2" s="316"/>
      <c r="HV2" s="316"/>
      <c r="HW2" s="316"/>
      <c r="HX2" s="316"/>
      <c r="HY2" s="316"/>
      <c r="HZ2" s="316"/>
      <c r="IA2" s="316"/>
      <c r="IB2" s="316"/>
      <c r="IC2" s="316"/>
      <c r="ID2" s="316"/>
      <c r="IE2" s="316"/>
      <c r="IF2" s="316"/>
      <c r="IG2" s="316"/>
      <c r="IH2" s="316"/>
      <c r="II2" s="316"/>
      <c r="IJ2" s="316"/>
      <c r="IK2" s="316"/>
      <c r="IL2" s="316"/>
      <c r="IM2" s="316"/>
      <c r="IN2" s="316"/>
      <c r="IO2" s="316"/>
      <c r="IP2" s="316"/>
      <c r="IQ2" s="316"/>
      <c r="IR2" s="316"/>
      <c r="IS2" s="316"/>
      <c r="IT2" s="316"/>
      <c r="IU2" s="316"/>
      <c r="IV2" s="316"/>
    </row>
    <row r="3" spans="1:256" ht="15" x14ac:dyDescent="0.25">
      <c r="A3" s="314"/>
      <c r="C3" s="317" t="s">
        <v>346</v>
      </c>
      <c r="AS3" s="317" t="s">
        <v>347</v>
      </c>
      <c r="CO3" s="317" t="s">
        <v>348</v>
      </c>
      <c r="EK3" s="317" t="s">
        <v>349</v>
      </c>
      <c r="GD3" s="317" t="s">
        <v>350</v>
      </c>
      <c r="GM3" s="317" t="s">
        <v>351</v>
      </c>
      <c r="GV3" s="312" t="s">
        <v>351</v>
      </c>
      <c r="HE3" s="312" t="s">
        <v>351</v>
      </c>
    </row>
    <row r="4" spans="1:256" ht="15" x14ac:dyDescent="0.25">
      <c r="A4" s="314"/>
      <c r="C4" s="317">
        <v>1</v>
      </c>
      <c r="AS4" s="317">
        <v>1</v>
      </c>
      <c r="CO4" s="317">
        <v>1</v>
      </c>
      <c r="EK4" s="317">
        <v>1</v>
      </c>
      <c r="GD4" s="317">
        <v>1</v>
      </c>
      <c r="GM4" s="317">
        <v>1</v>
      </c>
      <c r="GV4" s="312">
        <v>1</v>
      </c>
      <c r="HE4" s="312">
        <v>1</v>
      </c>
    </row>
    <row r="5" spans="1:256" ht="15" x14ac:dyDescent="0.25">
      <c r="A5" s="314"/>
      <c r="C5" s="317" t="s">
        <v>352</v>
      </c>
      <c r="AS5" s="317" t="s">
        <v>352</v>
      </c>
      <c r="CO5" s="317" t="s">
        <v>352</v>
      </c>
      <c r="EK5" s="317" t="s">
        <v>352</v>
      </c>
      <c r="GD5" s="317" t="s">
        <v>352</v>
      </c>
      <c r="GM5" s="317" t="s">
        <v>352</v>
      </c>
      <c r="GV5" s="312" t="s">
        <v>352</v>
      </c>
      <c r="HE5" s="312" t="s">
        <v>352</v>
      </c>
    </row>
    <row r="6" spans="1:256" ht="15" x14ac:dyDescent="0.25">
      <c r="A6" s="314"/>
      <c r="C6" s="317" t="s">
        <v>326</v>
      </c>
      <c r="Q6" s="312" t="s">
        <v>353</v>
      </c>
      <c r="AE6" s="312" t="s">
        <v>354</v>
      </c>
      <c r="AS6" s="317" t="s">
        <v>326</v>
      </c>
      <c r="BI6" s="312" t="s">
        <v>353</v>
      </c>
      <c r="BY6" s="312" t="s">
        <v>354</v>
      </c>
      <c r="CO6" s="317" t="s">
        <v>326</v>
      </c>
      <c r="DE6" s="312" t="s">
        <v>353</v>
      </c>
      <c r="DU6" s="312" t="s">
        <v>354</v>
      </c>
      <c r="EK6" s="317" t="s">
        <v>326</v>
      </c>
      <c r="EZ6" s="312" t="s">
        <v>353</v>
      </c>
      <c r="FO6" s="312" t="s">
        <v>354</v>
      </c>
      <c r="GD6" s="317" t="s">
        <v>326</v>
      </c>
      <c r="GG6" s="312" t="s">
        <v>353</v>
      </c>
      <c r="GJ6" s="312" t="s">
        <v>354</v>
      </c>
      <c r="GM6" s="317" t="s">
        <v>326</v>
      </c>
      <c r="GP6" s="312" t="s">
        <v>353</v>
      </c>
      <c r="GS6" s="312" t="s">
        <v>354</v>
      </c>
      <c r="GV6" s="312" t="s">
        <v>326</v>
      </c>
      <c r="GY6" s="312" t="s">
        <v>353</v>
      </c>
      <c r="HB6" s="312" t="s">
        <v>354</v>
      </c>
      <c r="HE6" s="312" t="s">
        <v>326</v>
      </c>
      <c r="HH6" s="312" t="s">
        <v>353</v>
      </c>
      <c r="HK6" s="312" t="s">
        <v>354</v>
      </c>
      <c r="HO6" s="316"/>
    </row>
    <row r="7" spans="1:256" ht="15" x14ac:dyDescent="0.25">
      <c r="A7" s="314"/>
      <c r="C7" s="317" t="s">
        <v>355</v>
      </c>
      <c r="O7" s="312" t="s">
        <v>356</v>
      </c>
      <c r="Q7" s="312" t="s">
        <v>355</v>
      </c>
      <c r="AC7" s="312" t="s">
        <v>356</v>
      </c>
      <c r="AE7" s="312" t="s">
        <v>355</v>
      </c>
      <c r="AQ7" s="312" t="s">
        <v>356</v>
      </c>
      <c r="AS7" s="317" t="s">
        <v>357</v>
      </c>
      <c r="BG7" s="312" t="s">
        <v>358</v>
      </c>
      <c r="BI7" s="312" t="s">
        <v>357</v>
      </c>
      <c r="BW7" s="312" t="s">
        <v>358</v>
      </c>
      <c r="BY7" s="312" t="s">
        <v>357</v>
      </c>
      <c r="CM7" s="312" t="s">
        <v>358</v>
      </c>
      <c r="CO7" s="317" t="s">
        <v>359</v>
      </c>
      <c r="DC7" s="312" t="s">
        <v>360</v>
      </c>
      <c r="DE7" s="312" t="s">
        <v>359</v>
      </c>
      <c r="DS7" s="312" t="s">
        <v>360</v>
      </c>
      <c r="DU7" s="312" t="s">
        <v>359</v>
      </c>
      <c r="EI7" s="312" t="s">
        <v>360</v>
      </c>
      <c r="EK7" s="317" t="s">
        <v>361</v>
      </c>
      <c r="EX7" s="312" t="s">
        <v>362</v>
      </c>
      <c r="EZ7" s="312" t="s">
        <v>361</v>
      </c>
      <c r="FM7" s="312" t="s">
        <v>362</v>
      </c>
      <c r="FO7" s="312" t="s">
        <v>361</v>
      </c>
      <c r="GB7" s="312" t="s">
        <v>362</v>
      </c>
      <c r="GD7" s="317" t="s">
        <v>363</v>
      </c>
      <c r="GG7" s="312" t="s">
        <v>363</v>
      </c>
      <c r="GJ7" s="312" t="s">
        <v>363</v>
      </c>
      <c r="GM7" s="317" t="s">
        <v>364</v>
      </c>
      <c r="GP7" s="312" t="s">
        <v>364</v>
      </c>
      <c r="GS7" s="312" t="s">
        <v>364</v>
      </c>
      <c r="GV7" s="312" t="s">
        <v>365</v>
      </c>
      <c r="GY7" s="312" t="s">
        <v>365</v>
      </c>
      <c r="HB7" s="312" t="s">
        <v>365</v>
      </c>
      <c r="HE7" s="312" t="s">
        <v>366</v>
      </c>
      <c r="HH7" s="312" t="s">
        <v>366</v>
      </c>
      <c r="HK7" s="312" t="s">
        <v>366</v>
      </c>
    </row>
    <row r="8" spans="1:256" s="318" customFormat="1" ht="15" x14ac:dyDescent="0.25">
      <c r="A8" s="314"/>
      <c r="C8" s="319" t="s">
        <v>326</v>
      </c>
      <c r="D8" s="318" t="s">
        <v>68</v>
      </c>
      <c r="E8" s="318" t="s">
        <v>69</v>
      </c>
      <c r="F8" s="318" t="s">
        <v>70</v>
      </c>
      <c r="G8" s="318" t="s">
        <v>71</v>
      </c>
      <c r="H8" s="318">
        <v>3</v>
      </c>
      <c r="I8" s="318">
        <v>4</v>
      </c>
      <c r="J8" s="318">
        <v>5</v>
      </c>
      <c r="K8" s="318">
        <v>6</v>
      </c>
      <c r="L8" s="318" t="s">
        <v>367</v>
      </c>
      <c r="M8" s="318" t="s">
        <v>368</v>
      </c>
      <c r="N8" s="318" t="s">
        <v>369</v>
      </c>
      <c r="O8" s="318">
        <v>0</v>
      </c>
      <c r="P8" s="318">
        <v>1</v>
      </c>
      <c r="Q8" s="318" t="s">
        <v>326</v>
      </c>
      <c r="R8" s="318" t="s">
        <v>68</v>
      </c>
      <c r="S8" s="318" t="s">
        <v>69</v>
      </c>
      <c r="T8" s="318" t="s">
        <v>70</v>
      </c>
      <c r="U8" s="318" t="s">
        <v>71</v>
      </c>
      <c r="V8" s="318">
        <v>3</v>
      </c>
      <c r="W8" s="318">
        <v>4</v>
      </c>
      <c r="X8" s="318">
        <v>5</v>
      </c>
      <c r="Y8" s="318">
        <v>6</v>
      </c>
      <c r="Z8" s="318" t="s">
        <v>367</v>
      </c>
      <c r="AA8" s="318" t="s">
        <v>368</v>
      </c>
      <c r="AB8" s="318" t="s">
        <v>369</v>
      </c>
      <c r="AC8" s="318">
        <v>0</v>
      </c>
      <c r="AD8" s="318">
        <v>1</v>
      </c>
      <c r="AE8" s="318" t="s">
        <v>326</v>
      </c>
      <c r="AF8" s="318" t="s">
        <v>68</v>
      </c>
      <c r="AG8" s="318" t="s">
        <v>69</v>
      </c>
      <c r="AH8" s="318" t="s">
        <v>70</v>
      </c>
      <c r="AI8" s="318" t="s">
        <v>71</v>
      </c>
      <c r="AJ8" s="318">
        <v>3</v>
      </c>
      <c r="AK8" s="318">
        <v>4</v>
      </c>
      <c r="AL8" s="318">
        <v>5</v>
      </c>
      <c r="AM8" s="318">
        <v>6</v>
      </c>
      <c r="AN8" s="318" t="s">
        <v>367</v>
      </c>
      <c r="AO8" s="318" t="s">
        <v>368</v>
      </c>
      <c r="AP8" s="318" t="s">
        <v>369</v>
      </c>
      <c r="AQ8" s="318">
        <v>0</v>
      </c>
      <c r="AR8" s="318">
        <v>1</v>
      </c>
      <c r="AS8" s="319" t="s">
        <v>326</v>
      </c>
      <c r="AT8" s="318" t="s">
        <v>68</v>
      </c>
      <c r="AU8" s="318" t="s">
        <v>148</v>
      </c>
      <c r="AV8" s="318" t="s">
        <v>147</v>
      </c>
      <c r="AW8" s="318">
        <v>1</v>
      </c>
      <c r="AX8" s="318">
        <v>2</v>
      </c>
      <c r="AY8" s="318">
        <v>3</v>
      </c>
      <c r="AZ8" s="318">
        <v>4</v>
      </c>
      <c r="BA8" s="318">
        <v>5</v>
      </c>
      <c r="BB8" s="318">
        <v>6</v>
      </c>
      <c r="BC8" s="318" t="s">
        <v>353</v>
      </c>
      <c r="BD8" s="318" t="s">
        <v>370</v>
      </c>
      <c r="BE8" s="318" t="s">
        <v>354</v>
      </c>
      <c r="BF8" s="318" t="s">
        <v>371</v>
      </c>
      <c r="BG8" s="318">
        <v>0</v>
      </c>
      <c r="BH8" s="318">
        <v>1</v>
      </c>
      <c r="BI8" s="318" t="s">
        <v>326</v>
      </c>
      <c r="BJ8" s="318" t="s">
        <v>68</v>
      </c>
      <c r="BK8" s="318" t="s">
        <v>148</v>
      </c>
      <c r="BL8" s="318" t="s">
        <v>147</v>
      </c>
      <c r="BM8" s="318">
        <v>1</v>
      </c>
      <c r="BN8" s="318">
        <v>2</v>
      </c>
      <c r="BO8" s="318">
        <v>3</v>
      </c>
      <c r="BP8" s="318">
        <v>4</v>
      </c>
      <c r="BQ8" s="318">
        <v>5</v>
      </c>
      <c r="BR8" s="318">
        <v>6</v>
      </c>
      <c r="BS8" s="318" t="s">
        <v>353</v>
      </c>
      <c r="BT8" s="318" t="s">
        <v>370</v>
      </c>
      <c r="BU8" s="318" t="s">
        <v>354</v>
      </c>
      <c r="BV8" s="318" t="s">
        <v>371</v>
      </c>
      <c r="BW8" s="318">
        <v>0</v>
      </c>
      <c r="BX8" s="318">
        <v>1</v>
      </c>
      <c r="BY8" s="318" t="s">
        <v>326</v>
      </c>
      <c r="BZ8" s="318" t="s">
        <v>68</v>
      </c>
      <c r="CA8" s="318" t="s">
        <v>148</v>
      </c>
      <c r="CB8" s="318" t="s">
        <v>147</v>
      </c>
      <c r="CC8" s="318">
        <v>1</v>
      </c>
      <c r="CD8" s="318">
        <v>2</v>
      </c>
      <c r="CE8" s="318">
        <v>3</v>
      </c>
      <c r="CF8" s="318">
        <v>4</v>
      </c>
      <c r="CG8" s="318">
        <v>5</v>
      </c>
      <c r="CH8" s="318">
        <v>6</v>
      </c>
      <c r="CI8" s="318" t="s">
        <v>353</v>
      </c>
      <c r="CJ8" s="318" t="s">
        <v>370</v>
      </c>
      <c r="CK8" s="318" t="s">
        <v>354</v>
      </c>
      <c r="CL8" s="318" t="s">
        <v>371</v>
      </c>
      <c r="CM8" s="318">
        <v>0</v>
      </c>
      <c r="CN8" s="318">
        <v>1</v>
      </c>
      <c r="CO8" s="319" t="s">
        <v>326</v>
      </c>
      <c r="CP8" s="318" t="s">
        <v>68</v>
      </c>
      <c r="CQ8" s="318" t="s">
        <v>69</v>
      </c>
      <c r="CR8" s="318" t="s">
        <v>70</v>
      </c>
      <c r="CS8" s="318" t="s">
        <v>71</v>
      </c>
      <c r="CT8" s="318">
        <v>2</v>
      </c>
      <c r="CU8" s="318">
        <v>3</v>
      </c>
      <c r="CV8" s="318">
        <v>4</v>
      </c>
      <c r="CW8" s="318">
        <v>5</v>
      </c>
      <c r="CX8" s="318">
        <v>6</v>
      </c>
      <c r="CY8" s="318" t="s">
        <v>369</v>
      </c>
      <c r="CZ8" s="318" t="s">
        <v>370</v>
      </c>
      <c r="DA8" s="318" t="s">
        <v>367</v>
      </c>
      <c r="DB8" s="318" t="s">
        <v>368</v>
      </c>
      <c r="DC8" s="318">
        <v>0</v>
      </c>
      <c r="DD8" s="318">
        <v>1</v>
      </c>
      <c r="DE8" s="318" t="s">
        <v>326</v>
      </c>
      <c r="DF8" s="318" t="s">
        <v>68</v>
      </c>
      <c r="DG8" s="318" t="s">
        <v>69</v>
      </c>
      <c r="DH8" s="318" t="s">
        <v>70</v>
      </c>
      <c r="DI8" s="318" t="s">
        <v>71</v>
      </c>
      <c r="DJ8" s="318">
        <v>2</v>
      </c>
      <c r="DK8" s="318">
        <v>3</v>
      </c>
      <c r="DL8" s="318">
        <v>4</v>
      </c>
      <c r="DM8" s="318">
        <v>5</v>
      </c>
      <c r="DN8" s="318">
        <v>6</v>
      </c>
      <c r="DO8" s="318" t="s">
        <v>369</v>
      </c>
      <c r="DP8" s="318" t="s">
        <v>370</v>
      </c>
      <c r="DQ8" s="318" t="s">
        <v>367</v>
      </c>
      <c r="DR8" s="318" t="s">
        <v>368</v>
      </c>
      <c r="DS8" s="318">
        <v>0</v>
      </c>
      <c r="DT8" s="318">
        <v>1</v>
      </c>
      <c r="DU8" s="318" t="s">
        <v>326</v>
      </c>
      <c r="DV8" s="318" t="s">
        <v>68</v>
      </c>
      <c r="DW8" s="318" t="s">
        <v>69</v>
      </c>
      <c r="DX8" s="318" t="s">
        <v>70</v>
      </c>
      <c r="DY8" s="318" t="s">
        <v>71</v>
      </c>
      <c r="DZ8" s="318">
        <v>2</v>
      </c>
      <c r="EA8" s="318">
        <v>3</v>
      </c>
      <c r="EB8" s="318">
        <v>4</v>
      </c>
      <c r="EC8" s="318">
        <v>5</v>
      </c>
      <c r="ED8" s="318">
        <v>6</v>
      </c>
      <c r="EE8" s="318" t="s">
        <v>369</v>
      </c>
      <c r="EF8" s="318" t="s">
        <v>370</v>
      </c>
      <c r="EG8" s="318" t="s">
        <v>367</v>
      </c>
      <c r="EH8" s="318" t="s">
        <v>368</v>
      </c>
      <c r="EI8" s="318">
        <v>0</v>
      </c>
      <c r="EJ8" s="318">
        <v>1</v>
      </c>
      <c r="EK8" s="319" t="s">
        <v>326</v>
      </c>
      <c r="EL8" s="318" t="s">
        <v>68</v>
      </c>
      <c r="EM8" s="318" t="s">
        <v>69</v>
      </c>
      <c r="EN8" s="318" t="s">
        <v>70</v>
      </c>
      <c r="EO8" s="318" t="s">
        <v>71</v>
      </c>
      <c r="EP8" s="318">
        <v>3</v>
      </c>
      <c r="EQ8" s="318">
        <v>4</v>
      </c>
      <c r="ER8" s="318">
        <v>5</v>
      </c>
      <c r="ES8" s="318">
        <v>6</v>
      </c>
      <c r="ET8" s="318" t="s">
        <v>369</v>
      </c>
      <c r="EU8" s="318" t="s">
        <v>370</v>
      </c>
      <c r="EV8" s="320" t="s">
        <v>367</v>
      </c>
      <c r="EW8" s="318" t="s">
        <v>368</v>
      </c>
      <c r="EX8" s="318">
        <v>0</v>
      </c>
      <c r="EY8" s="318">
        <v>1</v>
      </c>
      <c r="EZ8" s="318" t="s">
        <v>326</v>
      </c>
      <c r="FA8" s="318" t="s">
        <v>68</v>
      </c>
      <c r="FB8" s="318" t="s">
        <v>69</v>
      </c>
      <c r="FC8" s="318" t="s">
        <v>70</v>
      </c>
      <c r="FD8" s="318" t="s">
        <v>71</v>
      </c>
      <c r="FE8" s="318">
        <v>3</v>
      </c>
      <c r="FF8" s="318">
        <v>4</v>
      </c>
      <c r="FG8" s="318">
        <v>5</v>
      </c>
      <c r="FH8" s="318">
        <v>6</v>
      </c>
      <c r="FI8" s="318" t="s">
        <v>369</v>
      </c>
      <c r="FJ8" s="318" t="s">
        <v>370</v>
      </c>
      <c r="FK8" s="320" t="s">
        <v>367</v>
      </c>
      <c r="FL8" s="318" t="s">
        <v>368</v>
      </c>
      <c r="FM8" s="318">
        <v>0</v>
      </c>
      <c r="FN8" s="318">
        <v>1</v>
      </c>
      <c r="FO8" s="318" t="s">
        <v>326</v>
      </c>
      <c r="FP8" s="318" t="s">
        <v>68</v>
      </c>
      <c r="FQ8" s="318" t="s">
        <v>69</v>
      </c>
      <c r="FR8" s="318" t="s">
        <v>70</v>
      </c>
      <c r="FS8" s="318" t="s">
        <v>71</v>
      </c>
      <c r="FT8" s="318">
        <v>3</v>
      </c>
      <c r="FU8" s="318">
        <v>4</v>
      </c>
      <c r="FV8" s="318">
        <v>5</v>
      </c>
      <c r="FW8" s="318">
        <v>6</v>
      </c>
      <c r="FX8" s="318" t="s">
        <v>369</v>
      </c>
      <c r="FY8" s="318" t="s">
        <v>370</v>
      </c>
      <c r="FZ8" s="320" t="s">
        <v>367</v>
      </c>
      <c r="GA8" s="318" t="s">
        <v>368</v>
      </c>
      <c r="GB8" s="318">
        <v>0</v>
      </c>
      <c r="GC8" s="318">
        <v>1</v>
      </c>
      <c r="GD8" s="319" t="s">
        <v>326</v>
      </c>
      <c r="GE8" s="318">
        <v>0</v>
      </c>
      <c r="GF8" s="318">
        <v>1</v>
      </c>
      <c r="GG8" s="318" t="s">
        <v>326</v>
      </c>
      <c r="GH8" s="318">
        <v>0</v>
      </c>
      <c r="GI8" s="318">
        <v>1</v>
      </c>
      <c r="GJ8" s="318" t="s">
        <v>326</v>
      </c>
      <c r="GK8" s="318">
        <v>0</v>
      </c>
      <c r="GL8" s="318">
        <v>1</v>
      </c>
      <c r="GM8" s="317" t="s">
        <v>326</v>
      </c>
      <c r="GN8" s="312">
        <v>1</v>
      </c>
      <c r="GO8" s="312">
        <v>2</v>
      </c>
      <c r="GP8" s="312" t="s">
        <v>326</v>
      </c>
      <c r="GQ8" s="312">
        <v>1</v>
      </c>
      <c r="GR8" s="312">
        <v>2</v>
      </c>
      <c r="GS8" s="312" t="s">
        <v>326</v>
      </c>
      <c r="GT8" s="312">
        <v>1</v>
      </c>
      <c r="GU8" s="312">
        <v>2</v>
      </c>
      <c r="GV8" s="312" t="s">
        <v>326</v>
      </c>
      <c r="GW8" s="312">
        <v>1</v>
      </c>
      <c r="GX8" s="312">
        <v>2</v>
      </c>
      <c r="GY8" s="312" t="s">
        <v>326</v>
      </c>
      <c r="GZ8" s="312">
        <v>1</v>
      </c>
      <c r="HA8" s="312">
        <v>2</v>
      </c>
      <c r="HB8" s="312" t="s">
        <v>326</v>
      </c>
      <c r="HC8" s="312">
        <v>1</v>
      </c>
      <c r="HD8" s="312">
        <v>2</v>
      </c>
      <c r="HE8" s="312" t="s">
        <v>326</v>
      </c>
      <c r="HF8" s="312">
        <v>0</v>
      </c>
      <c r="HG8" s="312">
        <v>1</v>
      </c>
      <c r="HH8" s="312" t="s">
        <v>326</v>
      </c>
      <c r="HI8" s="312">
        <v>0</v>
      </c>
      <c r="HJ8" s="312">
        <v>1</v>
      </c>
      <c r="HK8" s="312" t="s">
        <v>326</v>
      </c>
      <c r="HL8" s="312">
        <v>0</v>
      </c>
      <c r="HM8" s="312">
        <v>1</v>
      </c>
      <c r="HN8" s="312"/>
      <c r="HO8" s="313"/>
      <c r="HP8" s="313"/>
      <c r="HQ8" s="313"/>
      <c r="HR8" s="313"/>
      <c r="HS8" s="313"/>
      <c r="HT8" s="313"/>
      <c r="HU8" s="313"/>
      <c r="HV8" s="313"/>
      <c r="HW8" s="313"/>
      <c r="HX8" s="313"/>
      <c r="HY8" s="313"/>
      <c r="HZ8" s="313"/>
      <c r="IA8" s="313"/>
      <c r="IB8" s="313"/>
      <c r="IC8" s="313"/>
      <c r="ID8" s="313"/>
      <c r="IE8" s="313"/>
      <c r="IF8" s="313"/>
      <c r="IG8" s="313"/>
      <c r="IH8" s="313"/>
      <c r="II8" s="313"/>
      <c r="IJ8" s="313"/>
      <c r="IK8" s="313"/>
      <c r="IL8" s="313"/>
      <c r="IM8" s="313"/>
      <c r="IN8" s="313"/>
      <c r="IO8" s="313"/>
      <c r="IP8" s="313"/>
      <c r="IQ8" s="313"/>
      <c r="IR8" s="313"/>
      <c r="IS8" s="313"/>
      <c r="IT8" s="313"/>
      <c r="IU8" s="313"/>
      <c r="IV8" s="313"/>
    </row>
    <row r="9" spans="1:256" x14ac:dyDescent="0.2">
      <c r="A9" s="321"/>
      <c r="C9" s="317" t="s">
        <v>372</v>
      </c>
      <c r="D9" s="312" t="s">
        <v>372</v>
      </c>
      <c r="E9" s="312" t="s">
        <v>372</v>
      </c>
      <c r="F9" s="312" t="s">
        <v>372</v>
      </c>
      <c r="G9" s="312" t="s">
        <v>372</v>
      </c>
      <c r="H9" s="312" t="s">
        <v>372</v>
      </c>
      <c r="I9" s="312" t="s">
        <v>372</v>
      </c>
      <c r="J9" s="312" t="s">
        <v>372</v>
      </c>
      <c r="K9" s="312" t="s">
        <v>372</v>
      </c>
      <c r="L9" s="312" t="s">
        <v>372</v>
      </c>
      <c r="M9" s="312" t="s">
        <v>372</v>
      </c>
      <c r="N9" s="312" t="s">
        <v>372</v>
      </c>
      <c r="O9" s="312" t="s">
        <v>372</v>
      </c>
      <c r="P9" s="312" t="s">
        <v>372</v>
      </c>
      <c r="Q9" s="312" t="s">
        <v>372</v>
      </c>
      <c r="R9" s="312" t="s">
        <v>372</v>
      </c>
      <c r="S9" s="312" t="s">
        <v>372</v>
      </c>
      <c r="T9" s="312" t="s">
        <v>372</v>
      </c>
      <c r="U9" s="312" t="s">
        <v>372</v>
      </c>
      <c r="V9" s="312" t="s">
        <v>372</v>
      </c>
      <c r="W9" s="312" t="s">
        <v>372</v>
      </c>
      <c r="X9" s="312" t="s">
        <v>372</v>
      </c>
      <c r="Y9" s="312" t="s">
        <v>372</v>
      </c>
      <c r="Z9" s="312" t="s">
        <v>372</v>
      </c>
      <c r="AA9" s="312" t="s">
        <v>372</v>
      </c>
      <c r="AB9" s="312" t="s">
        <v>372</v>
      </c>
      <c r="AC9" s="312" t="s">
        <v>372</v>
      </c>
      <c r="AD9" s="312" t="s">
        <v>372</v>
      </c>
      <c r="AE9" s="312" t="s">
        <v>372</v>
      </c>
      <c r="AF9" s="312" t="s">
        <v>372</v>
      </c>
      <c r="AG9" s="312" t="s">
        <v>372</v>
      </c>
      <c r="AH9" s="312" t="s">
        <v>372</v>
      </c>
      <c r="AI9" s="312" t="s">
        <v>372</v>
      </c>
      <c r="AJ9" s="312" t="s">
        <v>372</v>
      </c>
      <c r="AK9" s="312" t="s">
        <v>372</v>
      </c>
      <c r="AL9" s="312" t="s">
        <v>372</v>
      </c>
      <c r="AM9" s="312" t="s">
        <v>372</v>
      </c>
      <c r="AN9" s="312" t="s">
        <v>372</v>
      </c>
      <c r="AO9" s="312" t="s">
        <v>372</v>
      </c>
      <c r="AP9" s="312" t="s">
        <v>372</v>
      </c>
      <c r="AQ9" s="312" t="s">
        <v>372</v>
      </c>
      <c r="AR9" s="312" t="s">
        <v>372</v>
      </c>
      <c r="AS9" s="317" t="s">
        <v>372</v>
      </c>
      <c r="AT9" s="312" t="s">
        <v>372</v>
      </c>
      <c r="AU9" s="312" t="s">
        <v>372</v>
      </c>
      <c r="AV9" s="312" t="s">
        <v>372</v>
      </c>
      <c r="AW9" s="312" t="s">
        <v>372</v>
      </c>
      <c r="AX9" s="312" t="s">
        <v>372</v>
      </c>
      <c r="AY9" s="312" t="s">
        <v>372</v>
      </c>
      <c r="AZ9" s="312" t="s">
        <v>372</v>
      </c>
      <c r="BA9" s="312" t="s">
        <v>372</v>
      </c>
      <c r="BB9" s="312" t="s">
        <v>372</v>
      </c>
      <c r="BC9" s="312" t="s">
        <v>372</v>
      </c>
      <c r="BD9" s="312" t="s">
        <v>372</v>
      </c>
      <c r="BE9" s="312" t="s">
        <v>372</v>
      </c>
      <c r="BF9" s="312" t="s">
        <v>372</v>
      </c>
      <c r="BG9" s="312" t="s">
        <v>372</v>
      </c>
      <c r="BH9" s="312" t="s">
        <v>372</v>
      </c>
      <c r="BI9" s="312" t="s">
        <v>372</v>
      </c>
      <c r="BJ9" s="312" t="s">
        <v>372</v>
      </c>
      <c r="BK9" s="312" t="s">
        <v>372</v>
      </c>
      <c r="BL9" s="312" t="s">
        <v>372</v>
      </c>
      <c r="BM9" s="312" t="s">
        <v>372</v>
      </c>
      <c r="BN9" s="312" t="s">
        <v>372</v>
      </c>
      <c r="BO9" s="312" t="s">
        <v>372</v>
      </c>
      <c r="BP9" s="312" t="s">
        <v>372</v>
      </c>
      <c r="BQ9" s="312" t="s">
        <v>372</v>
      </c>
      <c r="BR9" s="312" t="s">
        <v>372</v>
      </c>
      <c r="BS9" s="312" t="s">
        <v>372</v>
      </c>
      <c r="BT9" s="312" t="s">
        <v>372</v>
      </c>
      <c r="BU9" s="312" t="s">
        <v>372</v>
      </c>
      <c r="BV9" s="312" t="s">
        <v>372</v>
      </c>
      <c r="BW9" s="312" t="s">
        <v>372</v>
      </c>
      <c r="BX9" s="312" t="s">
        <v>372</v>
      </c>
      <c r="BY9" s="312" t="s">
        <v>372</v>
      </c>
      <c r="BZ9" s="312" t="s">
        <v>372</v>
      </c>
      <c r="CA9" s="312" t="s">
        <v>372</v>
      </c>
      <c r="CB9" s="312" t="s">
        <v>372</v>
      </c>
      <c r="CC9" s="312" t="s">
        <v>372</v>
      </c>
      <c r="CD9" s="312" t="s">
        <v>372</v>
      </c>
      <c r="CE9" s="312" t="s">
        <v>372</v>
      </c>
      <c r="CF9" s="312" t="s">
        <v>372</v>
      </c>
      <c r="CG9" s="312" t="s">
        <v>372</v>
      </c>
      <c r="CH9" s="312" t="s">
        <v>372</v>
      </c>
      <c r="CI9" s="312" t="s">
        <v>372</v>
      </c>
      <c r="CJ9" s="312" t="s">
        <v>372</v>
      </c>
      <c r="CK9" s="312" t="s">
        <v>372</v>
      </c>
      <c r="CL9" s="312" t="s">
        <v>372</v>
      </c>
      <c r="CM9" s="312" t="s">
        <v>372</v>
      </c>
      <c r="CN9" s="312" t="s">
        <v>372</v>
      </c>
      <c r="CO9" s="317" t="s">
        <v>372</v>
      </c>
      <c r="CP9" s="312" t="s">
        <v>372</v>
      </c>
      <c r="CQ9" s="312" t="s">
        <v>372</v>
      </c>
      <c r="CR9" s="312" t="s">
        <v>372</v>
      </c>
      <c r="CS9" s="312" t="s">
        <v>372</v>
      </c>
      <c r="CT9" s="312" t="s">
        <v>372</v>
      </c>
      <c r="CU9" s="312" t="s">
        <v>372</v>
      </c>
      <c r="CV9" s="312" t="s">
        <v>372</v>
      </c>
      <c r="CW9" s="312" t="s">
        <v>372</v>
      </c>
      <c r="CX9" s="312" t="s">
        <v>372</v>
      </c>
      <c r="CY9" s="312" t="s">
        <v>372</v>
      </c>
      <c r="CZ9" s="312" t="s">
        <v>372</v>
      </c>
      <c r="DA9" s="312" t="s">
        <v>372</v>
      </c>
      <c r="DB9" s="312" t="s">
        <v>372</v>
      </c>
      <c r="DC9" s="312" t="s">
        <v>372</v>
      </c>
      <c r="DD9" s="312" t="s">
        <v>372</v>
      </c>
      <c r="DE9" s="312" t="s">
        <v>372</v>
      </c>
      <c r="DF9" s="312" t="s">
        <v>372</v>
      </c>
      <c r="DG9" s="312" t="s">
        <v>372</v>
      </c>
      <c r="DH9" s="312" t="s">
        <v>372</v>
      </c>
      <c r="DI9" s="312" t="s">
        <v>372</v>
      </c>
      <c r="DJ9" s="312" t="s">
        <v>372</v>
      </c>
      <c r="DK9" s="312" t="s">
        <v>372</v>
      </c>
      <c r="DL9" s="312" t="s">
        <v>372</v>
      </c>
      <c r="DM9" s="312" t="s">
        <v>372</v>
      </c>
      <c r="DN9" s="312" t="s">
        <v>372</v>
      </c>
      <c r="DO9" s="312" t="s">
        <v>372</v>
      </c>
      <c r="DP9" s="312" t="s">
        <v>372</v>
      </c>
      <c r="DQ9" s="312" t="s">
        <v>372</v>
      </c>
      <c r="DR9" s="312" t="s">
        <v>372</v>
      </c>
      <c r="DS9" s="312" t="s">
        <v>372</v>
      </c>
      <c r="DT9" s="312" t="s">
        <v>372</v>
      </c>
      <c r="DU9" s="312" t="s">
        <v>372</v>
      </c>
      <c r="DV9" s="312" t="s">
        <v>372</v>
      </c>
      <c r="DW9" s="312" t="s">
        <v>372</v>
      </c>
      <c r="DX9" s="312" t="s">
        <v>372</v>
      </c>
      <c r="DY9" s="312" t="s">
        <v>372</v>
      </c>
      <c r="DZ9" s="312" t="s">
        <v>372</v>
      </c>
      <c r="EA9" s="312" t="s">
        <v>372</v>
      </c>
      <c r="EB9" s="312" t="s">
        <v>372</v>
      </c>
      <c r="EC9" s="312" t="s">
        <v>372</v>
      </c>
      <c r="ED9" s="312" t="s">
        <v>372</v>
      </c>
      <c r="EE9" s="312" t="s">
        <v>372</v>
      </c>
      <c r="EF9" s="312" t="s">
        <v>372</v>
      </c>
      <c r="EG9" s="312" t="s">
        <v>372</v>
      </c>
      <c r="EH9" s="312" t="s">
        <v>372</v>
      </c>
      <c r="EI9" s="312" t="s">
        <v>372</v>
      </c>
      <c r="EJ9" s="312" t="s">
        <v>372</v>
      </c>
      <c r="EK9" s="317" t="s">
        <v>372</v>
      </c>
      <c r="EL9" s="312" t="s">
        <v>372</v>
      </c>
      <c r="EM9" s="312" t="s">
        <v>372</v>
      </c>
      <c r="EN9" s="312" t="s">
        <v>372</v>
      </c>
      <c r="EO9" s="312" t="s">
        <v>372</v>
      </c>
      <c r="EP9" s="312" t="s">
        <v>372</v>
      </c>
      <c r="EQ9" s="312" t="s">
        <v>372</v>
      </c>
      <c r="ER9" s="312" t="s">
        <v>372</v>
      </c>
      <c r="ES9" s="312" t="s">
        <v>372</v>
      </c>
      <c r="ET9" s="312" t="s">
        <v>372</v>
      </c>
      <c r="EU9" s="312" t="s">
        <v>372</v>
      </c>
      <c r="EV9" s="312" t="s">
        <v>372</v>
      </c>
      <c r="EW9" s="312" t="s">
        <v>372</v>
      </c>
      <c r="EX9" s="312" t="s">
        <v>372</v>
      </c>
      <c r="EY9" s="312" t="s">
        <v>372</v>
      </c>
      <c r="EZ9" s="312" t="s">
        <v>372</v>
      </c>
      <c r="FA9" s="312" t="s">
        <v>372</v>
      </c>
      <c r="FB9" s="312" t="s">
        <v>372</v>
      </c>
      <c r="FC9" s="312" t="s">
        <v>372</v>
      </c>
      <c r="FD9" s="312" t="s">
        <v>372</v>
      </c>
      <c r="FE9" s="312" t="s">
        <v>372</v>
      </c>
      <c r="FF9" s="312" t="s">
        <v>372</v>
      </c>
      <c r="FG9" s="312" t="s">
        <v>372</v>
      </c>
      <c r="FH9" s="312" t="s">
        <v>372</v>
      </c>
      <c r="FI9" s="312" t="s">
        <v>372</v>
      </c>
      <c r="FJ9" s="312" t="s">
        <v>372</v>
      </c>
      <c r="FK9" s="312" t="s">
        <v>372</v>
      </c>
      <c r="FL9" s="312" t="s">
        <v>372</v>
      </c>
      <c r="FM9" s="312" t="s">
        <v>372</v>
      </c>
      <c r="FN9" s="312" t="s">
        <v>372</v>
      </c>
      <c r="FO9" s="312" t="s">
        <v>372</v>
      </c>
      <c r="FP9" s="312" t="s">
        <v>372</v>
      </c>
      <c r="FQ9" s="312" t="s">
        <v>372</v>
      </c>
      <c r="FR9" s="312" t="s">
        <v>372</v>
      </c>
      <c r="FS9" s="312" t="s">
        <v>372</v>
      </c>
      <c r="FT9" s="312" t="s">
        <v>372</v>
      </c>
      <c r="FU9" s="312" t="s">
        <v>372</v>
      </c>
      <c r="FV9" s="312" t="s">
        <v>372</v>
      </c>
      <c r="FW9" s="312" t="s">
        <v>372</v>
      </c>
      <c r="FX9" s="312" t="s">
        <v>372</v>
      </c>
      <c r="FY9" s="312" t="s">
        <v>372</v>
      </c>
      <c r="FZ9" s="312" t="s">
        <v>372</v>
      </c>
      <c r="GA9" s="312" t="s">
        <v>372</v>
      </c>
      <c r="GB9" s="312" t="s">
        <v>372</v>
      </c>
      <c r="GC9" s="312" t="s">
        <v>372</v>
      </c>
      <c r="GD9" s="317" t="s">
        <v>372</v>
      </c>
      <c r="GE9" s="312" t="s">
        <v>372</v>
      </c>
      <c r="GF9" s="312" t="s">
        <v>372</v>
      </c>
      <c r="GG9" s="312" t="s">
        <v>372</v>
      </c>
      <c r="GH9" s="312" t="s">
        <v>372</v>
      </c>
      <c r="GI9" s="312" t="s">
        <v>372</v>
      </c>
      <c r="GJ9" s="312" t="s">
        <v>372</v>
      </c>
      <c r="GK9" s="312" t="s">
        <v>372</v>
      </c>
      <c r="GL9" s="312" t="s">
        <v>372</v>
      </c>
      <c r="GM9" s="317" t="s">
        <v>372</v>
      </c>
      <c r="GN9" s="312" t="s">
        <v>372</v>
      </c>
      <c r="GO9" s="312" t="s">
        <v>372</v>
      </c>
      <c r="GP9" s="312" t="s">
        <v>372</v>
      </c>
      <c r="GQ9" s="312" t="s">
        <v>372</v>
      </c>
      <c r="GR9" s="312" t="s">
        <v>372</v>
      </c>
      <c r="GS9" s="312" t="s">
        <v>372</v>
      </c>
      <c r="GT9" s="312" t="s">
        <v>372</v>
      </c>
      <c r="GU9" s="312" t="s">
        <v>372</v>
      </c>
      <c r="GV9" s="312" t="s">
        <v>372</v>
      </c>
      <c r="GW9" s="312" t="s">
        <v>372</v>
      </c>
      <c r="GX9" s="312" t="s">
        <v>372</v>
      </c>
      <c r="GY9" s="312" t="s">
        <v>372</v>
      </c>
      <c r="GZ9" s="312" t="s">
        <v>372</v>
      </c>
      <c r="HA9" s="312" t="s">
        <v>372</v>
      </c>
      <c r="HB9" s="312" t="s">
        <v>372</v>
      </c>
      <c r="HC9" s="312" t="s">
        <v>372</v>
      </c>
      <c r="HD9" s="312" t="s">
        <v>372</v>
      </c>
      <c r="HE9" s="312" t="s">
        <v>372</v>
      </c>
      <c r="HF9" s="312" t="s">
        <v>372</v>
      </c>
      <c r="HG9" s="312" t="s">
        <v>372</v>
      </c>
      <c r="HH9" s="312" t="s">
        <v>372</v>
      </c>
      <c r="HI9" s="312" t="s">
        <v>372</v>
      </c>
      <c r="HJ9" s="312" t="s">
        <v>372</v>
      </c>
      <c r="HK9" s="312" t="s">
        <v>372</v>
      </c>
      <c r="HL9" s="312" t="s">
        <v>372</v>
      </c>
      <c r="HM9" s="312" t="s">
        <v>372</v>
      </c>
      <c r="HO9" s="322"/>
      <c r="HP9" s="322"/>
      <c r="HQ9" s="322"/>
      <c r="HR9" s="322"/>
      <c r="HS9" s="322"/>
      <c r="HT9" s="322"/>
      <c r="HU9" s="322"/>
      <c r="HV9" s="322"/>
      <c r="HW9" s="322"/>
      <c r="HX9" s="322"/>
      <c r="HY9" s="322"/>
      <c r="HZ9" s="322"/>
      <c r="IA9" s="322"/>
      <c r="IB9" s="322"/>
      <c r="IC9" s="322"/>
      <c r="ID9" s="322"/>
      <c r="IE9" s="322"/>
      <c r="IF9" s="322"/>
      <c r="IG9" s="322"/>
      <c r="IH9" s="322"/>
      <c r="II9" s="322"/>
      <c r="IJ9" s="322"/>
      <c r="IK9" s="322"/>
      <c r="IL9" s="322"/>
      <c r="IM9" s="322"/>
      <c r="IN9" s="322"/>
      <c r="IO9" s="322"/>
      <c r="IP9" s="322"/>
      <c r="IQ9" s="322"/>
      <c r="IR9" s="322"/>
      <c r="IS9" s="322"/>
      <c r="IT9" s="322"/>
      <c r="IU9" s="322"/>
      <c r="IV9" s="322"/>
    </row>
    <row r="10" spans="1:256" x14ac:dyDescent="0.2">
      <c r="A10" s="312" t="s">
        <v>32</v>
      </c>
      <c r="B10" s="312" t="s">
        <v>27</v>
      </c>
      <c r="C10" s="312">
        <v>533965</v>
      </c>
      <c r="D10" s="312">
        <v>0</v>
      </c>
      <c r="E10" s="312">
        <v>0</v>
      </c>
      <c r="F10" s="312">
        <v>3</v>
      </c>
      <c r="G10" s="312">
        <v>2</v>
      </c>
      <c r="H10" s="312">
        <v>8</v>
      </c>
      <c r="I10" s="312">
        <v>41</v>
      </c>
      <c r="J10" s="312">
        <v>44</v>
      </c>
      <c r="K10" s="312">
        <v>0</v>
      </c>
      <c r="O10" s="312">
        <v>14</v>
      </c>
      <c r="P10" s="312">
        <v>86</v>
      </c>
      <c r="Q10" s="312">
        <v>260699</v>
      </c>
      <c r="R10" s="312">
        <v>0</v>
      </c>
      <c r="S10" s="312">
        <v>0</v>
      </c>
      <c r="T10" s="312">
        <v>2</v>
      </c>
      <c r="U10" s="312">
        <v>2</v>
      </c>
      <c r="V10" s="312">
        <v>7</v>
      </c>
      <c r="W10" s="312">
        <v>40</v>
      </c>
      <c r="X10" s="312">
        <v>47</v>
      </c>
      <c r="Y10" s="312">
        <v>1</v>
      </c>
      <c r="AC10" s="312">
        <v>12</v>
      </c>
      <c r="AD10" s="312">
        <v>88</v>
      </c>
      <c r="AE10" s="312">
        <v>273266</v>
      </c>
      <c r="AF10" s="312">
        <v>0</v>
      </c>
      <c r="AG10" s="312">
        <v>0</v>
      </c>
      <c r="AH10" s="312">
        <v>4</v>
      </c>
      <c r="AI10" s="312">
        <v>3</v>
      </c>
      <c r="AJ10" s="312">
        <v>9</v>
      </c>
      <c r="AK10" s="312">
        <v>42</v>
      </c>
      <c r="AL10" s="312">
        <v>41</v>
      </c>
      <c r="AM10" s="312">
        <v>0</v>
      </c>
      <c r="AQ10" s="312">
        <v>17</v>
      </c>
      <c r="AR10" s="312">
        <v>83</v>
      </c>
      <c r="AS10" s="312">
        <v>533844</v>
      </c>
      <c r="AT10" s="312">
        <v>0</v>
      </c>
      <c r="AU10" s="312">
        <v>0</v>
      </c>
      <c r="AV10" s="312">
        <v>1</v>
      </c>
      <c r="AW10" s="312">
        <v>1</v>
      </c>
      <c r="AX10" s="312">
        <v>3</v>
      </c>
      <c r="AY10" s="312">
        <v>12</v>
      </c>
      <c r="AZ10" s="312">
        <v>53</v>
      </c>
      <c r="BA10" s="312">
        <v>29</v>
      </c>
      <c r="BB10" s="312">
        <v>2</v>
      </c>
      <c r="BG10" s="312">
        <v>17</v>
      </c>
      <c r="BH10" s="312">
        <v>83</v>
      </c>
      <c r="BI10" s="312">
        <v>260658</v>
      </c>
      <c r="BJ10" s="312">
        <v>0</v>
      </c>
      <c r="BK10" s="312">
        <v>0</v>
      </c>
      <c r="BL10" s="312">
        <v>0</v>
      </c>
      <c r="BM10" s="312">
        <v>0</v>
      </c>
      <c r="BN10" s="312">
        <v>2</v>
      </c>
      <c r="BO10" s="312">
        <v>9</v>
      </c>
      <c r="BP10" s="312">
        <v>51</v>
      </c>
      <c r="BQ10" s="312">
        <v>36</v>
      </c>
      <c r="BR10" s="312">
        <v>2</v>
      </c>
      <c r="BW10" s="312">
        <v>12</v>
      </c>
      <c r="BX10" s="312">
        <v>88</v>
      </c>
      <c r="BY10" s="312">
        <v>273186</v>
      </c>
      <c r="BZ10" s="312">
        <v>0</v>
      </c>
      <c r="CA10" s="312">
        <v>0</v>
      </c>
      <c r="CB10" s="312">
        <v>1</v>
      </c>
      <c r="CC10" s="312">
        <v>1</v>
      </c>
      <c r="CD10" s="312">
        <v>4</v>
      </c>
      <c r="CE10" s="312">
        <v>16</v>
      </c>
      <c r="CF10" s="312">
        <v>55</v>
      </c>
      <c r="CG10" s="312">
        <v>22</v>
      </c>
      <c r="CH10" s="312">
        <v>1</v>
      </c>
      <c r="CM10" s="312">
        <v>22</v>
      </c>
      <c r="CN10" s="312">
        <v>78</v>
      </c>
      <c r="CO10" s="312">
        <v>533951</v>
      </c>
      <c r="CP10" s="312">
        <v>0</v>
      </c>
      <c r="CQ10" s="312">
        <v>0</v>
      </c>
      <c r="CR10" s="312">
        <v>3</v>
      </c>
      <c r="CS10" s="312">
        <v>1</v>
      </c>
      <c r="CT10" s="312">
        <v>0</v>
      </c>
      <c r="CU10" s="312">
        <v>11</v>
      </c>
      <c r="CV10" s="312">
        <v>44</v>
      </c>
      <c r="CW10" s="312">
        <v>34</v>
      </c>
      <c r="CX10" s="312">
        <v>6</v>
      </c>
      <c r="DC10" s="312">
        <v>15</v>
      </c>
      <c r="DD10" s="312">
        <v>85</v>
      </c>
      <c r="DE10" s="312">
        <v>260692</v>
      </c>
      <c r="DF10" s="312">
        <v>0</v>
      </c>
      <c r="DG10" s="312">
        <v>0</v>
      </c>
      <c r="DH10" s="312">
        <v>2</v>
      </c>
      <c r="DI10" s="312">
        <v>1</v>
      </c>
      <c r="DJ10" s="312">
        <v>0</v>
      </c>
      <c r="DK10" s="312">
        <v>11</v>
      </c>
      <c r="DL10" s="312">
        <v>46</v>
      </c>
      <c r="DM10" s="312">
        <v>34</v>
      </c>
      <c r="DN10" s="312">
        <v>5</v>
      </c>
      <c r="DS10" s="312">
        <v>15</v>
      </c>
      <c r="DT10" s="312">
        <v>85</v>
      </c>
      <c r="DU10" s="312">
        <v>273259</v>
      </c>
      <c r="DV10" s="312">
        <v>0</v>
      </c>
      <c r="DW10" s="312">
        <v>0</v>
      </c>
      <c r="DX10" s="312">
        <v>3</v>
      </c>
      <c r="DY10" s="312">
        <v>1</v>
      </c>
      <c r="DZ10" s="312">
        <v>0</v>
      </c>
      <c r="EA10" s="312">
        <v>10</v>
      </c>
      <c r="EB10" s="312">
        <v>42</v>
      </c>
      <c r="EC10" s="312">
        <v>35</v>
      </c>
      <c r="ED10" s="312">
        <v>8</v>
      </c>
      <c r="EI10" s="312">
        <v>16</v>
      </c>
      <c r="EJ10" s="312">
        <v>84</v>
      </c>
      <c r="EK10" s="312">
        <v>533931</v>
      </c>
      <c r="EL10" s="312">
        <v>0</v>
      </c>
      <c r="EM10" s="312">
        <v>0</v>
      </c>
      <c r="EN10" s="312">
        <v>3</v>
      </c>
      <c r="EO10" s="312">
        <v>3</v>
      </c>
      <c r="EP10" s="312">
        <v>20</v>
      </c>
      <c r="EQ10" s="312">
        <v>26</v>
      </c>
      <c r="ER10" s="312">
        <v>46</v>
      </c>
      <c r="ES10" s="312">
        <v>2</v>
      </c>
      <c r="EX10" s="312">
        <v>26</v>
      </c>
      <c r="EY10" s="312">
        <v>74</v>
      </c>
      <c r="EZ10" s="312">
        <v>260677</v>
      </c>
      <c r="FA10" s="312">
        <v>0</v>
      </c>
      <c r="FB10" s="312">
        <v>0</v>
      </c>
      <c r="FC10" s="312">
        <v>2</v>
      </c>
      <c r="FD10" s="312">
        <v>2</v>
      </c>
      <c r="FE10" s="312">
        <v>17</v>
      </c>
      <c r="FF10" s="312">
        <v>25</v>
      </c>
      <c r="FG10" s="312">
        <v>51</v>
      </c>
      <c r="FH10" s="312">
        <v>2</v>
      </c>
      <c r="FM10" s="312">
        <v>21</v>
      </c>
      <c r="FN10" s="312">
        <v>79</v>
      </c>
      <c r="FO10" s="312">
        <v>273254</v>
      </c>
      <c r="FP10" s="312">
        <v>0</v>
      </c>
      <c r="FQ10" s="312">
        <v>0</v>
      </c>
      <c r="FR10" s="312">
        <v>4</v>
      </c>
      <c r="FS10" s="312">
        <v>4</v>
      </c>
      <c r="FT10" s="312">
        <v>23</v>
      </c>
      <c r="FU10" s="312">
        <v>27</v>
      </c>
      <c r="FV10" s="312">
        <v>41</v>
      </c>
      <c r="FW10" s="312">
        <v>1</v>
      </c>
      <c r="GB10" s="312">
        <v>31</v>
      </c>
      <c r="GC10" s="312">
        <v>69</v>
      </c>
      <c r="GD10" s="312">
        <v>533803</v>
      </c>
      <c r="GE10" s="312">
        <v>25</v>
      </c>
      <c r="GF10" s="312">
        <v>75</v>
      </c>
      <c r="GG10" s="312">
        <v>260635</v>
      </c>
      <c r="GH10" s="312">
        <v>21</v>
      </c>
      <c r="GI10" s="312">
        <v>79</v>
      </c>
      <c r="GJ10" s="312">
        <v>273168</v>
      </c>
      <c r="GK10" s="312">
        <v>28</v>
      </c>
      <c r="GL10" s="312">
        <v>72</v>
      </c>
      <c r="GM10" s="312">
        <v>511875</v>
      </c>
      <c r="GN10" s="312">
        <v>12</v>
      </c>
      <c r="GO10" s="312">
        <v>88</v>
      </c>
      <c r="GP10" s="312">
        <v>249873</v>
      </c>
      <c r="GQ10" s="312">
        <v>11</v>
      </c>
      <c r="GR10" s="312">
        <v>89</v>
      </c>
      <c r="GS10" s="312">
        <v>262002</v>
      </c>
      <c r="GT10" s="312">
        <v>13</v>
      </c>
      <c r="GU10" s="312">
        <v>87</v>
      </c>
      <c r="GV10" s="312">
        <v>512118</v>
      </c>
      <c r="GW10" s="312">
        <v>8</v>
      </c>
      <c r="GX10" s="312">
        <v>92</v>
      </c>
      <c r="GY10" s="312">
        <v>250004</v>
      </c>
      <c r="GZ10" s="312">
        <v>7</v>
      </c>
      <c r="HA10" s="312">
        <v>93</v>
      </c>
      <c r="HB10" s="312">
        <v>262114</v>
      </c>
      <c r="HC10" s="312">
        <v>10</v>
      </c>
      <c r="HD10" s="312">
        <v>90</v>
      </c>
      <c r="HE10" s="312">
        <v>512237</v>
      </c>
      <c r="HF10" s="312">
        <v>12</v>
      </c>
      <c r="HG10" s="312">
        <v>88</v>
      </c>
      <c r="HH10" s="312">
        <v>250003</v>
      </c>
      <c r="HI10" s="312">
        <v>12</v>
      </c>
      <c r="HJ10" s="312">
        <v>88</v>
      </c>
      <c r="HK10" s="312">
        <v>262234</v>
      </c>
      <c r="HL10" s="312">
        <v>12</v>
      </c>
      <c r="HM10" s="312">
        <v>88</v>
      </c>
    </row>
    <row r="11" spans="1:256" x14ac:dyDescent="0.2">
      <c r="B11" s="312" t="s">
        <v>33</v>
      </c>
      <c r="C11" s="312">
        <v>413108</v>
      </c>
      <c r="D11" s="312">
        <v>0</v>
      </c>
      <c r="E11" s="312">
        <v>0</v>
      </c>
      <c r="F11" s="312">
        <v>3</v>
      </c>
      <c r="G11" s="312">
        <v>2</v>
      </c>
      <c r="H11" s="312">
        <v>8</v>
      </c>
      <c r="I11" s="312">
        <v>40</v>
      </c>
      <c r="J11" s="312">
        <v>45</v>
      </c>
      <c r="K11" s="312">
        <v>0</v>
      </c>
      <c r="O11" s="312">
        <v>14</v>
      </c>
      <c r="P11" s="312">
        <v>86</v>
      </c>
      <c r="Q11" s="312">
        <v>201205</v>
      </c>
      <c r="R11" s="312">
        <v>0</v>
      </c>
      <c r="S11" s="312">
        <v>0</v>
      </c>
      <c r="T11" s="312">
        <v>2</v>
      </c>
      <c r="U11" s="312">
        <v>2</v>
      </c>
      <c r="V11" s="312">
        <v>7</v>
      </c>
      <c r="W11" s="312">
        <v>39</v>
      </c>
      <c r="X11" s="312">
        <v>49</v>
      </c>
      <c r="Y11" s="312">
        <v>1</v>
      </c>
      <c r="AC11" s="312">
        <v>11</v>
      </c>
      <c r="AD11" s="312">
        <v>89</v>
      </c>
      <c r="AE11" s="312">
        <v>211903</v>
      </c>
      <c r="AF11" s="312">
        <v>0</v>
      </c>
      <c r="AG11" s="312">
        <v>0</v>
      </c>
      <c r="AH11" s="312">
        <v>4</v>
      </c>
      <c r="AI11" s="312">
        <v>3</v>
      </c>
      <c r="AJ11" s="312">
        <v>9</v>
      </c>
      <c r="AK11" s="312">
        <v>42</v>
      </c>
      <c r="AL11" s="312">
        <v>42</v>
      </c>
      <c r="AM11" s="312">
        <v>0</v>
      </c>
      <c r="AQ11" s="312">
        <v>16</v>
      </c>
      <c r="AR11" s="312">
        <v>84</v>
      </c>
      <c r="AS11" s="312">
        <v>413034</v>
      </c>
      <c r="AT11" s="312">
        <v>0</v>
      </c>
      <c r="AU11" s="312">
        <v>0</v>
      </c>
      <c r="AV11" s="312">
        <v>1</v>
      </c>
      <c r="AW11" s="312">
        <v>1</v>
      </c>
      <c r="AX11" s="312">
        <v>3</v>
      </c>
      <c r="AY11" s="312">
        <v>13</v>
      </c>
      <c r="AZ11" s="312">
        <v>53</v>
      </c>
      <c r="BA11" s="312">
        <v>29</v>
      </c>
      <c r="BB11" s="312">
        <v>2</v>
      </c>
      <c r="BG11" s="312">
        <v>17</v>
      </c>
      <c r="BH11" s="312">
        <v>83</v>
      </c>
      <c r="BI11" s="312">
        <v>201183</v>
      </c>
      <c r="BJ11" s="312">
        <v>0</v>
      </c>
      <c r="BK11" s="312">
        <v>0</v>
      </c>
      <c r="BL11" s="312">
        <v>0</v>
      </c>
      <c r="BM11" s="312">
        <v>0</v>
      </c>
      <c r="BN11" s="312">
        <v>2</v>
      </c>
      <c r="BO11" s="312">
        <v>9</v>
      </c>
      <c r="BP11" s="312">
        <v>50</v>
      </c>
      <c r="BQ11" s="312">
        <v>36</v>
      </c>
      <c r="BR11" s="312">
        <v>2</v>
      </c>
      <c r="BW11" s="312">
        <v>11</v>
      </c>
      <c r="BX11" s="312">
        <v>89</v>
      </c>
      <c r="BY11" s="312">
        <v>211851</v>
      </c>
      <c r="BZ11" s="312">
        <v>0</v>
      </c>
      <c r="CA11" s="312">
        <v>0</v>
      </c>
      <c r="CB11" s="312">
        <v>1</v>
      </c>
      <c r="CC11" s="312">
        <v>1</v>
      </c>
      <c r="CD11" s="312">
        <v>4</v>
      </c>
      <c r="CE11" s="312">
        <v>16</v>
      </c>
      <c r="CF11" s="312">
        <v>55</v>
      </c>
      <c r="CG11" s="312">
        <v>22</v>
      </c>
      <c r="CH11" s="312">
        <v>1</v>
      </c>
      <c r="CM11" s="312">
        <v>22</v>
      </c>
      <c r="CN11" s="312">
        <v>78</v>
      </c>
      <c r="CO11" s="312">
        <v>413100</v>
      </c>
      <c r="CP11" s="312">
        <v>0</v>
      </c>
      <c r="CQ11" s="312">
        <v>0</v>
      </c>
      <c r="CR11" s="312">
        <v>3</v>
      </c>
      <c r="CS11" s="312">
        <v>1</v>
      </c>
      <c r="CT11" s="312">
        <v>0</v>
      </c>
      <c r="CU11" s="312">
        <v>11</v>
      </c>
      <c r="CV11" s="312">
        <v>44</v>
      </c>
      <c r="CW11" s="312">
        <v>35</v>
      </c>
      <c r="CX11" s="312">
        <v>6</v>
      </c>
      <c r="DC11" s="312">
        <v>15</v>
      </c>
      <c r="DD11" s="312">
        <v>85</v>
      </c>
      <c r="DE11" s="312">
        <v>201199</v>
      </c>
      <c r="DF11" s="312">
        <v>0</v>
      </c>
      <c r="DG11" s="312">
        <v>0</v>
      </c>
      <c r="DH11" s="312">
        <v>2</v>
      </c>
      <c r="DI11" s="312">
        <v>1</v>
      </c>
      <c r="DJ11" s="312">
        <v>0</v>
      </c>
      <c r="DK11" s="312">
        <v>11</v>
      </c>
      <c r="DL11" s="312">
        <v>46</v>
      </c>
      <c r="DM11" s="312">
        <v>34</v>
      </c>
      <c r="DN11" s="312">
        <v>5</v>
      </c>
      <c r="DS11" s="312">
        <v>15</v>
      </c>
      <c r="DT11" s="312">
        <v>85</v>
      </c>
      <c r="DU11" s="312">
        <v>211901</v>
      </c>
      <c r="DV11" s="312">
        <v>0</v>
      </c>
      <c r="DW11" s="312">
        <v>0</v>
      </c>
      <c r="DX11" s="312">
        <v>3</v>
      </c>
      <c r="DY11" s="312">
        <v>1</v>
      </c>
      <c r="DZ11" s="312">
        <v>0</v>
      </c>
      <c r="EA11" s="312">
        <v>10</v>
      </c>
      <c r="EB11" s="312">
        <v>42</v>
      </c>
      <c r="EC11" s="312">
        <v>35</v>
      </c>
      <c r="ED11" s="312">
        <v>7</v>
      </c>
      <c r="EI11" s="312">
        <v>15</v>
      </c>
      <c r="EJ11" s="312">
        <v>85</v>
      </c>
      <c r="EK11" s="312">
        <v>413080</v>
      </c>
      <c r="EL11" s="312">
        <v>0</v>
      </c>
      <c r="EM11" s="312">
        <v>0</v>
      </c>
      <c r="EN11" s="312">
        <v>3</v>
      </c>
      <c r="EO11" s="312">
        <v>3</v>
      </c>
      <c r="EP11" s="312">
        <v>21</v>
      </c>
      <c r="EQ11" s="312">
        <v>27</v>
      </c>
      <c r="ER11" s="312">
        <v>45</v>
      </c>
      <c r="ES11" s="312">
        <v>1</v>
      </c>
      <c r="EX11" s="312">
        <v>27</v>
      </c>
      <c r="EY11" s="312">
        <v>73</v>
      </c>
      <c r="EZ11" s="312">
        <v>201186</v>
      </c>
      <c r="FA11" s="312">
        <v>0</v>
      </c>
      <c r="FB11" s="312">
        <v>0</v>
      </c>
      <c r="FC11" s="312">
        <v>2</v>
      </c>
      <c r="FD11" s="312">
        <v>2</v>
      </c>
      <c r="FE11" s="312">
        <v>18</v>
      </c>
      <c r="FF11" s="312">
        <v>26</v>
      </c>
      <c r="FG11" s="312">
        <v>50</v>
      </c>
      <c r="FH11" s="312">
        <v>2</v>
      </c>
      <c r="FM11" s="312">
        <v>22</v>
      </c>
      <c r="FN11" s="312">
        <v>78</v>
      </c>
      <c r="FO11" s="312">
        <v>211894</v>
      </c>
      <c r="FP11" s="312">
        <v>0</v>
      </c>
      <c r="FQ11" s="312">
        <v>0</v>
      </c>
      <c r="FR11" s="312">
        <v>4</v>
      </c>
      <c r="FS11" s="312">
        <v>4</v>
      </c>
      <c r="FT11" s="312">
        <v>24</v>
      </c>
      <c r="FU11" s="312">
        <v>27</v>
      </c>
      <c r="FV11" s="312">
        <v>39</v>
      </c>
      <c r="FW11" s="312">
        <v>1</v>
      </c>
      <c r="GB11" s="312">
        <v>32</v>
      </c>
      <c r="GC11" s="312">
        <v>68</v>
      </c>
      <c r="GD11" s="312">
        <v>412999</v>
      </c>
      <c r="GE11" s="312">
        <v>24</v>
      </c>
      <c r="GF11" s="312">
        <v>76</v>
      </c>
      <c r="GG11" s="312">
        <v>201161</v>
      </c>
      <c r="GH11" s="312">
        <v>21</v>
      </c>
      <c r="GI11" s="312">
        <v>79</v>
      </c>
      <c r="GJ11" s="312">
        <v>211838</v>
      </c>
      <c r="GK11" s="312">
        <v>28</v>
      </c>
      <c r="GL11" s="312">
        <v>72</v>
      </c>
      <c r="GM11" s="312">
        <v>401370</v>
      </c>
      <c r="GN11" s="312">
        <v>12</v>
      </c>
      <c r="GO11" s="312">
        <v>88</v>
      </c>
      <c r="GP11" s="312">
        <v>195416</v>
      </c>
      <c r="GQ11" s="312">
        <v>11</v>
      </c>
      <c r="GR11" s="312">
        <v>89</v>
      </c>
      <c r="GS11" s="312">
        <v>205954</v>
      </c>
      <c r="GT11" s="312">
        <v>13</v>
      </c>
      <c r="GU11" s="312">
        <v>87</v>
      </c>
      <c r="GV11" s="312">
        <v>401489</v>
      </c>
      <c r="GW11" s="312">
        <v>9</v>
      </c>
      <c r="GX11" s="312">
        <v>91</v>
      </c>
      <c r="GY11" s="312">
        <v>195482</v>
      </c>
      <c r="GZ11" s="312">
        <v>7</v>
      </c>
      <c r="HA11" s="312">
        <v>93</v>
      </c>
      <c r="HB11" s="312">
        <v>206007</v>
      </c>
      <c r="HC11" s="312">
        <v>10</v>
      </c>
      <c r="HD11" s="312">
        <v>90</v>
      </c>
      <c r="HE11" s="312">
        <v>401554</v>
      </c>
      <c r="HF11" s="312">
        <v>12</v>
      </c>
      <c r="HG11" s="312">
        <v>88</v>
      </c>
      <c r="HH11" s="312">
        <v>195489</v>
      </c>
      <c r="HI11" s="312">
        <v>13</v>
      </c>
      <c r="HJ11" s="312">
        <v>87</v>
      </c>
      <c r="HK11" s="312">
        <v>206065</v>
      </c>
      <c r="HL11" s="312">
        <v>12</v>
      </c>
      <c r="HM11" s="312">
        <v>88</v>
      </c>
    </row>
    <row r="12" spans="1:256" x14ac:dyDescent="0.2">
      <c r="B12" s="312" t="s">
        <v>373</v>
      </c>
      <c r="C12" s="312">
        <v>386430</v>
      </c>
      <c r="D12" s="312">
        <v>0</v>
      </c>
      <c r="E12" s="312">
        <v>0</v>
      </c>
      <c r="F12" s="312">
        <v>3</v>
      </c>
      <c r="G12" s="312">
        <v>2</v>
      </c>
      <c r="H12" s="312">
        <v>8</v>
      </c>
      <c r="I12" s="312">
        <v>41</v>
      </c>
      <c r="J12" s="312">
        <v>46</v>
      </c>
      <c r="K12" s="312">
        <v>0</v>
      </c>
      <c r="O12" s="312">
        <v>13</v>
      </c>
      <c r="P12" s="312">
        <v>87</v>
      </c>
      <c r="Q12" s="312">
        <v>188120</v>
      </c>
      <c r="R12" s="312">
        <v>0</v>
      </c>
      <c r="S12" s="312">
        <v>0</v>
      </c>
      <c r="T12" s="312">
        <v>2</v>
      </c>
      <c r="U12" s="312">
        <v>2</v>
      </c>
      <c r="V12" s="312">
        <v>7</v>
      </c>
      <c r="W12" s="312">
        <v>39</v>
      </c>
      <c r="X12" s="312">
        <v>49</v>
      </c>
      <c r="Y12" s="312">
        <v>1</v>
      </c>
      <c r="AC12" s="312">
        <v>11</v>
      </c>
      <c r="AD12" s="312">
        <v>89</v>
      </c>
      <c r="AE12" s="312">
        <v>198310</v>
      </c>
      <c r="AF12" s="312">
        <v>0</v>
      </c>
      <c r="AG12" s="312">
        <v>0</v>
      </c>
      <c r="AH12" s="312">
        <v>4</v>
      </c>
      <c r="AI12" s="312">
        <v>3</v>
      </c>
      <c r="AJ12" s="312">
        <v>9</v>
      </c>
      <c r="AK12" s="312">
        <v>42</v>
      </c>
      <c r="AL12" s="312">
        <v>42</v>
      </c>
      <c r="AM12" s="312">
        <v>0</v>
      </c>
      <c r="AQ12" s="312">
        <v>16</v>
      </c>
      <c r="AR12" s="312">
        <v>84</v>
      </c>
      <c r="AS12" s="312">
        <v>386374</v>
      </c>
      <c r="AT12" s="312">
        <v>0</v>
      </c>
      <c r="AU12" s="312">
        <v>0</v>
      </c>
      <c r="AV12" s="312">
        <v>1</v>
      </c>
      <c r="AW12" s="312">
        <v>1</v>
      </c>
      <c r="AX12" s="312">
        <v>3</v>
      </c>
      <c r="AY12" s="312">
        <v>12</v>
      </c>
      <c r="AZ12" s="312">
        <v>53</v>
      </c>
      <c r="BA12" s="312">
        <v>29</v>
      </c>
      <c r="BB12" s="312">
        <v>2</v>
      </c>
      <c r="BG12" s="312">
        <v>16</v>
      </c>
      <c r="BH12" s="312">
        <v>84</v>
      </c>
      <c r="BI12" s="312">
        <v>188110</v>
      </c>
      <c r="BJ12" s="312">
        <v>0</v>
      </c>
      <c r="BK12" s="312">
        <v>0</v>
      </c>
      <c r="BL12" s="312">
        <v>0</v>
      </c>
      <c r="BM12" s="312">
        <v>0</v>
      </c>
      <c r="BN12" s="312">
        <v>1</v>
      </c>
      <c r="BO12" s="312">
        <v>9</v>
      </c>
      <c r="BP12" s="312">
        <v>51</v>
      </c>
      <c r="BQ12" s="312">
        <v>37</v>
      </c>
      <c r="BR12" s="312">
        <v>2</v>
      </c>
      <c r="BW12" s="312">
        <v>11</v>
      </c>
      <c r="BX12" s="312">
        <v>89</v>
      </c>
      <c r="BY12" s="312">
        <v>198264</v>
      </c>
      <c r="BZ12" s="312">
        <v>0</v>
      </c>
      <c r="CA12" s="312">
        <v>0</v>
      </c>
      <c r="CB12" s="312">
        <v>1</v>
      </c>
      <c r="CC12" s="312">
        <v>1</v>
      </c>
      <c r="CD12" s="312">
        <v>4</v>
      </c>
      <c r="CE12" s="312">
        <v>16</v>
      </c>
      <c r="CF12" s="312">
        <v>55</v>
      </c>
      <c r="CG12" s="312">
        <v>23</v>
      </c>
      <c r="CH12" s="312">
        <v>1</v>
      </c>
      <c r="CM12" s="312">
        <v>21</v>
      </c>
      <c r="CN12" s="312">
        <v>79</v>
      </c>
      <c r="CO12" s="312">
        <v>386425</v>
      </c>
      <c r="CP12" s="312">
        <v>0</v>
      </c>
      <c r="CQ12" s="312">
        <v>0</v>
      </c>
      <c r="CR12" s="312">
        <v>2</v>
      </c>
      <c r="CS12" s="312">
        <v>1</v>
      </c>
      <c r="CT12" s="312">
        <v>0</v>
      </c>
      <c r="CU12" s="312">
        <v>11</v>
      </c>
      <c r="CV12" s="312">
        <v>44</v>
      </c>
      <c r="CW12" s="312">
        <v>35</v>
      </c>
      <c r="CX12" s="312">
        <v>6</v>
      </c>
      <c r="DC12" s="312">
        <v>15</v>
      </c>
      <c r="DD12" s="312">
        <v>85</v>
      </c>
      <c r="DE12" s="312">
        <v>188117</v>
      </c>
      <c r="DF12" s="312">
        <v>0</v>
      </c>
      <c r="DG12" s="312">
        <v>0</v>
      </c>
      <c r="DH12" s="312">
        <v>2</v>
      </c>
      <c r="DI12" s="312">
        <v>1</v>
      </c>
      <c r="DJ12" s="312">
        <v>0</v>
      </c>
      <c r="DK12" s="312">
        <v>11</v>
      </c>
      <c r="DL12" s="312">
        <v>47</v>
      </c>
      <c r="DM12" s="312">
        <v>34</v>
      </c>
      <c r="DN12" s="312">
        <v>5</v>
      </c>
      <c r="DS12" s="312">
        <v>15</v>
      </c>
      <c r="DT12" s="312">
        <v>85</v>
      </c>
      <c r="DU12" s="312">
        <v>198308</v>
      </c>
      <c r="DV12" s="312">
        <v>0</v>
      </c>
      <c r="DW12" s="312">
        <v>0</v>
      </c>
      <c r="DX12" s="312">
        <v>3</v>
      </c>
      <c r="DY12" s="312">
        <v>1</v>
      </c>
      <c r="DZ12" s="312">
        <v>0</v>
      </c>
      <c r="EA12" s="312">
        <v>10</v>
      </c>
      <c r="EB12" s="312">
        <v>42</v>
      </c>
      <c r="EC12" s="312">
        <v>36</v>
      </c>
      <c r="ED12" s="312">
        <v>7</v>
      </c>
      <c r="EI12" s="312">
        <v>15</v>
      </c>
      <c r="EJ12" s="312">
        <v>85</v>
      </c>
      <c r="EK12" s="312">
        <v>386404</v>
      </c>
      <c r="EL12" s="312">
        <v>0</v>
      </c>
      <c r="EM12" s="312">
        <v>0</v>
      </c>
      <c r="EN12" s="312">
        <v>3</v>
      </c>
      <c r="EO12" s="312">
        <v>3</v>
      </c>
      <c r="EP12" s="312">
        <v>21</v>
      </c>
      <c r="EQ12" s="312">
        <v>27</v>
      </c>
      <c r="ER12" s="312">
        <v>45</v>
      </c>
      <c r="ES12" s="312">
        <v>1</v>
      </c>
      <c r="EX12" s="312">
        <v>27</v>
      </c>
      <c r="EY12" s="312">
        <v>73</v>
      </c>
      <c r="EZ12" s="312">
        <v>188102</v>
      </c>
      <c r="FA12" s="312">
        <v>0</v>
      </c>
      <c r="FB12" s="312">
        <v>0</v>
      </c>
      <c r="FC12" s="312">
        <v>2</v>
      </c>
      <c r="FD12" s="312">
        <v>2</v>
      </c>
      <c r="FE12" s="312">
        <v>17</v>
      </c>
      <c r="FF12" s="312">
        <v>26</v>
      </c>
      <c r="FG12" s="312">
        <v>51</v>
      </c>
      <c r="FH12" s="312">
        <v>2</v>
      </c>
      <c r="FM12" s="312">
        <v>21</v>
      </c>
      <c r="FN12" s="312">
        <v>79</v>
      </c>
      <c r="FO12" s="312">
        <v>198302</v>
      </c>
      <c r="FP12" s="312">
        <v>0</v>
      </c>
      <c r="FQ12" s="312">
        <v>0</v>
      </c>
      <c r="FR12" s="312">
        <v>3</v>
      </c>
      <c r="FS12" s="312">
        <v>4</v>
      </c>
      <c r="FT12" s="312">
        <v>24</v>
      </c>
      <c r="FU12" s="312">
        <v>27</v>
      </c>
      <c r="FV12" s="312">
        <v>40</v>
      </c>
      <c r="FW12" s="312">
        <v>1</v>
      </c>
      <c r="GB12" s="312">
        <v>32</v>
      </c>
      <c r="GC12" s="312">
        <v>68</v>
      </c>
      <c r="GD12" s="312">
        <v>386342</v>
      </c>
      <c r="GE12" s="312">
        <v>24</v>
      </c>
      <c r="GF12" s="312">
        <v>76</v>
      </c>
      <c r="GG12" s="312">
        <v>188091</v>
      </c>
      <c r="GH12" s="312">
        <v>20</v>
      </c>
      <c r="GI12" s="312">
        <v>80</v>
      </c>
      <c r="GJ12" s="312">
        <v>198251</v>
      </c>
      <c r="GK12" s="312">
        <v>27</v>
      </c>
      <c r="GL12" s="312">
        <v>73</v>
      </c>
      <c r="GM12" s="312">
        <v>380450</v>
      </c>
      <c r="GN12" s="312">
        <v>12</v>
      </c>
      <c r="GO12" s="312">
        <v>88</v>
      </c>
      <c r="GP12" s="312">
        <v>185187</v>
      </c>
      <c r="GQ12" s="312">
        <v>11</v>
      </c>
      <c r="GR12" s="312">
        <v>89</v>
      </c>
      <c r="GS12" s="312">
        <v>195263</v>
      </c>
      <c r="GT12" s="312">
        <v>13</v>
      </c>
      <c r="GU12" s="312">
        <v>87</v>
      </c>
      <c r="GV12" s="312">
        <v>380504</v>
      </c>
      <c r="GW12" s="312">
        <v>9</v>
      </c>
      <c r="GX12" s="312">
        <v>91</v>
      </c>
      <c r="GY12" s="312">
        <v>185224</v>
      </c>
      <c r="GZ12" s="312">
        <v>7</v>
      </c>
      <c r="HA12" s="312">
        <v>93</v>
      </c>
      <c r="HB12" s="312">
        <v>195280</v>
      </c>
      <c r="HC12" s="312">
        <v>10</v>
      </c>
      <c r="HD12" s="312">
        <v>90</v>
      </c>
      <c r="HE12" s="312">
        <v>380762</v>
      </c>
      <c r="HF12" s="312">
        <v>13</v>
      </c>
      <c r="HG12" s="312">
        <v>87</v>
      </c>
      <c r="HH12" s="312">
        <v>185307</v>
      </c>
      <c r="HI12" s="312">
        <v>13</v>
      </c>
      <c r="HJ12" s="312">
        <v>87</v>
      </c>
      <c r="HK12" s="312">
        <v>195455</v>
      </c>
      <c r="HL12" s="312">
        <v>12</v>
      </c>
      <c r="HM12" s="312">
        <v>88</v>
      </c>
    </row>
    <row r="13" spans="1:256" x14ac:dyDescent="0.2">
      <c r="B13" s="312" t="s">
        <v>374</v>
      </c>
      <c r="C13" s="312">
        <v>1746</v>
      </c>
      <c r="D13" s="312" t="s">
        <v>415</v>
      </c>
      <c r="E13" s="312">
        <v>0</v>
      </c>
      <c r="F13" s="312">
        <v>3</v>
      </c>
      <c r="G13" s="312">
        <v>1</v>
      </c>
      <c r="H13" s="312">
        <v>5</v>
      </c>
      <c r="I13" s="312">
        <v>34</v>
      </c>
      <c r="J13" s="312">
        <v>57</v>
      </c>
      <c r="K13" s="312">
        <v>1</v>
      </c>
      <c r="O13" s="312">
        <v>8</v>
      </c>
      <c r="P13" s="312">
        <v>92</v>
      </c>
      <c r="Q13" s="312">
        <v>877</v>
      </c>
      <c r="R13" s="312">
        <v>0</v>
      </c>
      <c r="S13" s="312">
        <v>0</v>
      </c>
      <c r="T13" s="312">
        <v>1</v>
      </c>
      <c r="U13" s="312">
        <v>1</v>
      </c>
      <c r="V13" s="312">
        <v>4</v>
      </c>
      <c r="W13" s="312">
        <v>33</v>
      </c>
      <c r="X13" s="312">
        <v>60</v>
      </c>
      <c r="Y13" s="312">
        <v>1</v>
      </c>
      <c r="AC13" s="312">
        <v>6</v>
      </c>
      <c r="AD13" s="312">
        <v>94</v>
      </c>
      <c r="AE13" s="312">
        <v>869</v>
      </c>
      <c r="AF13" s="312" t="s">
        <v>415</v>
      </c>
      <c r="AG13" s="312">
        <v>0</v>
      </c>
      <c r="AH13" s="312">
        <v>4</v>
      </c>
      <c r="AI13" s="312">
        <v>1</v>
      </c>
      <c r="AJ13" s="312">
        <v>5</v>
      </c>
      <c r="AK13" s="312">
        <v>35</v>
      </c>
      <c r="AL13" s="312">
        <v>54</v>
      </c>
      <c r="AM13" s="312">
        <v>1</v>
      </c>
      <c r="AQ13" s="312">
        <v>11</v>
      </c>
      <c r="AR13" s="312">
        <v>89</v>
      </c>
      <c r="AS13" s="312">
        <v>1746</v>
      </c>
      <c r="AT13" s="312">
        <v>0</v>
      </c>
      <c r="AU13" s="312" t="s">
        <v>415</v>
      </c>
      <c r="AV13" s="312">
        <v>1</v>
      </c>
      <c r="AW13" s="312">
        <v>1</v>
      </c>
      <c r="AX13" s="312">
        <v>2</v>
      </c>
      <c r="AY13" s="312">
        <v>10</v>
      </c>
      <c r="AZ13" s="312">
        <v>47</v>
      </c>
      <c r="BA13" s="312">
        <v>37</v>
      </c>
      <c r="BB13" s="312">
        <v>3</v>
      </c>
      <c r="BG13" s="312">
        <v>13</v>
      </c>
      <c r="BH13" s="312">
        <v>87</v>
      </c>
      <c r="BI13" s="312">
        <v>877</v>
      </c>
      <c r="BJ13" s="312">
        <v>0</v>
      </c>
      <c r="BK13" s="312">
        <v>0</v>
      </c>
      <c r="BL13" s="312" t="s">
        <v>415</v>
      </c>
      <c r="BM13" s="312">
        <v>0</v>
      </c>
      <c r="BN13" s="312">
        <v>1</v>
      </c>
      <c r="BO13" s="312">
        <v>9</v>
      </c>
      <c r="BP13" s="312">
        <v>42</v>
      </c>
      <c r="BQ13" s="312">
        <v>43</v>
      </c>
      <c r="BR13" s="312">
        <v>4</v>
      </c>
      <c r="BW13" s="312">
        <v>11</v>
      </c>
      <c r="BX13" s="312">
        <v>89</v>
      </c>
      <c r="BY13" s="312">
        <v>869</v>
      </c>
      <c r="BZ13" s="312">
        <v>0</v>
      </c>
      <c r="CA13" s="312" t="s">
        <v>415</v>
      </c>
      <c r="CB13" s="312" t="s">
        <v>415</v>
      </c>
      <c r="CC13" s="312">
        <v>1</v>
      </c>
      <c r="CD13" s="312">
        <v>3</v>
      </c>
      <c r="CE13" s="312">
        <v>12</v>
      </c>
      <c r="CF13" s="312">
        <v>51</v>
      </c>
      <c r="CG13" s="312">
        <v>30</v>
      </c>
      <c r="CH13" s="312">
        <v>2</v>
      </c>
      <c r="CM13" s="312">
        <v>16</v>
      </c>
      <c r="CN13" s="312">
        <v>84</v>
      </c>
      <c r="CO13" s="312">
        <v>1746</v>
      </c>
      <c r="CP13" s="312">
        <v>1</v>
      </c>
      <c r="CQ13" s="312" t="s">
        <v>415</v>
      </c>
      <c r="CR13" s="312">
        <v>2</v>
      </c>
      <c r="CS13" s="312">
        <v>0</v>
      </c>
      <c r="CT13" s="312">
        <v>0</v>
      </c>
      <c r="CU13" s="312">
        <v>8</v>
      </c>
      <c r="CV13" s="312">
        <v>38</v>
      </c>
      <c r="CW13" s="312">
        <v>40</v>
      </c>
      <c r="CX13" s="312">
        <v>10</v>
      </c>
      <c r="DC13" s="312">
        <v>12</v>
      </c>
      <c r="DD13" s="312">
        <v>88</v>
      </c>
      <c r="DE13" s="312">
        <v>877</v>
      </c>
      <c r="DF13" s="312">
        <v>0</v>
      </c>
      <c r="DG13" s="312">
        <v>0</v>
      </c>
      <c r="DH13" s="312">
        <v>2</v>
      </c>
      <c r="DI13" s="312">
        <v>0</v>
      </c>
      <c r="DJ13" s="312">
        <v>0</v>
      </c>
      <c r="DK13" s="312">
        <v>8</v>
      </c>
      <c r="DL13" s="312">
        <v>41</v>
      </c>
      <c r="DM13" s="312">
        <v>40</v>
      </c>
      <c r="DN13" s="312">
        <v>7</v>
      </c>
      <c r="DS13" s="312">
        <v>12</v>
      </c>
      <c r="DT13" s="312">
        <v>88</v>
      </c>
      <c r="DU13" s="312">
        <v>869</v>
      </c>
      <c r="DV13" s="312">
        <v>1</v>
      </c>
      <c r="DW13" s="312" t="s">
        <v>415</v>
      </c>
      <c r="DX13" s="312">
        <v>3</v>
      </c>
      <c r="DY13" s="312">
        <v>0</v>
      </c>
      <c r="DZ13" s="312">
        <v>0</v>
      </c>
      <c r="EA13" s="312">
        <v>7</v>
      </c>
      <c r="EB13" s="312">
        <v>36</v>
      </c>
      <c r="EC13" s="312">
        <v>41</v>
      </c>
      <c r="ED13" s="312">
        <v>12</v>
      </c>
      <c r="EI13" s="312">
        <v>12</v>
      </c>
      <c r="EJ13" s="312">
        <v>88</v>
      </c>
      <c r="EK13" s="312">
        <v>1746</v>
      </c>
      <c r="EL13" s="312">
        <v>0</v>
      </c>
      <c r="EM13" s="312">
        <v>0</v>
      </c>
      <c r="EN13" s="312">
        <v>2</v>
      </c>
      <c r="EO13" s="312">
        <v>2</v>
      </c>
      <c r="EP13" s="312">
        <v>16</v>
      </c>
      <c r="EQ13" s="312">
        <v>25</v>
      </c>
      <c r="ER13" s="312">
        <v>52</v>
      </c>
      <c r="ES13" s="312">
        <v>2</v>
      </c>
      <c r="EX13" s="312">
        <v>20</v>
      </c>
      <c r="EY13" s="312">
        <v>80</v>
      </c>
      <c r="EZ13" s="312">
        <v>877</v>
      </c>
      <c r="FA13" s="312" t="s">
        <v>415</v>
      </c>
      <c r="FB13" s="312">
        <v>0</v>
      </c>
      <c r="FC13" s="312">
        <v>1</v>
      </c>
      <c r="FD13" s="312">
        <v>1</v>
      </c>
      <c r="FE13" s="312">
        <v>14</v>
      </c>
      <c r="FF13" s="312">
        <v>24</v>
      </c>
      <c r="FG13" s="312">
        <v>57</v>
      </c>
      <c r="FH13" s="312">
        <v>3</v>
      </c>
      <c r="FM13" s="312">
        <v>16</v>
      </c>
      <c r="FN13" s="312">
        <v>84</v>
      </c>
      <c r="FO13" s="312">
        <v>869</v>
      </c>
      <c r="FP13" s="312" t="s">
        <v>415</v>
      </c>
      <c r="FQ13" s="312">
        <v>0</v>
      </c>
      <c r="FR13" s="312">
        <v>3</v>
      </c>
      <c r="FS13" s="312">
        <v>3</v>
      </c>
      <c r="FT13" s="312">
        <v>18</v>
      </c>
      <c r="FU13" s="312">
        <v>26</v>
      </c>
      <c r="FV13" s="312">
        <v>47</v>
      </c>
      <c r="FW13" s="312">
        <v>2</v>
      </c>
      <c r="GB13" s="312">
        <v>25</v>
      </c>
      <c r="GC13" s="312">
        <v>75</v>
      </c>
      <c r="GD13" s="312">
        <v>1746</v>
      </c>
      <c r="GE13" s="312">
        <v>18</v>
      </c>
      <c r="GF13" s="312">
        <v>82</v>
      </c>
      <c r="GG13" s="312">
        <v>877</v>
      </c>
      <c r="GH13" s="312">
        <v>16</v>
      </c>
      <c r="GI13" s="312">
        <v>84</v>
      </c>
      <c r="GJ13" s="312">
        <v>869</v>
      </c>
      <c r="GK13" s="312">
        <v>21</v>
      </c>
      <c r="GL13" s="312">
        <v>79</v>
      </c>
      <c r="GM13" s="312">
        <v>1589</v>
      </c>
      <c r="GN13" s="312">
        <v>7</v>
      </c>
      <c r="GO13" s="312">
        <v>93</v>
      </c>
      <c r="GP13" s="312">
        <v>796</v>
      </c>
      <c r="GQ13" s="312">
        <v>6</v>
      </c>
      <c r="GR13" s="312">
        <v>94</v>
      </c>
      <c r="GS13" s="312">
        <v>793</v>
      </c>
      <c r="GT13" s="312">
        <v>8</v>
      </c>
      <c r="GU13" s="312">
        <v>92</v>
      </c>
      <c r="GV13" s="312">
        <v>1587</v>
      </c>
      <c r="GW13" s="312">
        <v>7</v>
      </c>
      <c r="GX13" s="312">
        <v>93</v>
      </c>
      <c r="GY13" s="312">
        <v>795</v>
      </c>
      <c r="GZ13" s="312">
        <v>5</v>
      </c>
      <c r="HA13" s="312">
        <v>95</v>
      </c>
      <c r="HB13" s="312">
        <v>792</v>
      </c>
      <c r="HC13" s="312">
        <v>9</v>
      </c>
      <c r="HD13" s="312">
        <v>91</v>
      </c>
      <c r="HE13" s="312">
        <v>1592</v>
      </c>
      <c r="HF13" s="312">
        <v>9</v>
      </c>
      <c r="HG13" s="312">
        <v>91</v>
      </c>
      <c r="HH13" s="312">
        <v>799</v>
      </c>
      <c r="HI13" s="312">
        <v>10</v>
      </c>
      <c r="HJ13" s="312">
        <v>90</v>
      </c>
      <c r="HK13" s="312">
        <v>793</v>
      </c>
      <c r="HL13" s="312">
        <v>8</v>
      </c>
      <c r="HM13" s="312">
        <v>92</v>
      </c>
    </row>
    <row r="14" spans="1:256" x14ac:dyDescent="0.2">
      <c r="B14" s="312" t="s">
        <v>375</v>
      </c>
      <c r="C14" s="312">
        <v>384</v>
      </c>
      <c r="D14" s="312" t="s">
        <v>415</v>
      </c>
      <c r="E14" s="312">
        <v>0</v>
      </c>
      <c r="F14" s="312">
        <v>16</v>
      </c>
      <c r="G14" s="312">
        <v>8</v>
      </c>
      <c r="H14" s="312">
        <v>18</v>
      </c>
      <c r="I14" s="312">
        <v>41</v>
      </c>
      <c r="J14" s="312">
        <v>12</v>
      </c>
      <c r="K14" s="312">
        <v>0</v>
      </c>
      <c r="O14" s="312">
        <v>48</v>
      </c>
      <c r="P14" s="312">
        <v>52</v>
      </c>
      <c r="Q14" s="312">
        <v>169</v>
      </c>
      <c r="R14" s="312">
        <v>4</v>
      </c>
      <c r="S14" s="312">
        <v>0</v>
      </c>
      <c r="T14" s="312">
        <v>12</v>
      </c>
      <c r="U14" s="312">
        <v>5</v>
      </c>
      <c r="V14" s="312">
        <v>20</v>
      </c>
      <c r="W14" s="312">
        <v>44</v>
      </c>
      <c r="X14" s="312">
        <v>14</v>
      </c>
      <c r="Y14" s="312">
        <v>0</v>
      </c>
      <c r="AC14" s="312">
        <v>41</v>
      </c>
      <c r="AD14" s="312">
        <v>59</v>
      </c>
      <c r="AE14" s="312">
        <v>215</v>
      </c>
      <c r="AF14" s="312" t="s">
        <v>415</v>
      </c>
      <c r="AG14" s="312">
        <v>0</v>
      </c>
      <c r="AH14" s="312">
        <v>19</v>
      </c>
      <c r="AI14" s="312">
        <v>10</v>
      </c>
      <c r="AJ14" s="312">
        <v>17</v>
      </c>
      <c r="AK14" s="312">
        <v>38</v>
      </c>
      <c r="AL14" s="312">
        <v>10</v>
      </c>
      <c r="AM14" s="312">
        <v>0</v>
      </c>
      <c r="AQ14" s="312">
        <v>53</v>
      </c>
      <c r="AR14" s="312">
        <v>47</v>
      </c>
      <c r="AS14" s="312">
        <v>383</v>
      </c>
      <c r="AT14" s="312">
        <v>1</v>
      </c>
      <c r="AU14" s="312">
        <v>0</v>
      </c>
      <c r="AV14" s="312">
        <v>2</v>
      </c>
      <c r="AW14" s="312">
        <v>6</v>
      </c>
      <c r="AX14" s="312">
        <v>14</v>
      </c>
      <c r="AY14" s="312">
        <v>33</v>
      </c>
      <c r="AZ14" s="312">
        <v>40</v>
      </c>
      <c r="BA14" s="312">
        <v>4</v>
      </c>
      <c r="BB14" s="312">
        <v>0</v>
      </c>
      <c r="BG14" s="312">
        <v>56</v>
      </c>
      <c r="BH14" s="312">
        <v>44</v>
      </c>
      <c r="BI14" s="312">
        <v>168</v>
      </c>
      <c r="BJ14" s="312">
        <v>2</v>
      </c>
      <c r="BK14" s="312">
        <v>0</v>
      </c>
      <c r="BL14" s="312" t="s">
        <v>415</v>
      </c>
      <c r="BM14" s="312">
        <v>5</v>
      </c>
      <c r="BN14" s="312">
        <v>9</v>
      </c>
      <c r="BO14" s="312">
        <v>29</v>
      </c>
      <c r="BP14" s="312">
        <v>47</v>
      </c>
      <c r="BQ14" s="312">
        <v>8</v>
      </c>
      <c r="BR14" s="312">
        <v>0</v>
      </c>
      <c r="BW14" s="312">
        <v>45</v>
      </c>
      <c r="BX14" s="312">
        <v>55</v>
      </c>
      <c r="BY14" s="312">
        <v>215</v>
      </c>
      <c r="BZ14" s="312">
        <v>0</v>
      </c>
      <c r="CA14" s="312">
        <v>0</v>
      </c>
      <c r="CB14" s="312" t="s">
        <v>415</v>
      </c>
      <c r="CC14" s="312">
        <v>7</v>
      </c>
      <c r="CD14" s="312">
        <v>19</v>
      </c>
      <c r="CE14" s="312">
        <v>37</v>
      </c>
      <c r="CF14" s="312">
        <v>34</v>
      </c>
      <c r="CG14" s="312">
        <v>1</v>
      </c>
      <c r="CH14" s="312">
        <v>0</v>
      </c>
      <c r="CM14" s="312">
        <v>65</v>
      </c>
      <c r="CN14" s="312">
        <v>35</v>
      </c>
      <c r="CO14" s="312">
        <v>383</v>
      </c>
      <c r="CP14" s="312">
        <v>7</v>
      </c>
      <c r="CQ14" s="312">
        <v>0</v>
      </c>
      <c r="CR14" s="312">
        <v>11</v>
      </c>
      <c r="CS14" s="312">
        <v>4</v>
      </c>
      <c r="CT14" s="312">
        <v>1</v>
      </c>
      <c r="CU14" s="312">
        <v>23</v>
      </c>
      <c r="CV14" s="312">
        <v>45</v>
      </c>
      <c r="CW14" s="312">
        <v>8</v>
      </c>
      <c r="CX14" s="312">
        <v>0</v>
      </c>
      <c r="DC14" s="312">
        <v>46</v>
      </c>
      <c r="DD14" s="312">
        <v>54</v>
      </c>
      <c r="DE14" s="312">
        <v>168</v>
      </c>
      <c r="DF14" s="312">
        <v>5</v>
      </c>
      <c r="DG14" s="312">
        <v>0</v>
      </c>
      <c r="DH14" s="312">
        <v>10</v>
      </c>
      <c r="DI14" s="312">
        <v>4</v>
      </c>
      <c r="DJ14" s="312" t="s">
        <v>415</v>
      </c>
      <c r="DK14" s="312">
        <v>24</v>
      </c>
      <c r="DL14" s="312">
        <v>49</v>
      </c>
      <c r="DM14" s="312">
        <v>7</v>
      </c>
      <c r="DN14" s="312">
        <v>0</v>
      </c>
      <c r="DS14" s="312">
        <v>43</v>
      </c>
      <c r="DT14" s="312">
        <v>57</v>
      </c>
      <c r="DU14" s="312">
        <v>215</v>
      </c>
      <c r="DV14" s="312">
        <v>8</v>
      </c>
      <c r="DW14" s="312">
        <v>0</v>
      </c>
      <c r="DX14" s="312">
        <v>13</v>
      </c>
      <c r="DY14" s="312">
        <v>3</v>
      </c>
      <c r="DZ14" s="312" t="s">
        <v>415</v>
      </c>
      <c r="EA14" s="312">
        <v>23</v>
      </c>
      <c r="EB14" s="312">
        <v>42</v>
      </c>
      <c r="EC14" s="312">
        <v>9</v>
      </c>
      <c r="ED14" s="312">
        <v>0</v>
      </c>
      <c r="EI14" s="312">
        <v>49</v>
      </c>
      <c r="EJ14" s="312">
        <v>51</v>
      </c>
      <c r="EK14" s="312">
        <v>383</v>
      </c>
      <c r="EL14" s="312">
        <v>6</v>
      </c>
      <c r="EM14" s="312">
        <v>0</v>
      </c>
      <c r="EN14" s="312">
        <v>14</v>
      </c>
      <c r="EO14" s="312">
        <v>13</v>
      </c>
      <c r="EP14" s="312">
        <v>36</v>
      </c>
      <c r="EQ14" s="312">
        <v>21</v>
      </c>
      <c r="ER14" s="312">
        <v>11</v>
      </c>
      <c r="ES14" s="312">
        <v>0</v>
      </c>
      <c r="EX14" s="312">
        <v>68</v>
      </c>
      <c r="EY14" s="312">
        <v>32</v>
      </c>
      <c r="EZ14" s="312">
        <v>168</v>
      </c>
      <c r="FA14" s="312">
        <v>4</v>
      </c>
      <c r="FB14" s="312">
        <v>0</v>
      </c>
      <c r="FC14" s="312">
        <v>11</v>
      </c>
      <c r="FD14" s="312">
        <v>10</v>
      </c>
      <c r="FE14" s="312">
        <v>36</v>
      </c>
      <c r="FF14" s="312">
        <v>24</v>
      </c>
      <c r="FG14" s="312">
        <v>14</v>
      </c>
      <c r="FH14" s="312">
        <v>0</v>
      </c>
      <c r="FM14" s="312">
        <v>61</v>
      </c>
      <c r="FN14" s="312">
        <v>39</v>
      </c>
      <c r="FO14" s="312">
        <v>215</v>
      </c>
      <c r="FP14" s="312">
        <v>7</v>
      </c>
      <c r="FQ14" s="312">
        <v>0</v>
      </c>
      <c r="FR14" s="312">
        <v>17</v>
      </c>
      <c r="FS14" s="312">
        <v>15</v>
      </c>
      <c r="FT14" s="312">
        <v>35</v>
      </c>
      <c r="FU14" s="312">
        <v>18</v>
      </c>
      <c r="FV14" s="312">
        <v>8</v>
      </c>
      <c r="FW14" s="312">
        <v>0</v>
      </c>
      <c r="GB14" s="312">
        <v>74</v>
      </c>
      <c r="GC14" s="312">
        <v>26</v>
      </c>
      <c r="GD14" s="312">
        <v>382</v>
      </c>
      <c r="GE14" s="312">
        <v>65</v>
      </c>
      <c r="GF14" s="312">
        <v>35</v>
      </c>
      <c r="GG14" s="312">
        <v>167</v>
      </c>
      <c r="GH14" s="312">
        <v>57</v>
      </c>
      <c r="GI14" s="312">
        <v>43</v>
      </c>
      <c r="GJ14" s="312">
        <v>215</v>
      </c>
      <c r="GK14" s="312">
        <v>72</v>
      </c>
      <c r="GL14" s="312">
        <v>28</v>
      </c>
      <c r="GM14" s="312">
        <v>329</v>
      </c>
      <c r="GN14" s="312">
        <v>23</v>
      </c>
      <c r="GO14" s="312">
        <v>77</v>
      </c>
      <c r="GP14" s="312">
        <v>144</v>
      </c>
      <c r="GQ14" s="312">
        <v>23</v>
      </c>
      <c r="GR14" s="312">
        <v>77</v>
      </c>
      <c r="GS14" s="312">
        <v>185</v>
      </c>
      <c r="GT14" s="312">
        <v>23</v>
      </c>
      <c r="GU14" s="312">
        <v>77</v>
      </c>
      <c r="GV14" s="312">
        <v>330</v>
      </c>
      <c r="GW14" s="312">
        <v>19</v>
      </c>
      <c r="GX14" s="312">
        <v>81</v>
      </c>
      <c r="GY14" s="312">
        <v>144</v>
      </c>
      <c r="GZ14" s="312">
        <v>22</v>
      </c>
      <c r="HA14" s="312">
        <v>78</v>
      </c>
      <c r="HB14" s="312">
        <v>186</v>
      </c>
      <c r="HC14" s="312">
        <v>17</v>
      </c>
      <c r="HD14" s="312">
        <v>83</v>
      </c>
      <c r="HE14" s="312">
        <v>325</v>
      </c>
      <c r="HF14" s="312">
        <v>21</v>
      </c>
      <c r="HG14" s="312">
        <v>79</v>
      </c>
      <c r="HH14" s="312">
        <v>142</v>
      </c>
      <c r="HI14" s="312">
        <v>23</v>
      </c>
      <c r="HJ14" s="312">
        <v>77</v>
      </c>
      <c r="HK14" s="312">
        <v>183</v>
      </c>
      <c r="HL14" s="312">
        <v>19</v>
      </c>
      <c r="HM14" s="312">
        <v>81</v>
      </c>
    </row>
    <row r="15" spans="1:256" x14ac:dyDescent="0.2">
      <c r="B15" s="324" t="s">
        <v>376</v>
      </c>
      <c r="C15" s="312">
        <v>1525</v>
      </c>
      <c r="D15" s="312">
        <v>2</v>
      </c>
      <c r="E15" s="312">
        <v>0</v>
      </c>
      <c r="F15" s="312">
        <v>31</v>
      </c>
      <c r="G15" s="312">
        <v>11</v>
      </c>
      <c r="H15" s="312">
        <v>17</v>
      </c>
      <c r="I15" s="312">
        <v>30</v>
      </c>
      <c r="J15" s="312">
        <v>9</v>
      </c>
      <c r="K15" s="312">
        <v>0</v>
      </c>
      <c r="O15" s="312">
        <v>62</v>
      </c>
      <c r="P15" s="312">
        <v>38</v>
      </c>
      <c r="Q15" s="312">
        <v>735</v>
      </c>
      <c r="R15" s="312">
        <v>1</v>
      </c>
      <c r="S15" s="312" t="s">
        <v>415</v>
      </c>
      <c r="T15" s="312">
        <v>28</v>
      </c>
      <c r="U15" s="312">
        <v>10</v>
      </c>
      <c r="V15" s="312">
        <v>18</v>
      </c>
      <c r="W15" s="312">
        <v>32</v>
      </c>
      <c r="X15" s="312">
        <v>10</v>
      </c>
      <c r="Y15" s="312">
        <v>0</v>
      </c>
      <c r="AC15" s="312">
        <v>58</v>
      </c>
      <c r="AD15" s="312">
        <v>42</v>
      </c>
      <c r="AE15" s="312">
        <v>790</v>
      </c>
      <c r="AF15" s="312">
        <v>2</v>
      </c>
      <c r="AG15" s="312" t="s">
        <v>415</v>
      </c>
      <c r="AH15" s="312">
        <v>33</v>
      </c>
      <c r="AI15" s="312">
        <v>13</v>
      </c>
      <c r="AJ15" s="312">
        <v>17</v>
      </c>
      <c r="AK15" s="312">
        <v>28</v>
      </c>
      <c r="AL15" s="312">
        <v>7</v>
      </c>
      <c r="AM15" s="312">
        <v>0</v>
      </c>
      <c r="AQ15" s="312">
        <v>65</v>
      </c>
      <c r="AR15" s="312">
        <v>35</v>
      </c>
      <c r="AS15" s="312">
        <v>1523</v>
      </c>
      <c r="AT15" s="312">
        <v>0</v>
      </c>
      <c r="AU15" s="312" t="s">
        <v>415</v>
      </c>
      <c r="AV15" s="312">
        <v>3</v>
      </c>
      <c r="AW15" s="312">
        <v>10</v>
      </c>
      <c r="AX15" s="312">
        <v>24</v>
      </c>
      <c r="AY15" s="312">
        <v>31</v>
      </c>
      <c r="AZ15" s="312">
        <v>29</v>
      </c>
      <c r="BA15" s="312">
        <v>3</v>
      </c>
      <c r="BB15" s="312">
        <v>0</v>
      </c>
      <c r="BG15" s="312">
        <v>68</v>
      </c>
      <c r="BH15" s="312">
        <v>32</v>
      </c>
      <c r="BI15" s="312">
        <v>735</v>
      </c>
      <c r="BJ15" s="312" t="s">
        <v>415</v>
      </c>
      <c r="BK15" s="312" t="s">
        <v>415</v>
      </c>
      <c r="BL15" s="312">
        <v>3</v>
      </c>
      <c r="BM15" s="312">
        <v>8</v>
      </c>
      <c r="BN15" s="312">
        <v>21</v>
      </c>
      <c r="BO15" s="312">
        <v>29</v>
      </c>
      <c r="BP15" s="312">
        <v>34</v>
      </c>
      <c r="BQ15" s="312">
        <v>4</v>
      </c>
      <c r="BR15" s="312">
        <v>0</v>
      </c>
      <c r="BW15" s="312">
        <v>61</v>
      </c>
      <c r="BX15" s="312">
        <v>39</v>
      </c>
      <c r="BY15" s="312">
        <v>788</v>
      </c>
      <c r="BZ15" s="312" t="s">
        <v>415</v>
      </c>
      <c r="CA15" s="312" t="s">
        <v>415</v>
      </c>
      <c r="CB15" s="312">
        <v>3</v>
      </c>
      <c r="CC15" s="312">
        <v>11</v>
      </c>
      <c r="CD15" s="312">
        <v>27</v>
      </c>
      <c r="CE15" s="312">
        <v>32</v>
      </c>
      <c r="CF15" s="312">
        <v>25</v>
      </c>
      <c r="CG15" s="312">
        <v>1</v>
      </c>
      <c r="CH15" s="312">
        <v>0</v>
      </c>
      <c r="CM15" s="312">
        <v>74</v>
      </c>
      <c r="CN15" s="312">
        <v>26</v>
      </c>
      <c r="CO15" s="312">
        <v>1525</v>
      </c>
      <c r="CP15" s="312">
        <v>2</v>
      </c>
      <c r="CQ15" s="312" t="s">
        <v>415</v>
      </c>
      <c r="CR15" s="312">
        <v>23</v>
      </c>
      <c r="CS15" s="312">
        <v>5</v>
      </c>
      <c r="CT15" s="312">
        <v>3</v>
      </c>
      <c r="CU15" s="312">
        <v>27</v>
      </c>
      <c r="CV15" s="312">
        <v>34</v>
      </c>
      <c r="CW15" s="312">
        <v>6</v>
      </c>
      <c r="CX15" s="312" t="s">
        <v>415</v>
      </c>
      <c r="DC15" s="312">
        <v>60</v>
      </c>
      <c r="DD15" s="312">
        <v>40</v>
      </c>
      <c r="DE15" s="312">
        <v>735</v>
      </c>
      <c r="DF15" s="312">
        <v>2</v>
      </c>
      <c r="DG15" s="312" t="s">
        <v>415</v>
      </c>
      <c r="DH15" s="312">
        <v>22</v>
      </c>
      <c r="DI15" s="312">
        <v>6</v>
      </c>
      <c r="DJ15" s="312" t="s">
        <v>415</v>
      </c>
      <c r="DK15" s="312">
        <v>29</v>
      </c>
      <c r="DL15" s="312">
        <v>32</v>
      </c>
      <c r="DM15" s="312">
        <v>6</v>
      </c>
      <c r="DN15" s="312">
        <v>0</v>
      </c>
      <c r="DS15" s="312">
        <v>63</v>
      </c>
      <c r="DT15" s="312">
        <v>37</v>
      </c>
      <c r="DU15" s="312">
        <v>790</v>
      </c>
      <c r="DV15" s="312">
        <v>2</v>
      </c>
      <c r="DW15" s="312" t="s">
        <v>415</v>
      </c>
      <c r="DX15" s="312">
        <v>24</v>
      </c>
      <c r="DY15" s="312">
        <v>4</v>
      </c>
      <c r="DZ15" s="312" t="s">
        <v>415</v>
      </c>
      <c r="EA15" s="312">
        <v>26</v>
      </c>
      <c r="EB15" s="312">
        <v>36</v>
      </c>
      <c r="EC15" s="312">
        <v>5</v>
      </c>
      <c r="ED15" s="312" t="s">
        <v>415</v>
      </c>
      <c r="EI15" s="312">
        <v>58</v>
      </c>
      <c r="EJ15" s="312">
        <v>42</v>
      </c>
      <c r="EK15" s="312">
        <v>1525</v>
      </c>
      <c r="EL15" s="312">
        <v>2</v>
      </c>
      <c r="EM15" s="312">
        <v>0</v>
      </c>
      <c r="EN15" s="312">
        <v>29</v>
      </c>
      <c r="EO15" s="312">
        <v>16</v>
      </c>
      <c r="EP15" s="312">
        <v>32</v>
      </c>
      <c r="EQ15" s="312">
        <v>13</v>
      </c>
      <c r="ER15" s="312">
        <v>8</v>
      </c>
      <c r="ES15" s="312">
        <v>0</v>
      </c>
      <c r="EX15" s="312">
        <v>79</v>
      </c>
      <c r="EY15" s="312">
        <v>21</v>
      </c>
      <c r="EZ15" s="312">
        <v>735</v>
      </c>
      <c r="FA15" s="312">
        <v>2</v>
      </c>
      <c r="FB15" s="312">
        <v>0</v>
      </c>
      <c r="FC15" s="312">
        <v>27</v>
      </c>
      <c r="FD15" s="312">
        <v>15</v>
      </c>
      <c r="FE15" s="312">
        <v>31</v>
      </c>
      <c r="FF15" s="312">
        <v>15</v>
      </c>
      <c r="FG15" s="312">
        <v>11</v>
      </c>
      <c r="FH15" s="312">
        <v>0</v>
      </c>
      <c r="FM15" s="312">
        <v>74</v>
      </c>
      <c r="FN15" s="312">
        <v>26</v>
      </c>
      <c r="FO15" s="312">
        <v>790</v>
      </c>
      <c r="FP15" s="312">
        <v>2</v>
      </c>
      <c r="FQ15" s="312">
        <v>0</v>
      </c>
      <c r="FR15" s="312">
        <v>31</v>
      </c>
      <c r="FS15" s="312">
        <v>17</v>
      </c>
      <c r="FT15" s="312">
        <v>33</v>
      </c>
      <c r="FU15" s="312">
        <v>11</v>
      </c>
      <c r="FV15" s="312">
        <v>6</v>
      </c>
      <c r="FW15" s="312">
        <v>0</v>
      </c>
      <c r="GB15" s="312">
        <v>84</v>
      </c>
      <c r="GC15" s="312">
        <v>16</v>
      </c>
      <c r="GD15" s="312">
        <v>1523</v>
      </c>
      <c r="GE15" s="312">
        <v>77</v>
      </c>
      <c r="GF15" s="312">
        <v>23</v>
      </c>
      <c r="GG15" s="312">
        <v>735</v>
      </c>
      <c r="GH15" s="312">
        <v>75</v>
      </c>
      <c r="GI15" s="312">
        <v>25</v>
      </c>
      <c r="GJ15" s="312">
        <v>788</v>
      </c>
      <c r="GK15" s="312">
        <v>79</v>
      </c>
      <c r="GL15" s="312">
        <v>21</v>
      </c>
      <c r="GM15" s="312">
        <v>1187</v>
      </c>
      <c r="GN15" s="312">
        <v>32</v>
      </c>
      <c r="GO15" s="312">
        <v>68</v>
      </c>
      <c r="GP15" s="312">
        <v>567</v>
      </c>
      <c r="GQ15" s="312">
        <v>30</v>
      </c>
      <c r="GR15" s="312">
        <v>70</v>
      </c>
      <c r="GS15" s="312">
        <v>620</v>
      </c>
      <c r="GT15" s="312">
        <v>33</v>
      </c>
      <c r="GU15" s="312">
        <v>67</v>
      </c>
      <c r="GV15" s="312">
        <v>1199</v>
      </c>
      <c r="GW15" s="312">
        <v>27</v>
      </c>
      <c r="GX15" s="312">
        <v>73</v>
      </c>
      <c r="GY15" s="312">
        <v>574</v>
      </c>
      <c r="GZ15" s="312">
        <v>24</v>
      </c>
      <c r="HA15" s="312">
        <v>76</v>
      </c>
      <c r="HB15" s="312">
        <v>625</v>
      </c>
      <c r="HC15" s="312">
        <v>31</v>
      </c>
      <c r="HD15" s="312">
        <v>69</v>
      </c>
      <c r="HE15" s="312">
        <v>1143</v>
      </c>
      <c r="HF15" s="312">
        <v>31</v>
      </c>
      <c r="HG15" s="312">
        <v>69</v>
      </c>
      <c r="HH15" s="312">
        <v>554</v>
      </c>
      <c r="HI15" s="312">
        <v>35</v>
      </c>
      <c r="HJ15" s="312">
        <v>65</v>
      </c>
      <c r="HK15" s="312">
        <v>589</v>
      </c>
      <c r="HL15" s="312">
        <v>28</v>
      </c>
      <c r="HM15" s="312">
        <v>72</v>
      </c>
    </row>
    <row r="16" spans="1:256" x14ac:dyDescent="0.2">
      <c r="B16" s="312" t="s">
        <v>377</v>
      </c>
      <c r="C16" s="312">
        <v>23023</v>
      </c>
      <c r="D16" s="312">
        <v>0</v>
      </c>
      <c r="E16" s="312">
        <v>1</v>
      </c>
      <c r="F16" s="312">
        <v>7</v>
      </c>
      <c r="G16" s="312">
        <v>4</v>
      </c>
      <c r="H16" s="312">
        <v>10</v>
      </c>
      <c r="I16" s="312">
        <v>40</v>
      </c>
      <c r="J16" s="312">
        <v>38</v>
      </c>
      <c r="K16" s="312">
        <v>1</v>
      </c>
      <c r="O16" s="312">
        <v>22</v>
      </c>
      <c r="P16" s="312">
        <v>78</v>
      </c>
      <c r="Q16" s="312">
        <v>11304</v>
      </c>
      <c r="R16" s="312">
        <v>0</v>
      </c>
      <c r="S16" s="312" t="s">
        <v>415</v>
      </c>
      <c r="T16" s="312">
        <v>6</v>
      </c>
      <c r="U16" s="312">
        <v>3</v>
      </c>
      <c r="V16" s="312">
        <v>10</v>
      </c>
      <c r="W16" s="312">
        <v>39</v>
      </c>
      <c r="X16" s="312">
        <v>41</v>
      </c>
      <c r="Y16" s="312">
        <v>1</v>
      </c>
      <c r="AC16" s="312">
        <v>19</v>
      </c>
      <c r="AD16" s="312">
        <v>81</v>
      </c>
      <c r="AE16" s="312">
        <v>11719</v>
      </c>
      <c r="AF16" s="312">
        <v>0</v>
      </c>
      <c r="AG16" s="312" t="s">
        <v>415</v>
      </c>
      <c r="AH16" s="312">
        <v>8</v>
      </c>
      <c r="AI16" s="312">
        <v>4</v>
      </c>
      <c r="AJ16" s="312">
        <v>11</v>
      </c>
      <c r="AK16" s="312">
        <v>40</v>
      </c>
      <c r="AL16" s="312">
        <v>35</v>
      </c>
      <c r="AM16" s="312">
        <v>0</v>
      </c>
      <c r="AQ16" s="312">
        <v>25</v>
      </c>
      <c r="AR16" s="312">
        <v>75</v>
      </c>
      <c r="AS16" s="312">
        <v>23008</v>
      </c>
      <c r="AT16" s="312">
        <v>0</v>
      </c>
      <c r="AU16" s="312">
        <v>0</v>
      </c>
      <c r="AV16" s="312">
        <v>1</v>
      </c>
      <c r="AW16" s="312">
        <v>2</v>
      </c>
      <c r="AX16" s="312">
        <v>6</v>
      </c>
      <c r="AY16" s="312">
        <v>16</v>
      </c>
      <c r="AZ16" s="312">
        <v>49</v>
      </c>
      <c r="BA16" s="312">
        <v>25</v>
      </c>
      <c r="BB16" s="312">
        <v>2</v>
      </c>
      <c r="BG16" s="312">
        <v>25</v>
      </c>
      <c r="BH16" s="312">
        <v>75</v>
      </c>
      <c r="BI16" s="312">
        <v>11293</v>
      </c>
      <c r="BJ16" s="312" t="s">
        <v>415</v>
      </c>
      <c r="BK16" s="312" t="s">
        <v>415</v>
      </c>
      <c r="BL16" s="312">
        <v>1</v>
      </c>
      <c r="BM16" s="312">
        <v>1</v>
      </c>
      <c r="BN16" s="312">
        <v>5</v>
      </c>
      <c r="BO16" s="312">
        <v>13</v>
      </c>
      <c r="BP16" s="312">
        <v>48</v>
      </c>
      <c r="BQ16" s="312">
        <v>30</v>
      </c>
      <c r="BR16" s="312">
        <v>2</v>
      </c>
      <c r="BW16" s="312">
        <v>20</v>
      </c>
      <c r="BX16" s="312">
        <v>80</v>
      </c>
      <c r="BY16" s="312">
        <v>11715</v>
      </c>
      <c r="BZ16" s="312" t="s">
        <v>415</v>
      </c>
      <c r="CA16" s="312" t="s">
        <v>415</v>
      </c>
      <c r="CB16" s="312">
        <v>1</v>
      </c>
      <c r="CC16" s="312">
        <v>2</v>
      </c>
      <c r="CD16" s="312">
        <v>7</v>
      </c>
      <c r="CE16" s="312">
        <v>19</v>
      </c>
      <c r="CF16" s="312">
        <v>50</v>
      </c>
      <c r="CG16" s="312">
        <v>19</v>
      </c>
      <c r="CH16" s="312">
        <v>1</v>
      </c>
      <c r="CM16" s="312">
        <v>30</v>
      </c>
      <c r="CN16" s="312">
        <v>70</v>
      </c>
      <c r="CO16" s="312">
        <v>23021</v>
      </c>
      <c r="CP16" s="312">
        <v>0</v>
      </c>
      <c r="CQ16" s="312">
        <v>0</v>
      </c>
      <c r="CR16" s="312">
        <v>5</v>
      </c>
      <c r="CS16" s="312">
        <v>1</v>
      </c>
      <c r="CT16" s="312">
        <v>1</v>
      </c>
      <c r="CU16" s="312">
        <v>11</v>
      </c>
      <c r="CV16" s="312">
        <v>41</v>
      </c>
      <c r="CW16" s="312">
        <v>34</v>
      </c>
      <c r="CX16" s="312" t="s">
        <v>415</v>
      </c>
      <c r="DC16" s="312">
        <v>18</v>
      </c>
      <c r="DD16" s="312">
        <v>82</v>
      </c>
      <c r="DE16" s="312">
        <v>11302</v>
      </c>
      <c r="DF16" s="312">
        <v>0</v>
      </c>
      <c r="DG16" s="312" t="s">
        <v>415</v>
      </c>
      <c r="DH16" s="312">
        <v>4</v>
      </c>
      <c r="DI16" s="312">
        <v>1</v>
      </c>
      <c r="DJ16" s="312">
        <v>1</v>
      </c>
      <c r="DK16" s="312">
        <v>12</v>
      </c>
      <c r="DL16" s="312">
        <v>43</v>
      </c>
      <c r="DM16" s="312">
        <v>33</v>
      </c>
      <c r="DN16" s="312">
        <v>6</v>
      </c>
      <c r="DS16" s="312">
        <v>18</v>
      </c>
      <c r="DT16" s="312">
        <v>82</v>
      </c>
      <c r="DU16" s="312">
        <v>11719</v>
      </c>
      <c r="DV16" s="312">
        <v>0</v>
      </c>
      <c r="DW16" s="312" t="s">
        <v>415</v>
      </c>
      <c r="DX16" s="312">
        <v>5</v>
      </c>
      <c r="DY16" s="312">
        <v>1</v>
      </c>
      <c r="DZ16" s="312">
        <v>1</v>
      </c>
      <c r="EA16" s="312">
        <v>10</v>
      </c>
      <c r="EB16" s="312">
        <v>39</v>
      </c>
      <c r="EC16" s="312">
        <v>34</v>
      </c>
      <c r="ED16" s="312" t="s">
        <v>415</v>
      </c>
      <c r="EI16" s="312">
        <v>18</v>
      </c>
      <c r="EJ16" s="312">
        <v>82</v>
      </c>
      <c r="EK16" s="312">
        <v>23022</v>
      </c>
      <c r="EL16" s="312">
        <v>0</v>
      </c>
      <c r="EM16" s="312">
        <v>0</v>
      </c>
      <c r="EN16" s="312">
        <v>6</v>
      </c>
      <c r="EO16" s="312">
        <v>4</v>
      </c>
      <c r="EP16" s="312">
        <v>21</v>
      </c>
      <c r="EQ16" s="312">
        <v>24</v>
      </c>
      <c r="ER16" s="312">
        <v>42</v>
      </c>
      <c r="ES16" s="312">
        <v>2</v>
      </c>
      <c r="EX16" s="312">
        <v>32</v>
      </c>
      <c r="EY16" s="312">
        <v>68</v>
      </c>
      <c r="EZ16" s="312">
        <v>11304</v>
      </c>
      <c r="FA16" s="312" t="s">
        <v>415</v>
      </c>
      <c r="FB16" s="312">
        <v>0</v>
      </c>
      <c r="FC16" s="312">
        <v>6</v>
      </c>
      <c r="FD16" s="312">
        <v>3</v>
      </c>
      <c r="FE16" s="312">
        <v>18</v>
      </c>
      <c r="FF16" s="312">
        <v>23</v>
      </c>
      <c r="FG16" s="312">
        <v>47</v>
      </c>
      <c r="FH16" s="312">
        <v>2</v>
      </c>
      <c r="FM16" s="312">
        <v>28</v>
      </c>
      <c r="FN16" s="312">
        <v>72</v>
      </c>
      <c r="FO16" s="312">
        <v>11718</v>
      </c>
      <c r="FP16" s="312" t="s">
        <v>415</v>
      </c>
      <c r="FQ16" s="312">
        <v>1</v>
      </c>
      <c r="FR16" s="312">
        <v>7</v>
      </c>
      <c r="FS16" s="312">
        <v>6</v>
      </c>
      <c r="FT16" s="312">
        <v>23</v>
      </c>
      <c r="FU16" s="312">
        <v>24</v>
      </c>
      <c r="FV16" s="312">
        <v>38</v>
      </c>
      <c r="FW16" s="312">
        <v>1</v>
      </c>
      <c r="GB16" s="312">
        <v>37</v>
      </c>
      <c r="GC16" s="312">
        <v>63</v>
      </c>
      <c r="GD16" s="312">
        <v>23006</v>
      </c>
      <c r="GE16" s="312">
        <v>32</v>
      </c>
      <c r="GF16" s="312">
        <v>68</v>
      </c>
      <c r="GG16" s="312">
        <v>11291</v>
      </c>
      <c r="GH16" s="312">
        <v>29</v>
      </c>
      <c r="GI16" s="312">
        <v>71</v>
      </c>
      <c r="GJ16" s="312">
        <v>11715</v>
      </c>
      <c r="GK16" s="312">
        <v>36</v>
      </c>
      <c r="GL16" s="312">
        <v>64</v>
      </c>
      <c r="GM16" s="312">
        <v>17815</v>
      </c>
      <c r="GN16" s="312">
        <v>11</v>
      </c>
      <c r="GO16" s="312">
        <v>89</v>
      </c>
      <c r="GP16" s="312">
        <v>8722</v>
      </c>
      <c r="GQ16" s="312">
        <v>10</v>
      </c>
      <c r="GR16" s="312">
        <v>90</v>
      </c>
      <c r="GS16" s="312">
        <v>9093</v>
      </c>
      <c r="GT16" s="312">
        <v>11</v>
      </c>
      <c r="GU16" s="312">
        <v>89</v>
      </c>
      <c r="GV16" s="312">
        <v>17869</v>
      </c>
      <c r="GW16" s="312">
        <v>8</v>
      </c>
      <c r="GX16" s="312">
        <v>92</v>
      </c>
      <c r="GY16" s="312">
        <v>8745</v>
      </c>
      <c r="GZ16" s="312">
        <v>7</v>
      </c>
      <c r="HA16" s="312">
        <v>93</v>
      </c>
      <c r="HB16" s="312">
        <v>9124</v>
      </c>
      <c r="HC16" s="312">
        <v>10</v>
      </c>
      <c r="HD16" s="312">
        <v>90</v>
      </c>
      <c r="HE16" s="312">
        <v>17732</v>
      </c>
      <c r="HF16" s="312">
        <v>9</v>
      </c>
      <c r="HG16" s="312">
        <v>91</v>
      </c>
      <c r="HH16" s="312">
        <v>8687</v>
      </c>
      <c r="HI16" s="312">
        <v>10</v>
      </c>
      <c r="HJ16" s="312">
        <v>90</v>
      </c>
      <c r="HK16" s="312">
        <v>9045</v>
      </c>
      <c r="HL16" s="312">
        <v>9</v>
      </c>
      <c r="HM16" s="312">
        <v>91</v>
      </c>
    </row>
    <row r="17" spans="2:256" x14ac:dyDescent="0.2">
      <c r="B17" s="312" t="s">
        <v>34</v>
      </c>
      <c r="C17" s="312">
        <v>23819</v>
      </c>
      <c r="D17" s="312">
        <v>0</v>
      </c>
      <c r="E17" s="312">
        <v>0</v>
      </c>
      <c r="F17" s="312">
        <v>3</v>
      </c>
      <c r="G17" s="312">
        <v>2</v>
      </c>
      <c r="H17" s="312">
        <v>8</v>
      </c>
      <c r="I17" s="312">
        <v>40</v>
      </c>
      <c r="J17" s="312">
        <v>47</v>
      </c>
      <c r="K17" s="312">
        <v>0</v>
      </c>
      <c r="O17" s="312">
        <v>13</v>
      </c>
      <c r="P17" s="312">
        <v>87</v>
      </c>
      <c r="Q17" s="312">
        <v>11710</v>
      </c>
      <c r="R17" s="312">
        <v>0</v>
      </c>
      <c r="S17" s="312" t="s">
        <v>415</v>
      </c>
      <c r="T17" s="312">
        <v>2</v>
      </c>
      <c r="U17" s="312">
        <v>2</v>
      </c>
      <c r="V17" s="312">
        <v>7</v>
      </c>
      <c r="W17" s="312">
        <v>38</v>
      </c>
      <c r="X17" s="312">
        <v>51</v>
      </c>
      <c r="Y17" s="312">
        <v>1</v>
      </c>
      <c r="AC17" s="312">
        <v>11</v>
      </c>
      <c r="AD17" s="312">
        <v>89</v>
      </c>
      <c r="AE17" s="312">
        <v>12109</v>
      </c>
      <c r="AF17" s="312">
        <v>0</v>
      </c>
      <c r="AG17" s="312" t="s">
        <v>415</v>
      </c>
      <c r="AH17" s="312">
        <v>4</v>
      </c>
      <c r="AI17" s="312">
        <v>3</v>
      </c>
      <c r="AJ17" s="312">
        <v>8</v>
      </c>
      <c r="AK17" s="312">
        <v>41</v>
      </c>
      <c r="AL17" s="312">
        <v>43</v>
      </c>
      <c r="AM17" s="312">
        <v>0</v>
      </c>
      <c r="AQ17" s="312">
        <v>15</v>
      </c>
      <c r="AR17" s="312">
        <v>85</v>
      </c>
      <c r="AS17" s="312">
        <v>23816</v>
      </c>
      <c r="AT17" s="312">
        <v>0</v>
      </c>
      <c r="AU17" s="312">
        <v>0</v>
      </c>
      <c r="AV17" s="312">
        <v>1</v>
      </c>
      <c r="AW17" s="312">
        <v>1</v>
      </c>
      <c r="AX17" s="312">
        <v>2</v>
      </c>
      <c r="AY17" s="312">
        <v>12</v>
      </c>
      <c r="AZ17" s="312">
        <v>52</v>
      </c>
      <c r="BA17" s="312">
        <v>31</v>
      </c>
      <c r="BB17" s="312">
        <v>2</v>
      </c>
      <c r="BG17" s="312">
        <v>16</v>
      </c>
      <c r="BH17" s="312">
        <v>84</v>
      </c>
      <c r="BI17" s="312">
        <v>11710</v>
      </c>
      <c r="BJ17" s="312" t="s">
        <v>415</v>
      </c>
      <c r="BK17" s="312">
        <v>0</v>
      </c>
      <c r="BL17" s="312">
        <v>0</v>
      </c>
      <c r="BM17" s="312">
        <v>0</v>
      </c>
      <c r="BN17" s="312">
        <v>1</v>
      </c>
      <c r="BO17" s="312">
        <v>8</v>
      </c>
      <c r="BP17" s="312">
        <v>49</v>
      </c>
      <c r="BQ17" s="312">
        <v>38</v>
      </c>
      <c r="BR17" s="312">
        <v>2</v>
      </c>
      <c r="BW17" s="312">
        <v>11</v>
      </c>
      <c r="BX17" s="312">
        <v>89</v>
      </c>
      <c r="BY17" s="312">
        <v>12106</v>
      </c>
      <c r="BZ17" s="312" t="s">
        <v>415</v>
      </c>
      <c r="CA17" s="312">
        <v>0</v>
      </c>
      <c r="CB17" s="312">
        <v>1</v>
      </c>
      <c r="CC17" s="312">
        <v>1</v>
      </c>
      <c r="CD17" s="312">
        <v>3</v>
      </c>
      <c r="CE17" s="312">
        <v>15</v>
      </c>
      <c r="CF17" s="312">
        <v>54</v>
      </c>
      <c r="CG17" s="312">
        <v>24</v>
      </c>
      <c r="CH17" s="312">
        <v>1</v>
      </c>
      <c r="CM17" s="312">
        <v>20</v>
      </c>
      <c r="CN17" s="312">
        <v>80</v>
      </c>
      <c r="CO17" s="312">
        <v>23818</v>
      </c>
      <c r="CP17" s="312">
        <v>0</v>
      </c>
      <c r="CQ17" s="312">
        <v>0</v>
      </c>
      <c r="CR17" s="312">
        <v>3</v>
      </c>
      <c r="CS17" s="312">
        <v>1</v>
      </c>
      <c r="CT17" s="312">
        <v>1</v>
      </c>
      <c r="CU17" s="312">
        <v>11</v>
      </c>
      <c r="CV17" s="312">
        <v>44</v>
      </c>
      <c r="CW17" s="312">
        <v>34</v>
      </c>
      <c r="CX17" s="312">
        <v>7</v>
      </c>
      <c r="DC17" s="312">
        <v>15</v>
      </c>
      <c r="DD17" s="312">
        <v>85</v>
      </c>
      <c r="DE17" s="312">
        <v>11709</v>
      </c>
      <c r="DF17" s="312">
        <v>0</v>
      </c>
      <c r="DG17" s="312" t="s">
        <v>415</v>
      </c>
      <c r="DH17" s="312">
        <v>2</v>
      </c>
      <c r="DI17" s="312">
        <v>1</v>
      </c>
      <c r="DJ17" s="312">
        <v>0</v>
      </c>
      <c r="DK17" s="312">
        <v>12</v>
      </c>
      <c r="DL17" s="312">
        <v>45</v>
      </c>
      <c r="DM17" s="312">
        <v>34</v>
      </c>
      <c r="DN17" s="312">
        <v>6</v>
      </c>
      <c r="DS17" s="312">
        <v>15</v>
      </c>
      <c r="DT17" s="312">
        <v>85</v>
      </c>
      <c r="DU17" s="312">
        <v>12109</v>
      </c>
      <c r="DV17" s="312">
        <v>0</v>
      </c>
      <c r="DW17" s="312" t="s">
        <v>415</v>
      </c>
      <c r="DX17" s="312">
        <v>3</v>
      </c>
      <c r="DY17" s="312">
        <v>1</v>
      </c>
      <c r="DZ17" s="312">
        <v>1</v>
      </c>
      <c r="EA17" s="312">
        <v>10</v>
      </c>
      <c r="EB17" s="312">
        <v>42</v>
      </c>
      <c r="EC17" s="312">
        <v>34</v>
      </c>
      <c r="ED17" s="312">
        <v>8</v>
      </c>
      <c r="EI17" s="312">
        <v>15</v>
      </c>
      <c r="EJ17" s="312">
        <v>85</v>
      </c>
      <c r="EK17" s="312">
        <v>23818</v>
      </c>
      <c r="EL17" s="312">
        <v>0</v>
      </c>
      <c r="EM17" s="312">
        <v>0</v>
      </c>
      <c r="EN17" s="312">
        <v>3</v>
      </c>
      <c r="EO17" s="312">
        <v>3</v>
      </c>
      <c r="EP17" s="312">
        <v>18</v>
      </c>
      <c r="EQ17" s="312">
        <v>25</v>
      </c>
      <c r="ER17" s="312">
        <v>49</v>
      </c>
      <c r="ES17" s="312">
        <v>2</v>
      </c>
      <c r="EX17" s="312">
        <v>24</v>
      </c>
      <c r="EY17" s="312">
        <v>76</v>
      </c>
      <c r="EZ17" s="312">
        <v>11710</v>
      </c>
      <c r="FA17" s="312">
        <v>0</v>
      </c>
      <c r="FB17" s="312">
        <v>0</v>
      </c>
      <c r="FC17" s="312">
        <v>2</v>
      </c>
      <c r="FD17" s="312">
        <v>2</v>
      </c>
      <c r="FE17" s="312">
        <v>16</v>
      </c>
      <c r="FF17" s="312">
        <v>23</v>
      </c>
      <c r="FG17" s="312">
        <v>54</v>
      </c>
      <c r="FH17" s="312">
        <v>3</v>
      </c>
      <c r="FM17" s="312">
        <v>20</v>
      </c>
      <c r="FN17" s="312">
        <v>80</v>
      </c>
      <c r="FO17" s="312">
        <v>12108</v>
      </c>
      <c r="FP17" s="312">
        <v>0</v>
      </c>
      <c r="FQ17" s="312">
        <v>0</v>
      </c>
      <c r="FR17" s="312">
        <v>4</v>
      </c>
      <c r="FS17" s="312">
        <v>3</v>
      </c>
      <c r="FT17" s="312">
        <v>21</v>
      </c>
      <c r="FU17" s="312">
        <v>27</v>
      </c>
      <c r="FV17" s="312">
        <v>43</v>
      </c>
      <c r="FW17" s="312">
        <v>2</v>
      </c>
      <c r="GB17" s="312">
        <v>28</v>
      </c>
      <c r="GC17" s="312">
        <v>72</v>
      </c>
      <c r="GD17" s="312">
        <v>23815</v>
      </c>
      <c r="GE17" s="312">
        <v>24</v>
      </c>
      <c r="GF17" s="312">
        <v>76</v>
      </c>
      <c r="GG17" s="312">
        <v>11709</v>
      </c>
      <c r="GH17" s="312">
        <v>20</v>
      </c>
      <c r="GI17" s="312">
        <v>80</v>
      </c>
      <c r="GJ17" s="312">
        <v>12106</v>
      </c>
      <c r="GK17" s="312">
        <v>27</v>
      </c>
      <c r="GL17" s="312">
        <v>73</v>
      </c>
      <c r="GM17" s="312">
        <v>22602</v>
      </c>
      <c r="GN17" s="312">
        <v>11</v>
      </c>
      <c r="GO17" s="312">
        <v>89</v>
      </c>
      <c r="GP17" s="312">
        <v>11147</v>
      </c>
      <c r="GQ17" s="312">
        <v>10</v>
      </c>
      <c r="GR17" s="312">
        <v>90</v>
      </c>
      <c r="GS17" s="312">
        <v>11455</v>
      </c>
      <c r="GT17" s="312">
        <v>12</v>
      </c>
      <c r="GU17" s="312">
        <v>88</v>
      </c>
      <c r="GV17" s="312">
        <v>22617</v>
      </c>
      <c r="GW17" s="312">
        <v>8</v>
      </c>
      <c r="GX17" s="312">
        <v>92</v>
      </c>
      <c r="GY17" s="312">
        <v>11157</v>
      </c>
      <c r="GZ17" s="312">
        <v>6</v>
      </c>
      <c r="HA17" s="312">
        <v>94</v>
      </c>
      <c r="HB17" s="312">
        <v>11460</v>
      </c>
      <c r="HC17" s="312">
        <v>9</v>
      </c>
      <c r="HD17" s="312">
        <v>91</v>
      </c>
      <c r="HE17" s="312">
        <v>22660</v>
      </c>
      <c r="HF17" s="312">
        <v>12</v>
      </c>
      <c r="HG17" s="312">
        <v>88</v>
      </c>
      <c r="HH17" s="312">
        <v>11171</v>
      </c>
      <c r="HI17" s="312">
        <v>12</v>
      </c>
      <c r="HJ17" s="312">
        <v>88</v>
      </c>
      <c r="HK17" s="312">
        <v>11489</v>
      </c>
      <c r="HL17" s="312">
        <v>12</v>
      </c>
      <c r="HM17" s="312">
        <v>88</v>
      </c>
    </row>
    <row r="18" spans="2:256" x14ac:dyDescent="0.2">
      <c r="B18" s="312" t="s">
        <v>378</v>
      </c>
      <c r="C18" s="312">
        <v>7307</v>
      </c>
      <c r="D18" s="312">
        <v>0</v>
      </c>
      <c r="E18" s="312" t="s">
        <v>415</v>
      </c>
      <c r="F18" s="312">
        <v>3</v>
      </c>
      <c r="G18" s="312">
        <v>2</v>
      </c>
      <c r="H18" s="312">
        <v>9</v>
      </c>
      <c r="I18" s="312">
        <v>44</v>
      </c>
      <c r="J18" s="312">
        <v>40</v>
      </c>
      <c r="K18" s="312">
        <v>0</v>
      </c>
      <c r="O18" s="312">
        <v>15</v>
      </c>
      <c r="P18" s="312">
        <v>85</v>
      </c>
      <c r="Q18" s="312">
        <v>3608</v>
      </c>
      <c r="R18" s="312">
        <v>0</v>
      </c>
      <c r="S18" s="312" t="s">
        <v>415</v>
      </c>
      <c r="T18" s="312">
        <v>2</v>
      </c>
      <c r="U18" s="312">
        <v>2</v>
      </c>
      <c r="V18" s="312">
        <v>8</v>
      </c>
      <c r="W18" s="312">
        <v>43</v>
      </c>
      <c r="X18" s="312">
        <v>44</v>
      </c>
      <c r="Y18" s="312">
        <v>0</v>
      </c>
      <c r="AC18" s="312">
        <v>12</v>
      </c>
      <c r="AD18" s="312">
        <v>88</v>
      </c>
      <c r="AE18" s="312">
        <v>3699</v>
      </c>
      <c r="AF18" s="312">
        <v>0</v>
      </c>
      <c r="AG18" s="312">
        <v>0</v>
      </c>
      <c r="AH18" s="312">
        <v>4</v>
      </c>
      <c r="AI18" s="312">
        <v>3</v>
      </c>
      <c r="AJ18" s="312">
        <v>10</v>
      </c>
      <c r="AK18" s="312">
        <v>45</v>
      </c>
      <c r="AL18" s="312">
        <v>37</v>
      </c>
      <c r="AM18" s="312">
        <v>0</v>
      </c>
      <c r="AQ18" s="312">
        <v>18</v>
      </c>
      <c r="AR18" s="312">
        <v>82</v>
      </c>
      <c r="AS18" s="312">
        <v>7307</v>
      </c>
      <c r="AT18" s="312" t="s">
        <v>415</v>
      </c>
      <c r="AU18" s="312">
        <v>0</v>
      </c>
      <c r="AV18" s="312">
        <v>1</v>
      </c>
      <c r="AW18" s="312">
        <v>1</v>
      </c>
      <c r="AX18" s="312">
        <v>3</v>
      </c>
      <c r="AY18" s="312">
        <v>14</v>
      </c>
      <c r="AZ18" s="312">
        <v>56</v>
      </c>
      <c r="BA18" s="312">
        <v>24</v>
      </c>
      <c r="BB18" s="312">
        <v>1</v>
      </c>
      <c r="BG18" s="312">
        <v>19</v>
      </c>
      <c r="BH18" s="312">
        <v>81</v>
      </c>
      <c r="BI18" s="312">
        <v>3608</v>
      </c>
      <c r="BJ18" s="312">
        <v>0</v>
      </c>
      <c r="BK18" s="312">
        <v>0</v>
      </c>
      <c r="BL18" s="312">
        <v>0</v>
      </c>
      <c r="BM18" s="312">
        <v>0</v>
      </c>
      <c r="BN18" s="312">
        <v>2</v>
      </c>
      <c r="BO18" s="312">
        <v>10</v>
      </c>
      <c r="BP18" s="312">
        <v>55</v>
      </c>
      <c r="BQ18" s="312">
        <v>31</v>
      </c>
      <c r="BR18" s="312">
        <v>2</v>
      </c>
      <c r="BW18" s="312">
        <v>12</v>
      </c>
      <c r="BX18" s="312">
        <v>88</v>
      </c>
      <c r="BY18" s="312">
        <v>3699</v>
      </c>
      <c r="BZ18" s="312" t="s">
        <v>415</v>
      </c>
      <c r="CA18" s="312">
        <v>0</v>
      </c>
      <c r="CB18" s="312">
        <v>1</v>
      </c>
      <c r="CC18" s="312">
        <v>1</v>
      </c>
      <c r="CD18" s="312">
        <v>4</v>
      </c>
      <c r="CE18" s="312">
        <v>19</v>
      </c>
      <c r="CF18" s="312">
        <v>57</v>
      </c>
      <c r="CG18" s="312">
        <v>18</v>
      </c>
      <c r="CH18" s="312">
        <v>1</v>
      </c>
      <c r="CM18" s="312">
        <v>25</v>
      </c>
      <c r="CN18" s="312">
        <v>75</v>
      </c>
      <c r="CO18" s="312">
        <v>7307</v>
      </c>
      <c r="CP18" s="312">
        <v>0</v>
      </c>
      <c r="CQ18" s="312" t="s">
        <v>415</v>
      </c>
      <c r="CR18" s="312">
        <v>3</v>
      </c>
      <c r="CS18" s="312">
        <v>1</v>
      </c>
      <c r="CT18" s="312">
        <v>1</v>
      </c>
      <c r="CU18" s="312">
        <v>14</v>
      </c>
      <c r="CV18" s="312">
        <v>49</v>
      </c>
      <c r="CW18" s="312">
        <v>28</v>
      </c>
      <c r="CX18" s="312">
        <v>4</v>
      </c>
      <c r="DC18" s="312">
        <v>19</v>
      </c>
      <c r="DD18" s="312">
        <v>81</v>
      </c>
      <c r="DE18" s="312">
        <v>3608</v>
      </c>
      <c r="DF18" s="312">
        <v>0</v>
      </c>
      <c r="DG18" s="312" t="s">
        <v>415</v>
      </c>
      <c r="DH18" s="312">
        <v>2</v>
      </c>
      <c r="DI18" s="312">
        <v>1</v>
      </c>
      <c r="DJ18" s="312">
        <v>1</v>
      </c>
      <c r="DK18" s="312">
        <v>14</v>
      </c>
      <c r="DL18" s="312">
        <v>50</v>
      </c>
      <c r="DM18" s="312">
        <v>28</v>
      </c>
      <c r="DN18" s="312">
        <v>4</v>
      </c>
      <c r="DS18" s="312">
        <v>18</v>
      </c>
      <c r="DT18" s="312">
        <v>82</v>
      </c>
      <c r="DU18" s="312">
        <v>3699</v>
      </c>
      <c r="DV18" s="312">
        <v>0</v>
      </c>
      <c r="DW18" s="312" t="s">
        <v>415</v>
      </c>
      <c r="DX18" s="312">
        <v>4</v>
      </c>
      <c r="DY18" s="312">
        <v>1</v>
      </c>
      <c r="DZ18" s="312">
        <v>1</v>
      </c>
      <c r="EA18" s="312">
        <v>13</v>
      </c>
      <c r="EB18" s="312">
        <v>48</v>
      </c>
      <c r="EC18" s="312">
        <v>29</v>
      </c>
      <c r="ED18" s="312">
        <v>4</v>
      </c>
      <c r="EI18" s="312">
        <v>19</v>
      </c>
      <c r="EJ18" s="312">
        <v>81</v>
      </c>
      <c r="EK18" s="312">
        <v>7307</v>
      </c>
      <c r="EL18" s="312">
        <v>0</v>
      </c>
      <c r="EM18" s="312" t="s">
        <v>415</v>
      </c>
      <c r="EN18" s="312">
        <v>3</v>
      </c>
      <c r="EO18" s="312">
        <v>3</v>
      </c>
      <c r="EP18" s="312">
        <v>23</v>
      </c>
      <c r="EQ18" s="312">
        <v>28</v>
      </c>
      <c r="ER18" s="312">
        <v>42</v>
      </c>
      <c r="ES18" s="312">
        <v>1</v>
      </c>
      <c r="EX18" s="312">
        <v>29</v>
      </c>
      <c r="EY18" s="312">
        <v>71</v>
      </c>
      <c r="EZ18" s="312">
        <v>3608</v>
      </c>
      <c r="FA18" s="312">
        <v>0</v>
      </c>
      <c r="FB18" s="312" t="s">
        <v>415</v>
      </c>
      <c r="FC18" s="312">
        <v>2</v>
      </c>
      <c r="FD18" s="312">
        <v>2</v>
      </c>
      <c r="FE18" s="312">
        <v>20</v>
      </c>
      <c r="FF18" s="312">
        <v>26</v>
      </c>
      <c r="FG18" s="312">
        <v>48</v>
      </c>
      <c r="FH18" s="312">
        <v>1</v>
      </c>
      <c r="FM18" s="312">
        <v>25</v>
      </c>
      <c r="FN18" s="312">
        <v>75</v>
      </c>
      <c r="FO18" s="312">
        <v>3699</v>
      </c>
      <c r="FP18" s="312">
        <v>0</v>
      </c>
      <c r="FQ18" s="312">
        <v>0</v>
      </c>
      <c r="FR18" s="312">
        <v>4</v>
      </c>
      <c r="FS18" s="312">
        <v>4</v>
      </c>
      <c r="FT18" s="312">
        <v>25</v>
      </c>
      <c r="FU18" s="312">
        <v>29</v>
      </c>
      <c r="FV18" s="312">
        <v>36</v>
      </c>
      <c r="FW18" s="312">
        <v>1</v>
      </c>
      <c r="GB18" s="312">
        <v>34</v>
      </c>
      <c r="GC18" s="312">
        <v>66</v>
      </c>
      <c r="GD18" s="312">
        <v>7307</v>
      </c>
      <c r="GE18" s="312">
        <v>28</v>
      </c>
      <c r="GF18" s="312">
        <v>72</v>
      </c>
      <c r="GG18" s="312">
        <v>3608</v>
      </c>
      <c r="GH18" s="312">
        <v>24</v>
      </c>
      <c r="GI18" s="312">
        <v>76</v>
      </c>
      <c r="GJ18" s="312">
        <v>3699</v>
      </c>
      <c r="GK18" s="312">
        <v>32</v>
      </c>
      <c r="GL18" s="312">
        <v>68</v>
      </c>
      <c r="GM18" s="312">
        <v>7135</v>
      </c>
      <c r="GN18" s="312">
        <v>13</v>
      </c>
      <c r="GO18" s="312">
        <v>87</v>
      </c>
      <c r="GP18" s="312">
        <v>3533</v>
      </c>
      <c r="GQ18" s="312">
        <v>11</v>
      </c>
      <c r="GR18" s="312">
        <v>89</v>
      </c>
      <c r="GS18" s="312">
        <v>3602</v>
      </c>
      <c r="GT18" s="312">
        <v>14</v>
      </c>
      <c r="GU18" s="312">
        <v>86</v>
      </c>
      <c r="GV18" s="312">
        <v>7138</v>
      </c>
      <c r="GW18" s="312">
        <v>9</v>
      </c>
      <c r="GX18" s="312">
        <v>91</v>
      </c>
      <c r="GY18" s="312">
        <v>3535</v>
      </c>
      <c r="GZ18" s="312">
        <v>6</v>
      </c>
      <c r="HA18" s="312">
        <v>94</v>
      </c>
      <c r="HB18" s="312">
        <v>3603</v>
      </c>
      <c r="HC18" s="312">
        <v>12</v>
      </c>
      <c r="HD18" s="312">
        <v>88</v>
      </c>
      <c r="HE18" s="312">
        <v>7140</v>
      </c>
      <c r="HF18" s="312">
        <v>15</v>
      </c>
      <c r="HG18" s="312">
        <v>85</v>
      </c>
      <c r="HH18" s="312">
        <v>3537</v>
      </c>
      <c r="HI18" s="312">
        <v>15</v>
      </c>
      <c r="HJ18" s="312">
        <v>85</v>
      </c>
      <c r="HK18" s="312">
        <v>3603</v>
      </c>
      <c r="HL18" s="312">
        <v>15</v>
      </c>
      <c r="HM18" s="312">
        <v>85</v>
      </c>
      <c r="HO18" s="312"/>
      <c r="HP18" s="312"/>
      <c r="HQ18" s="312"/>
      <c r="HR18" s="312"/>
      <c r="HS18" s="312"/>
      <c r="HT18" s="312"/>
      <c r="HU18" s="312"/>
      <c r="HV18" s="312"/>
      <c r="HW18" s="312"/>
      <c r="HX18" s="312"/>
      <c r="HY18" s="312"/>
      <c r="HZ18" s="312"/>
      <c r="IA18" s="312"/>
      <c r="IB18" s="312"/>
      <c r="IC18" s="312"/>
      <c r="ID18" s="312"/>
      <c r="IE18" s="312"/>
      <c r="IF18" s="312"/>
      <c r="IG18" s="312"/>
      <c r="IH18" s="312"/>
      <c r="II18" s="312"/>
      <c r="IJ18" s="312"/>
      <c r="IK18" s="312"/>
      <c r="IL18" s="312"/>
      <c r="IM18" s="312"/>
      <c r="IN18" s="312"/>
      <c r="IO18" s="312"/>
      <c r="IP18" s="312"/>
      <c r="IQ18" s="312"/>
      <c r="IR18" s="312"/>
      <c r="IS18" s="312"/>
      <c r="IT18" s="312"/>
      <c r="IU18" s="312"/>
      <c r="IV18" s="312"/>
    </row>
    <row r="19" spans="2:256" x14ac:dyDescent="0.2">
      <c r="B19" s="312" t="s">
        <v>379</v>
      </c>
      <c r="C19" s="312">
        <v>2764</v>
      </c>
      <c r="D19" s="312">
        <v>0</v>
      </c>
      <c r="E19" s="312" t="s">
        <v>415</v>
      </c>
      <c r="F19" s="312">
        <v>3</v>
      </c>
      <c r="G19" s="312">
        <v>2</v>
      </c>
      <c r="H19" s="312">
        <v>8</v>
      </c>
      <c r="I19" s="312">
        <v>40</v>
      </c>
      <c r="J19" s="312">
        <v>45</v>
      </c>
      <c r="K19" s="312">
        <v>0</v>
      </c>
      <c r="O19" s="312">
        <v>14</v>
      </c>
      <c r="P19" s="312">
        <v>86</v>
      </c>
      <c r="Q19" s="312">
        <v>1349</v>
      </c>
      <c r="R19" s="312" t="s">
        <v>415</v>
      </c>
      <c r="S19" s="312" t="s">
        <v>415</v>
      </c>
      <c r="T19" s="312">
        <v>2</v>
      </c>
      <c r="U19" s="312">
        <v>2</v>
      </c>
      <c r="V19" s="312">
        <v>7</v>
      </c>
      <c r="W19" s="312">
        <v>38</v>
      </c>
      <c r="X19" s="312">
        <v>50</v>
      </c>
      <c r="Y19" s="312">
        <v>1</v>
      </c>
      <c r="AC19" s="312">
        <v>11</v>
      </c>
      <c r="AD19" s="312">
        <v>89</v>
      </c>
      <c r="AE19" s="312">
        <v>1415</v>
      </c>
      <c r="AF19" s="312" t="s">
        <v>415</v>
      </c>
      <c r="AG19" s="312">
        <v>0</v>
      </c>
      <c r="AH19" s="312">
        <v>5</v>
      </c>
      <c r="AI19" s="312">
        <v>3</v>
      </c>
      <c r="AJ19" s="312">
        <v>9</v>
      </c>
      <c r="AK19" s="312">
        <v>42</v>
      </c>
      <c r="AL19" s="312">
        <v>41</v>
      </c>
      <c r="AM19" s="312">
        <v>0</v>
      </c>
      <c r="AQ19" s="312">
        <v>17</v>
      </c>
      <c r="AR19" s="312">
        <v>83</v>
      </c>
      <c r="AS19" s="312">
        <v>2762</v>
      </c>
      <c r="AT19" s="312" t="s">
        <v>415</v>
      </c>
      <c r="AU19" s="312" t="s">
        <v>415</v>
      </c>
      <c r="AV19" s="312">
        <v>1</v>
      </c>
      <c r="AW19" s="312">
        <v>1</v>
      </c>
      <c r="AX19" s="312">
        <v>3</v>
      </c>
      <c r="AY19" s="312">
        <v>11</v>
      </c>
      <c r="AZ19" s="312">
        <v>53</v>
      </c>
      <c r="BA19" s="312">
        <v>30</v>
      </c>
      <c r="BB19" s="312">
        <v>2</v>
      </c>
      <c r="BG19" s="312">
        <v>16</v>
      </c>
      <c r="BH19" s="312">
        <v>84</v>
      </c>
      <c r="BI19" s="312">
        <v>1349</v>
      </c>
      <c r="BJ19" s="312" t="s">
        <v>415</v>
      </c>
      <c r="BK19" s="312" t="s">
        <v>415</v>
      </c>
      <c r="BL19" s="312">
        <v>0</v>
      </c>
      <c r="BM19" s="312">
        <v>1</v>
      </c>
      <c r="BN19" s="312">
        <v>1</v>
      </c>
      <c r="BO19" s="312">
        <v>7</v>
      </c>
      <c r="BP19" s="312">
        <v>49</v>
      </c>
      <c r="BQ19" s="312">
        <v>38</v>
      </c>
      <c r="BR19" s="312">
        <v>3</v>
      </c>
      <c r="BW19" s="312">
        <v>10</v>
      </c>
      <c r="BX19" s="312">
        <v>90</v>
      </c>
      <c r="BY19" s="312">
        <v>1413</v>
      </c>
      <c r="BZ19" s="312" t="s">
        <v>415</v>
      </c>
      <c r="CA19" s="312" t="s">
        <v>415</v>
      </c>
      <c r="CB19" s="312">
        <v>1</v>
      </c>
      <c r="CC19" s="312">
        <v>1</v>
      </c>
      <c r="CD19" s="312">
        <v>4</v>
      </c>
      <c r="CE19" s="312">
        <v>15</v>
      </c>
      <c r="CF19" s="312">
        <v>56</v>
      </c>
      <c r="CG19" s="312">
        <v>23</v>
      </c>
      <c r="CH19" s="312">
        <v>1</v>
      </c>
      <c r="CM19" s="312">
        <v>21</v>
      </c>
      <c r="CN19" s="312">
        <v>79</v>
      </c>
      <c r="CO19" s="312">
        <v>2764</v>
      </c>
      <c r="CP19" s="312">
        <v>0</v>
      </c>
      <c r="CQ19" s="312" t="s">
        <v>415</v>
      </c>
      <c r="CR19" s="312">
        <v>3</v>
      </c>
      <c r="CS19" s="312">
        <v>1</v>
      </c>
      <c r="CT19" s="312">
        <v>0</v>
      </c>
      <c r="CU19" s="312">
        <v>11</v>
      </c>
      <c r="CV19" s="312">
        <v>44</v>
      </c>
      <c r="CW19" s="312">
        <v>34</v>
      </c>
      <c r="CX19" s="312">
        <v>6</v>
      </c>
      <c r="DC19" s="312">
        <v>16</v>
      </c>
      <c r="DD19" s="312">
        <v>84</v>
      </c>
      <c r="DE19" s="312">
        <v>1349</v>
      </c>
      <c r="DF19" s="312" t="s">
        <v>415</v>
      </c>
      <c r="DG19" s="312" t="s">
        <v>415</v>
      </c>
      <c r="DH19" s="312">
        <v>2</v>
      </c>
      <c r="DI19" s="312">
        <v>1</v>
      </c>
      <c r="DJ19" s="312">
        <v>0</v>
      </c>
      <c r="DK19" s="312">
        <v>11</v>
      </c>
      <c r="DL19" s="312">
        <v>45</v>
      </c>
      <c r="DM19" s="312">
        <v>35</v>
      </c>
      <c r="DN19" s="312">
        <v>5</v>
      </c>
      <c r="DS19" s="312">
        <v>15</v>
      </c>
      <c r="DT19" s="312">
        <v>85</v>
      </c>
      <c r="DU19" s="312">
        <v>1415</v>
      </c>
      <c r="DV19" s="312" t="s">
        <v>415</v>
      </c>
      <c r="DW19" s="312">
        <v>0</v>
      </c>
      <c r="DX19" s="312">
        <v>4</v>
      </c>
      <c r="DY19" s="312">
        <v>0</v>
      </c>
      <c r="DZ19" s="312">
        <v>0</v>
      </c>
      <c r="EA19" s="312">
        <v>12</v>
      </c>
      <c r="EB19" s="312">
        <v>43</v>
      </c>
      <c r="EC19" s="312">
        <v>33</v>
      </c>
      <c r="ED19" s="312">
        <v>6</v>
      </c>
      <c r="EI19" s="312">
        <v>18</v>
      </c>
      <c r="EJ19" s="312">
        <v>82</v>
      </c>
      <c r="EK19" s="312">
        <v>2763</v>
      </c>
      <c r="EL19" s="312">
        <v>0</v>
      </c>
      <c r="EM19" s="312" t="s">
        <v>415</v>
      </c>
      <c r="EN19" s="312">
        <v>3</v>
      </c>
      <c r="EO19" s="312">
        <v>2</v>
      </c>
      <c r="EP19" s="312">
        <v>18</v>
      </c>
      <c r="EQ19" s="312">
        <v>26</v>
      </c>
      <c r="ER19" s="312">
        <v>49</v>
      </c>
      <c r="ES19" s="312">
        <v>2</v>
      </c>
      <c r="EX19" s="312">
        <v>24</v>
      </c>
      <c r="EY19" s="312">
        <v>76</v>
      </c>
      <c r="EZ19" s="312">
        <v>1349</v>
      </c>
      <c r="FA19" s="312" t="s">
        <v>415</v>
      </c>
      <c r="FB19" s="312" t="s">
        <v>415</v>
      </c>
      <c r="FC19" s="312">
        <v>2</v>
      </c>
      <c r="FD19" s="312">
        <v>2</v>
      </c>
      <c r="FE19" s="312">
        <v>14</v>
      </c>
      <c r="FF19" s="312">
        <v>24</v>
      </c>
      <c r="FG19" s="312">
        <v>56</v>
      </c>
      <c r="FH19" s="312">
        <v>3</v>
      </c>
      <c r="FM19" s="312">
        <v>18</v>
      </c>
      <c r="FN19" s="312">
        <v>82</v>
      </c>
      <c r="FO19" s="312">
        <v>1414</v>
      </c>
      <c r="FP19" s="312" t="s">
        <v>415</v>
      </c>
      <c r="FQ19" s="312">
        <v>0</v>
      </c>
      <c r="FR19" s="312">
        <v>5</v>
      </c>
      <c r="FS19" s="312">
        <v>3</v>
      </c>
      <c r="FT19" s="312">
        <v>21</v>
      </c>
      <c r="FU19" s="312">
        <v>28</v>
      </c>
      <c r="FV19" s="312">
        <v>42</v>
      </c>
      <c r="FW19" s="312">
        <v>1</v>
      </c>
      <c r="GB19" s="312">
        <v>29</v>
      </c>
      <c r="GC19" s="312">
        <v>71</v>
      </c>
      <c r="GD19" s="312">
        <v>2762</v>
      </c>
      <c r="GE19" s="312">
        <v>25</v>
      </c>
      <c r="GF19" s="312">
        <v>75</v>
      </c>
      <c r="GG19" s="312">
        <v>1349</v>
      </c>
      <c r="GH19" s="312">
        <v>21</v>
      </c>
      <c r="GI19" s="312">
        <v>79</v>
      </c>
      <c r="GJ19" s="312">
        <v>1413</v>
      </c>
      <c r="GK19" s="312">
        <v>29</v>
      </c>
      <c r="GL19" s="312">
        <v>71</v>
      </c>
      <c r="GM19" s="312">
        <v>2552</v>
      </c>
      <c r="GN19" s="312">
        <v>11</v>
      </c>
      <c r="GO19" s="312">
        <v>89</v>
      </c>
      <c r="GP19" s="312">
        <v>1255</v>
      </c>
      <c r="GQ19" s="312">
        <v>10</v>
      </c>
      <c r="GR19" s="312">
        <v>90</v>
      </c>
      <c r="GS19" s="312">
        <v>1297</v>
      </c>
      <c r="GT19" s="312">
        <v>13</v>
      </c>
      <c r="GU19" s="312">
        <v>87</v>
      </c>
      <c r="GV19" s="312">
        <v>2557</v>
      </c>
      <c r="GW19" s="312">
        <v>7</v>
      </c>
      <c r="GX19" s="312">
        <v>93</v>
      </c>
      <c r="GY19" s="312">
        <v>1259</v>
      </c>
      <c r="GZ19" s="312">
        <v>5</v>
      </c>
      <c r="HA19" s="312">
        <v>95</v>
      </c>
      <c r="HB19" s="312">
        <v>1298</v>
      </c>
      <c r="HC19" s="312">
        <v>9</v>
      </c>
      <c r="HD19" s="312">
        <v>91</v>
      </c>
      <c r="HE19" s="312">
        <v>2560</v>
      </c>
      <c r="HF19" s="312">
        <v>12</v>
      </c>
      <c r="HG19" s="312">
        <v>88</v>
      </c>
      <c r="HH19" s="312">
        <v>1257</v>
      </c>
      <c r="HI19" s="312">
        <v>12</v>
      </c>
      <c r="HJ19" s="312">
        <v>88</v>
      </c>
      <c r="HK19" s="312">
        <v>1303</v>
      </c>
      <c r="HL19" s="312">
        <v>13</v>
      </c>
      <c r="HM19" s="312">
        <v>87</v>
      </c>
      <c r="HO19" s="312"/>
      <c r="HP19" s="312"/>
      <c r="HQ19" s="312"/>
      <c r="HR19" s="312"/>
      <c r="HS19" s="312"/>
      <c r="HT19" s="312"/>
      <c r="HU19" s="312"/>
      <c r="HV19" s="312"/>
      <c r="HW19" s="312"/>
      <c r="HX19" s="312"/>
      <c r="HY19" s="312"/>
      <c r="HZ19" s="312"/>
      <c r="IA19" s="312"/>
      <c r="IB19" s="312"/>
      <c r="IC19" s="312"/>
      <c r="ID19" s="312"/>
      <c r="IE19" s="312"/>
      <c r="IF19" s="312"/>
      <c r="IG19" s="312"/>
      <c r="IH19" s="312"/>
      <c r="II19" s="312"/>
      <c r="IJ19" s="312"/>
      <c r="IK19" s="312"/>
      <c r="IL19" s="312"/>
      <c r="IM19" s="312"/>
      <c r="IN19" s="312"/>
      <c r="IO19" s="312"/>
      <c r="IP19" s="312"/>
      <c r="IQ19" s="312"/>
      <c r="IR19" s="312"/>
      <c r="IS19" s="312"/>
      <c r="IT19" s="312"/>
      <c r="IU19" s="312"/>
      <c r="IV19" s="312"/>
    </row>
    <row r="20" spans="2:256" x14ac:dyDescent="0.2">
      <c r="B20" s="312" t="s">
        <v>380</v>
      </c>
      <c r="C20" s="312">
        <v>5170</v>
      </c>
      <c r="D20" s="312">
        <v>0</v>
      </c>
      <c r="E20" s="312">
        <v>0</v>
      </c>
      <c r="F20" s="312">
        <v>2</v>
      </c>
      <c r="G20" s="312">
        <v>2</v>
      </c>
      <c r="H20" s="312">
        <v>7</v>
      </c>
      <c r="I20" s="312">
        <v>36</v>
      </c>
      <c r="J20" s="312">
        <v>53</v>
      </c>
      <c r="K20" s="312">
        <v>1</v>
      </c>
      <c r="O20" s="312">
        <v>11</v>
      </c>
      <c r="P20" s="312">
        <v>89</v>
      </c>
      <c r="Q20" s="312">
        <v>2534</v>
      </c>
      <c r="R20" s="312">
        <v>0</v>
      </c>
      <c r="S20" s="312" t="s">
        <v>415</v>
      </c>
      <c r="T20" s="312">
        <v>1</v>
      </c>
      <c r="U20" s="312">
        <v>1</v>
      </c>
      <c r="V20" s="312">
        <v>6</v>
      </c>
      <c r="W20" s="312">
        <v>34</v>
      </c>
      <c r="X20" s="312">
        <v>56</v>
      </c>
      <c r="Y20" s="312">
        <v>1</v>
      </c>
      <c r="AC20" s="312">
        <v>9</v>
      </c>
      <c r="AD20" s="312">
        <v>91</v>
      </c>
      <c r="AE20" s="312">
        <v>2636</v>
      </c>
      <c r="AF20" s="312">
        <v>0</v>
      </c>
      <c r="AG20" s="312" t="s">
        <v>415</v>
      </c>
      <c r="AH20" s="312">
        <v>3</v>
      </c>
      <c r="AI20" s="312">
        <v>2</v>
      </c>
      <c r="AJ20" s="312">
        <v>7</v>
      </c>
      <c r="AK20" s="312">
        <v>37</v>
      </c>
      <c r="AL20" s="312">
        <v>50</v>
      </c>
      <c r="AM20" s="312">
        <v>0</v>
      </c>
      <c r="AQ20" s="312">
        <v>12</v>
      </c>
      <c r="AR20" s="312">
        <v>88</v>
      </c>
      <c r="AS20" s="312">
        <v>5170</v>
      </c>
      <c r="AT20" s="312" t="s">
        <v>415</v>
      </c>
      <c r="AU20" s="312" t="s">
        <v>415</v>
      </c>
      <c r="AV20" s="312">
        <v>1</v>
      </c>
      <c r="AW20" s="312">
        <v>1</v>
      </c>
      <c r="AX20" s="312">
        <v>2</v>
      </c>
      <c r="AY20" s="312">
        <v>10</v>
      </c>
      <c r="AZ20" s="312">
        <v>47</v>
      </c>
      <c r="BA20" s="312">
        <v>37</v>
      </c>
      <c r="BB20" s="312">
        <v>3</v>
      </c>
      <c r="BG20" s="312">
        <v>13</v>
      </c>
      <c r="BH20" s="312">
        <v>87</v>
      </c>
      <c r="BI20" s="312">
        <v>2534</v>
      </c>
      <c r="BJ20" s="312">
        <v>0</v>
      </c>
      <c r="BK20" s="312" t="s">
        <v>415</v>
      </c>
      <c r="BL20" s="312">
        <v>0</v>
      </c>
      <c r="BM20" s="312">
        <v>0</v>
      </c>
      <c r="BN20" s="312">
        <v>1</v>
      </c>
      <c r="BO20" s="312">
        <v>7</v>
      </c>
      <c r="BP20" s="312">
        <v>43</v>
      </c>
      <c r="BQ20" s="312">
        <v>45</v>
      </c>
      <c r="BR20" s="312">
        <v>3</v>
      </c>
      <c r="BW20" s="312">
        <v>9</v>
      </c>
      <c r="BX20" s="312">
        <v>91</v>
      </c>
      <c r="BY20" s="312">
        <v>2636</v>
      </c>
      <c r="BZ20" s="312" t="s">
        <v>415</v>
      </c>
      <c r="CA20" s="312" t="s">
        <v>415</v>
      </c>
      <c r="CB20" s="312">
        <v>1</v>
      </c>
      <c r="CC20" s="312">
        <v>1</v>
      </c>
      <c r="CD20" s="312">
        <v>2</v>
      </c>
      <c r="CE20" s="312">
        <v>13</v>
      </c>
      <c r="CF20" s="312">
        <v>50</v>
      </c>
      <c r="CG20" s="312">
        <v>30</v>
      </c>
      <c r="CH20" s="312">
        <v>2</v>
      </c>
      <c r="CM20" s="312">
        <v>17</v>
      </c>
      <c r="CN20" s="312">
        <v>83</v>
      </c>
      <c r="CO20" s="312">
        <v>5170</v>
      </c>
      <c r="CP20" s="312">
        <v>0</v>
      </c>
      <c r="CQ20" s="312" t="s">
        <v>415</v>
      </c>
      <c r="CR20" s="312">
        <v>2</v>
      </c>
      <c r="CS20" s="312">
        <v>0</v>
      </c>
      <c r="CT20" s="312">
        <v>0</v>
      </c>
      <c r="CU20" s="312">
        <v>9</v>
      </c>
      <c r="CV20" s="312">
        <v>37</v>
      </c>
      <c r="CW20" s="312">
        <v>39</v>
      </c>
      <c r="CX20" s="312">
        <v>11</v>
      </c>
      <c r="DC20" s="312">
        <v>12</v>
      </c>
      <c r="DD20" s="312">
        <v>88</v>
      </c>
      <c r="DE20" s="312">
        <v>2534</v>
      </c>
      <c r="DF20" s="312">
        <v>0</v>
      </c>
      <c r="DG20" s="312" t="s">
        <v>415</v>
      </c>
      <c r="DH20" s="312">
        <v>1</v>
      </c>
      <c r="DI20" s="312">
        <v>1</v>
      </c>
      <c r="DJ20" s="312">
        <v>0</v>
      </c>
      <c r="DK20" s="312">
        <v>9</v>
      </c>
      <c r="DL20" s="312">
        <v>39</v>
      </c>
      <c r="DM20" s="312">
        <v>40</v>
      </c>
      <c r="DN20" s="312">
        <v>9</v>
      </c>
      <c r="DS20" s="312">
        <v>12</v>
      </c>
      <c r="DT20" s="312">
        <v>88</v>
      </c>
      <c r="DU20" s="312">
        <v>2636</v>
      </c>
      <c r="DV20" s="312">
        <v>0</v>
      </c>
      <c r="DW20" s="312" t="s">
        <v>415</v>
      </c>
      <c r="DX20" s="312">
        <v>2</v>
      </c>
      <c r="DY20" s="312">
        <v>0</v>
      </c>
      <c r="DZ20" s="312">
        <v>0</v>
      </c>
      <c r="EA20" s="312">
        <v>8</v>
      </c>
      <c r="EB20" s="312">
        <v>36</v>
      </c>
      <c r="EC20" s="312">
        <v>39</v>
      </c>
      <c r="ED20" s="312">
        <v>14</v>
      </c>
      <c r="EI20" s="312">
        <v>11</v>
      </c>
      <c r="EJ20" s="312">
        <v>89</v>
      </c>
      <c r="EK20" s="312">
        <v>5170</v>
      </c>
      <c r="EL20" s="312">
        <v>0</v>
      </c>
      <c r="EM20" s="312" t="s">
        <v>415</v>
      </c>
      <c r="EN20" s="312">
        <v>2</v>
      </c>
      <c r="EO20" s="312">
        <v>2</v>
      </c>
      <c r="EP20" s="312">
        <v>15</v>
      </c>
      <c r="EQ20" s="312">
        <v>23</v>
      </c>
      <c r="ER20" s="312">
        <v>54</v>
      </c>
      <c r="ES20" s="312">
        <v>3</v>
      </c>
      <c r="EX20" s="312">
        <v>20</v>
      </c>
      <c r="EY20" s="312">
        <v>80</v>
      </c>
      <c r="EZ20" s="312">
        <v>2534</v>
      </c>
      <c r="FA20" s="312">
        <v>0</v>
      </c>
      <c r="FB20" s="312" t="s">
        <v>415</v>
      </c>
      <c r="FC20" s="312">
        <v>1</v>
      </c>
      <c r="FD20" s="312">
        <v>2</v>
      </c>
      <c r="FE20" s="312">
        <v>12</v>
      </c>
      <c r="FF20" s="312">
        <v>21</v>
      </c>
      <c r="FG20" s="312">
        <v>59</v>
      </c>
      <c r="FH20" s="312">
        <v>4</v>
      </c>
      <c r="FM20" s="312">
        <v>16</v>
      </c>
      <c r="FN20" s="312">
        <v>84</v>
      </c>
      <c r="FO20" s="312">
        <v>2636</v>
      </c>
      <c r="FP20" s="312">
        <v>0</v>
      </c>
      <c r="FQ20" s="312">
        <v>0</v>
      </c>
      <c r="FR20" s="312">
        <v>3</v>
      </c>
      <c r="FS20" s="312">
        <v>2</v>
      </c>
      <c r="FT20" s="312">
        <v>18</v>
      </c>
      <c r="FU20" s="312">
        <v>25</v>
      </c>
      <c r="FV20" s="312">
        <v>49</v>
      </c>
      <c r="FW20" s="312">
        <v>3</v>
      </c>
      <c r="GB20" s="312">
        <v>24</v>
      </c>
      <c r="GC20" s="312">
        <v>76</v>
      </c>
      <c r="GD20" s="312">
        <v>5170</v>
      </c>
      <c r="GE20" s="312">
        <v>20</v>
      </c>
      <c r="GF20" s="312">
        <v>80</v>
      </c>
      <c r="GG20" s="312">
        <v>2534</v>
      </c>
      <c r="GH20" s="312">
        <v>17</v>
      </c>
      <c r="GI20" s="312">
        <v>83</v>
      </c>
      <c r="GJ20" s="312">
        <v>2636</v>
      </c>
      <c r="GK20" s="312">
        <v>22</v>
      </c>
      <c r="GL20" s="312">
        <v>78</v>
      </c>
      <c r="GM20" s="312">
        <v>4904</v>
      </c>
      <c r="GN20" s="312">
        <v>10</v>
      </c>
      <c r="GO20" s="312">
        <v>90</v>
      </c>
      <c r="GP20" s="312">
        <v>2409</v>
      </c>
      <c r="GQ20" s="312">
        <v>9</v>
      </c>
      <c r="GR20" s="312">
        <v>91</v>
      </c>
      <c r="GS20" s="312">
        <v>2495</v>
      </c>
      <c r="GT20" s="312">
        <v>11</v>
      </c>
      <c r="GU20" s="312">
        <v>89</v>
      </c>
      <c r="GV20" s="312">
        <v>4908</v>
      </c>
      <c r="GW20" s="312">
        <v>7</v>
      </c>
      <c r="GX20" s="312">
        <v>93</v>
      </c>
      <c r="GY20" s="312">
        <v>2408</v>
      </c>
      <c r="GZ20" s="312">
        <v>6</v>
      </c>
      <c r="HA20" s="312">
        <v>94</v>
      </c>
      <c r="HB20" s="312">
        <v>2500</v>
      </c>
      <c r="HC20" s="312">
        <v>8</v>
      </c>
      <c r="HD20" s="312">
        <v>92</v>
      </c>
      <c r="HE20" s="312">
        <v>4923</v>
      </c>
      <c r="HF20" s="312">
        <v>9</v>
      </c>
      <c r="HG20" s="312">
        <v>91</v>
      </c>
      <c r="HH20" s="312">
        <v>2417</v>
      </c>
      <c r="HI20" s="312">
        <v>9</v>
      </c>
      <c r="HJ20" s="312">
        <v>91</v>
      </c>
      <c r="HK20" s="312">
        <v>2506</v>
      </c>
      <c r="HL20" s="312">
        <v>9</v>
      </c>
      <c r="HM20" s="312">
        <v>91</v>
      </c>
      <c r="HO20" s="312"/>
      <c r="HP20" s="312"/>
      <c r="HQ20" s="312"/>
      <c r="HR20" s="312"/>
      <c r="HS20" s="312"/>
      <c r="HT20" s="312"/>
      <c r="HU20" s="312"/>
      <c r="HV20" s="312"/>
      <c r="HW20" s="312"/>
      <c r="HX20" s="312"/>
      <c r="HY20" s="312"/>
      <c r="HZ20" s="312"/>
      <c r="IA20" s="312"/>
      <c r="IB20" s="312"/>
      <c r="IC20" s="312"/>
      <c r="ID20" s="312"/>
      <c r="IE20" s="312"/>
      <c r="IF20" s="312"/>
      <c r="IG20" s="312"/>
      <c r="IH20" s="312"/>
      <c r="II20" s="312"/>
      <c r="IJ20" s="312"/>
      <c r="IK20" s="312"/>
      <c r="IL20" s="312"/>
      <c r="IM20" s="312"/>
      <c r="IN20" s="312"/>
      <c r="IO20" s="312"/>
      <c r="IP20" s="312"/>
      <c r="IQ20" s="312"/>
      <c r="IR20" s="312"/>
      <c r="IS20" s="312"/>
      <c r="IT20" s="312"/>
      <c r="IU20" s="312"/>
      <c r="IV20" s="312"/>
    </row>
    <row r="21" spans="2:256" x14ac:dyDescent="0.2">
      <c r="B21" s="312" t="s">
        <v>381</v>
      </c>
      <c r="C21" s="312">
        <v>8578</v>
      </c>
      <c r="D21" s="312">
        <v>0</v>
      </c>
      <c r="E21" s="312">
        <v>0</v>
      </c>
      <c r="F21" s="312">
        <v>3</v>
      </c>
      <c r="G21" s="312">
        <v>2</v>
      </c>
      <c r="H21" s="312">
        <v>7</v>
      </c>
      <c r="I21" s="312">
        <v>38</v>
      </c>
      <c r="J21" s="312">
        <v>49</v>
      </c>
      <c r="K21" s="312">
        <v>1</v>
      </c>
      <c r="O21" s="312">
        <v>12</v>
      </c>
      <c r="P21" s="312">
        <v>88</v>
      </c>
      <c r="Q21" s="312">
        <v>4219</v>
      </c>
      <c r="R21" s="312" t="s">
        <v>415</v>
      </c>
      <c r="S21" s="312">
        <v>0</v>
      </c>
      <c r="T21" s="312">
        <v>2</v>
      </c>
      <c r="U21" s="312">
        <v>1</v>
      </c>
      <c r="V21" s="312">
        <v>6</v>
      </c>
      <c r="W21" s="312">
        <v>37</v>
      </c>
      <c r="X21" s="312">
        <v>53</v>
      </c>
      <c r="Y21" s="312">
        <v>1</v>
      </c>
      <c r="AC21" s="312">
        <v>10</v>
      </c>
      <c r="AD21" s="312">
        <v>90</v>
      </c>
      <c r="AE21" s="312">
        <v>4359</v>
      </c>
      <c r="AF21" s="312" t="s">
        <v>415</v>
      </c>
      <c r="AG21" s="312">
        <v>0</v>
      </c>
      <c r="AH21" s="312">
        <v>4</v>
      </c>
      <c r="AI21" s="312">
        <v>2</v>
      </c>
      <c r="AJ21" s="312">
        <v>7</v>
      </c>
      <c r="AK21" s="312">
        <v>40</v>
      </c>
      <c r="AL21" s="312">
        <v>46</v>
      </c>
      <c r="AM21" s="312">
        <v>0</v>
      </c>
      <c r="AQ21" s="312">
        <v>14</v>
      </c>
      <c r="AR21" s="312">
        <v>86</v>
      </c>
      <c r="AS21" s="312">
        <v>8577</v>
      </c>
      <c r="AT21" s="312" t="s">
        <v>415</v>
      </c>
      <c r="AU21" s="312">
        <v>0</v>
      </c>
      <c r="AV21" s="312">
        <v>1</v>
      </c>
      <c r="AW21" s="312">
        <v>1</v>
      </c>
      <c r="AX21" s="312">
        <v>2</v>
      </c>
      <c r="AY21" s="312">
        <v>11</v>
      </c>
      <c r="AZ21" s="312">
        <v>51</v>
      </c>
      <c r="BA21" s="312">
        <v>33</v>
      </c>
      <c r="BB21" s="312">
        <v>2</v>
      </c>
      <c r="BG21" s="312">
        <v>14</v>
      </c>
      <c r="BH21" s="312">
        <v>86</v>
      </c>
      <c r="BI21" s="312">
        <v>4219</v>
      </c>
      <c r="BJ21" s="312">
        <v>0</v>
      </c>
      <c r="BK21" s="312">
        <v>0</v>
      </c>
      <c r="BL21" s="312">
        <v>1</v>
      </c>
      <c r="BM21" s="312">
        <v>0</v>
      </c>
      <c r="BN21" s="312">
        <v>1</v>
      </c>
      <c r="BO21" s="312">
        <v>8</v>
      </c>
      <c r="BP21" s="312">
        <v>47</v>
      </c>
      <c r="BQ21" s="312">
        <v>40</v>
      </c>
      <c r="BR21" s="312">
        <v>3</v>
      </c>
      <c r="BW21" s="312">
        <v>10</v>
      </c>
      <c r="BX21" s="312">
        <v>90</v>
      </c>
      <c r="BY21" s="312">
        <v>4358</v>
      </c>
      <c r="BZ21" s="312" t="s">
        <v>415</v>
      </c>
      <c r="CA21" s="312">
        <v>0</v>
      </c>
      <c r="CB21" s="312">
        <v>1</v>
      </c>
      <c r="CC21" s="312">
        <v>1</v>
      </c>
      <c r="CD21" s="312">
        <v>3</v>
      </c>
      <c r="CE21" s="312">
        <v>13</v>
      </c>
      <c r="CF21" s="312">
        <v>55</v>
      </c>
      <c r="CG21" s="312">
        <v>26</v>
      </c>
      <c r="CH21" s="312">
        <v>1</v>
      </c>
      <c r="CM21" s="312">
        <v>18</v>
      </c>
      <c r="CN21" s="312">
        <v>82</v>
      </c>
      <c r="CO21" s="312">
        <v>8577</v>
      </c>
      <c r="CP21" s="312">
        <v>0</v>
      </c>
      <c r="CQ21" s="312">
        <v>0</v>
      </c>
      <c r="CR21" s="312">
        <v>2</v>
      </c>
      <c r="CS21" s="312">
        <v>0</v>
      </c>
      <c r="CT21" s="312">
        <v>0</v>
      </c>
      <c r="CU21" s="312">
        <v>10</v>
      </c>
      <c r="CV21" s="312">
        <v>42</v>
      </c>
      <c r="CW21" s="312">
        <v>36</v>
      </c>
      <c r="CX21" s="312">
        <v>8</v>
      </c>
      <c r="DC21" s="312">
        <v>14</v>
      </c>
      <c r="DD21" s="312">
        <v>86</v>
      </c>
      <c r="DE21" s="312">
        <v>4218</v>
      </c>
      <c r="DF21" s="312" t="s">
        <v>415</v>
      </c>
      <c r="DG21" s="312">
        <v>0</v>
      </c>
      <c r="DH21" s="312">
        <v>2</v>
      </c>
      <c r="DI21" s="312">
        <v>0</v>
      </c>
      <c r="DJ21" s="312">
        <v>0</v>
      </c>
      <c r="DK21" s="312">
        <v>11</v>
      </c>
      <c r="DL21" s="312">
        <v>44</v>
      </c>
      <c r="DM21" s="312">
        <v>35</v>
      </c>
      <c r="DN21" s="312">
        <v>7</v>
      </c>
      <c r="DS21" s="312">
        <v>14</v>
      </c>
      <c r="DT21" s="312">
        <v>86</v>
      </c>
      <c r="DU21" s="312">
        <v>4359</v>
      </c>
      <c r="DV21" s="312" t="s">
        <v>415</v>
      </c>
      <c r="DW21" s="312">
        <v>0</v>
      </c>
      <c r="DX21" s="312">
        <v>3</v>
      </c>
      <c r="DY21" s="312">
        <v>0</v>
      </c>
      <c r="DZ21" s="312">
        <v>1</v>
      </c>
      <c r="EA21" s="312">
        <v>10</v>
      </c>
      <c r="EB21" s="312">
        <v>40</v>
      </c>
      <c r="EC21" s="312">
        <v>36</v>
      </c>
      <c r="ED21" s="312">
        <v>9</v>
      </c>
      <c r="EI21" s="312">
        <v>14</v>
      </c>
      <c r="EJ21" s="312">
        <v>86</v>
      </c>
      <c r="EK21" s="312">
        <v>8578</v>
      </c>
      <c r="EL21" s="312">
        <v>0</v>
      </c>
      <c r="EM21" s="312">
        <v>0</v>
      </c>
      <c r="EN21" s="312">
        <v>3</v>
      </c>
      <c r="EO21" s="312">
        <v>2</v>
      </c>
      <c r="EP21" s="312">
        <v>17</v>
      </c>
      <c r="EQ21" s="312">
        <v>25</v>
      </c>
      <c r="ER21" s="312">
        <v>51</v>
      </c>
      <c r="ES21" s="312">
        <v>2</v>
      </c>
      <c r="EX21" s="312">
        <v>22</v>
      </c>
      <c r="EY21" s="312">
        <v>78</v>
      </c>
      <c r="EZ21" s="312">
        <v>4219</v>
      </c>
      <c r="FA21" s="312" t="s">
        <v>415</v>
      </c>
      <c r="FB21" s="312">
        <v>0</v>
      </c>
      <c r="FC21" s="312">
        <v>2</v>
      </c>
      <c r="FD21" s="312">
        <v>2</v>
      </c>
      <c r="FE21" s="312">
        <v>14</v>
      </c>
      <c r="FF21" s="312">
        <v>23</v>
      </c>
      <c r="FG21" s="312">
        <v>57</v>
      </c>
      <c r="FH21" s="312">
        <v>3</v>
      </c>
      <c r="FM21" s="312">
        <v>18</v>
      </c>
      <c r="FN21" s="312">
        <v>82</v>
      </c>
      <c r="FO21" s="312">
        <v>4359</v>
      </c>
      <c r="FP21" s="312" t="s">
        <v>415</v>
      </c>
      <c r="FQ21" s="312">
        <v>0</v>
      </c>
      <c r="FR21" s="312">
        <v>4</v>
      </c>
      <c r="FS21" s="312">
        <v>3</v>
      </c>
      <c r="FT21" s="312">
        <v>19</v>
      </c>
      <c r="FU21" s="312">
        <v>26</v>
      </c>
      <c r="FV21" s="312">
        <v>46</v>
      </c>
      <c r="FW21" s="312">
        <v>2</v>
      </c>
      <c r="GB21" s="312">
        <v>26</v>
      </c>
      <c r="GC21" s="312">
        <v>74</v>
      </c>
      <c r="GD21" s="312">
        <v>8576</v>
      </c>
      <c r="GE21" s="312">
        <v>21</v>
      </c>
      <c r="GF21" s="312">
        <v>79</v>
      </c>
      <c r="GG21" s="312">
        <v>4218</v>
      </c>
      <c r="GH21" s="312">
        <v>19</v>
      </c>
      <c r="GI21" s="312">
        <v>81</v>
      </c>
      <c r="GJ21" s="312">
        <v>4358</v>
      </c>
      <c r="GK21" s="312">
        <v>24</v>
      </c>
      <c r="GL21" s="312">
        <v>76</v>
      </c>
      <c r="GM21" s="312">
        <v>8011</v>
      </c>
      <c r="GN21" s="312">
        <v>10</v>
      </c>
      <c r="GO21" s="312">
        <v>90</v>
      </c>
      <c r="GP21" s="312">
        <v>3950</v>
      </c>
      <c r="GQ21" s="312">
        <v>9</v>
      </c>
      <c r="GR21" s="312">
        <v>91</v>
      </c>
      <c r="GS21" s="312">
        <v>4061</v>
      </c>
      <c r="GT21" s="312">
        <v>11</v>
      </c>
      <c r="GU21" s="312">
        <v>89</v>
      </c>
      <c r="GV21" s="312">
        <v>8014</v>
      </c>
      <c r="GW21" s="312">
        <v>7</v>
      </c>
      <c r="GX21" s="312">
        <v>93</v>
      </c>
      <c r="GY21" s="312">
        <v>3955</v>
      </c>
      <c r="GZ21" s="312">
        <v>6</v>
      </c>
      <c r="HA21" s="312">
        <v>94</v>
      </c>
      <c r="HB21" s="312">
        <v>4059</v>
      </c>
      <c r="HC21" s="312">
        <v>9</v>
      </c>
      <c r="HD21" s="312">
        <v>91</v>
      </c>
      <c r="HE21" s="312">
        <v>8037</v>
      </c>
      <c r="HF21" s="312">
        <v>11</v>
      </c>
      <c r="HG21" s="312">
        <v>89</v>
      </c>
      <c r="HH21" s="312">
        <v>3960</v>
      </c>
      <c r="HI21" s="312">
        <v>11</v>
      </c>
      <c r="HJ21" s="312">
        <v>89</v>
      </c>
      <c r="HK21" s="312">
        <v>4077</v>
      </c>
      <c r="HL21" s="312">
        <v>10</v>
      </c>
      <c r="HM21" s="312">
        <v>90</v>
      </c>
      <c r="HO21" s="312"/>
      <c r="HP21" s="312"/>
      <c r="HQ21" s="312"/>
      <c r="HR21" s="312"/>
      <c r="HS21" s="312"/>
      <c r="HT21" s="312"/>
      <c r="HU21" s="312"/>
      <c r="HV21" s="312"/>
      <c r="HW21" s="312"/>
      <c r="HX21" s="312"/>
      <c r="HY21" s="312"/>
      <c r="HZ21" s="312"/>
      <c r="IA21" s="312"/>
      <c r="IB21" s="312"/>
      <c r="IC21" s="312"/>
      <c r="ID21" s="312"/>
      <c r="IE21" s="312"/>
      <c r="IF21" s="312"/>
      <c r="IG21" s="312"/>
      <c r="IH21" s="312"/>
      <c r="II21" s="312"/>
      <c r="IJ21" s="312"/>
      <c r="IK21" s="312"/>
      <c r="IL21" s="312"/>
      <c r="IM21" s="312"/>
      <c r="IN21" s="312"/>
      <c r="IO21" s="312"/>
      <c r="IP21" s="312"/>
      <c r="IQ21" s="312"/>
      <c r="IR21" s="312"/>
      <c r="IS21" s="312"/>
      <c r="IT21" s="312"/>
      <c r="IU21" s="312"/>
      <c r="IV21" s="312"/>
    </row>
    <row r="22" spans="2:256" x14ac:dyDescent="0.2">
      <c r="B22" s="312" t="s">
        <v>35</v>
      </c>
      <c r="C22" s="312">
        <v>54797</v>
      </c>
      <c r="D22" s="312">
        <v>0</v>
      </c>
      <c r="E22" s="312">
        <v>0</v>
      </c>
      <c r="F22" s="312">
        <v>3</v>
      </c>
      <c r="G22" s="312">
        <v>2</v>
      </c>
      <c r="H22" s="312">
        <v>10</v>
      </c>
      <c r="I22" s="312">
        <v>46</v>
      </c>
      <c r="J22" s="312">
        <v>39</v>
      </c>
      <c r="K22" s="312">
        <v>0</v>
      </c>
      <c r="O22" s="312">
        <v>15</v>
      </c>
      <c r="P22" s="312">
        <v>85</v>
      </c>
      <c r="Q22" s="312">
        <v>26837</v>
      </c>
      <c r="R22" s="312">
        <v>0</v>
      </c>
      <c r="S22" s="312">
        <v>0</v>
      </c>
      <c r="T22" s="312">
        <v>3</v>
      </c>
      <c r="U22" s="312">
        <v>2</v>
      </c>
      <c r="V22" s="312">
        <v>9</v>
      </c>
      <c r="W22" s="312">
        <v>45</v>
      </c>
      <c r="X22" s="312">
        <v>41</v>
      </c>
      <c r="Y22" s="312">
        <v>0</v>
      </c>
      <c r="AC22" s="312">
        <v>13</v>
      </c>
      <c r="AD22" s="312">
        <v>87</v>
      </c>
      <c r="AE22" s="312">
        <v>27960</v>
      </c>
      <c r="AF22" s="312">
        <v>0</v>
      </c>
      <c r="AG22" s="312">
        <v>0</v>
      </c>
      <c r="AH22" s="312">
        <v>4</v>
      </c>
      <c r="AI22" s="312">
        <v>3</v>
      </c>
      <c r="AJ22" s="312">
        <v>10</v>
      </c>
      <c r="AK22" s="312">
        <v>46</v>
      </c>
      <c r="AL22" s="312">
        <v>36</v>
      </c>
      <c r="AM22" s="312">
        <v>0</v>
      </c>
      <c r="AQ22" s="312">
        <v>17</v>
      </c>
      <c r="AR22" s="312">
        <v>83</v>
      </c>
      <c r="AS22" s="312">
        <v>54781</v>
      </c>
      <c r="AT22" s="312">
        <v>0</v>
      </c>
      <c r="AU22" s="312">
        <v>0</v>
      </c>
      <c r="AV22" s="312">
        <v>1</v>
      </c>
      <c r="AW22" s="312">
        <v>1</v>
      </c>
      <c r="AX22" s="312">
        <v>3</v>
      </c>
      <c r="AY22" s="312">
        <v>11</v>
      </c>
      <c r="AZ22" s="312">
        <v>55</v>
      </c>
      <c r="BA22" s="312">
        <v>29</v>
      </c>
      <c r="BB22" s="312">
        <v>1</v>
      </c>
      <c r="BG22" s="312">
        <v>16</v>
      </c>
      <c r="BH22" s="312">
        <v>84</v>
      </c>
      <c r="BI22" s="312">
        <v>26830</v>
      </c>
      <c r="BJ22" s="312">
        <v>0</v>
      </c>
      <c r="BK22" s="312">
        <v>0</v>
      </c>
      <c r="BL22" s="312">
        <v>1</v>
      </c>
      <c r="BM22" s="312">
        <v>0</v>
      </c>
      <c r="BN22" s="312">
        <v>2</v>
      </c>
      <c r="BO22" s="312">
        <v>9</v>
      </c>
      <c r="BP22" s="312">
        <v>53</v>
      </c>
      <c r="BQ22" s="312">
        <v>34</v>
      </c>
      <c r="BR22" s="312">
        <v>2</v>
      </c>
      <c r="BW22" s="312">
        <v>11</v>
      </c>
      <c r="BX22" s="312">
        <v>89</v>
      </c>
      <c r="BY22" s="312">
        <v>27951</v>
      </c>
      <c r="BZ22" s="312">
        <v>0</v>
      </c>
      <c r="CA22" s="312">
        <v>0</v>
      </c>
      <c r="CB22" s="312">
        <v>1</v>
      </c>
      <c r="CC22" s="312">
        <v>1</v>
      </c>
      <c r="CD22" s="312">
        <v>3</v>
      </c>
      <c r="CE22" s="312">
        <v>14</v>
      </c>
      <c r="CF22" s="312">
        <v>57</v>
      </c>
      <c r="CG22" s="312">
        <v>23</v>
      </c>
      <c r="CH22" s="312">
        <v>1</v>
      </c>
      <c r="CM22" s="312">
        <v>19</v>
      </c>
      <c r="CN22" s="312">
        <v>81</v>
      </c>
      <c r="CO22" s="312">
        <v>54794</v>
      </c>
      <c r="CP22" s="312">
        <v>0</v>
      </c>
      <c r="CQ22" s="312">
        <v>0</v>
      </c>
      <c r="CR22" s="312">
        <v>3</v>
      </c>
      <c r="CS22" s="312">
        <v>1</v>
      </c>
      <c r="CT22" s="312">
        <v>0</v>
      </c>
      <c r="CU22" s="312">
        <v>10</v>
      </c>
      <c r="CV22" s="312">
        <v>41</v>
      </c>
      <c r="CW22" s="312">
        <v>35</v>
      </c>
      <c r="CX22" s="312">
        <v>9</v>
      </c>
      <c r="DC22" s="312">
        <v>15</v>
      </c>
      <c r="DD22" s="312">
        <v>85</v>
      </c>
      <c r="DE22" s="312">
        <v>26837</v>
      </c>
      <c r="DF22" s="312">
        <v>0</v>
      </c>
      <c r="DG22" s="312">
        <v>0</v>
      </c>
      <c r="DH22" s="312">
        <v>2</v>
      </c>
      <c r="DI22" s="312">
        <v>1</v>
      </c>
      <c r="DJ22" s="312">
        <v>0</v>
      </c>
      <c r="DK22" s="312">
        <v>11</v>
      </c>
      <c r="DL22" s="312">
        <v>44</v>
      </c>
      <c r="DM22" s="312">
        <v>34</v>
      </c>
      <c r="DN22" s="312">
        <v>7</v>
      </c>
      <c r="DS22" s="312">
        <v>16</v>
      </c>
      <c r="DT22" s="312">
        <v>84</v>
      </c>
      <c r="DU22" s="312">
        <v>27957</v>
      </c>
      <c r="DV22" s="312">
        <v>0</v>
      </c>
      <c r="DW22" s="312">
        <v>0</v>
      </c>
      <c r="DX22" s="312">
        <v>3</v>
      </c>
      <c r="DY22" s="312">
        <v>1</v>
      </c>
      <c r="DZ22" s="312">
        <v>0</v>
      </c>
      <c r="EA22" s="312">
        <v>10</v>
      </c>
      <c r="EB22" s="312">
        <v>39</v>
      </c>
      <c r="EC22" s="312">
        <v>36</v>
      </c>
      <c r="ED22" s="312">
        <v>10</v>
      </c>
      <c r="EI22" s="312">
        <v>15</v>
      </c>
      <c r="EJ22" s="312">
        <v>85</v>
      </c>
      <c r="EK22" s="312">
        <v>54795</v>
      </c>
      <c r="EL22" s="312">
        <v>0</v>
      </c>
      <c r="EM22" s="312">
        <v>0</v>
      </c>
      <c r="EN22" s="312">
        <v>3</v>
      </c>
      <c r="EO22" s="312">
        <v>2</v>
      </c>
      <c r="EP22" s="312">
        <v>15</v>
      </c>
      <c r="EQ22" s="312">
        <v>24</v>
      </c>
      <c r="ER22" s="312">
        <v>52</v>
      </c>
      <c r="ES22" s="312">
        <v>2</v>
      </c>
      <c r="EX22" s="312">
        <v>21</v>
      </c>
      <c r="EY22" s="312">
        <v>79</v>
      </c>
      <c r="EZ22" s="312">
        <v>26836</v>
      </c>
      <c r="FA22" s="312">
        <v>0</v>
      </c>
      <c r="FB22" s="312">
        <v>0</v>
      </c>
      <c r="FC22" s="312">
        <v>2</v>
      </c>
      <c r="FD22" s="312">
        <v>2</v>
      </c>
      <c r="FE22" s="312">
        <v>13</v>
      </c>
      <c r="FF22" s="312">
        <v>23</v>
      </c>
      <c r="FG22" s="312">
        <v>57</v>
      </c>
      <c r="FH22" s="312">
        <v>3</v>
      </c>
      <c r="FM22" s="312">
        <v>17</v>
      </c>
      <c r="FN22" s="312">
        <v>83</v>
      </c>
      <c r="FO22" s="312">
        <v>27959</v>
      </c>
      <c r="FP22" s="312">
        <v>0</v>
      </c>
      <c r="FQ22" s="312">
        <v>0</v>
      </c>
      <c r="FR22" s="312">
        <v>4</v>
      </c>
      <c r="FS22" s="312">
        <v>3</v>
      </c>
      <c r="FT22" s="312">
        <v>18</v>
      </c>
      <c r="FU22" s="312">
        <v>26</v>
      </c>
      <c r="FV22" s="312">
        <v>48</v>
      </c>
      <c r="FW22" s="312">
        <v>2</v>
      </c>
      <c r="GB22" s="312">
        <v>25</v>
      </c>
      <c r="GC22" s="312">
        <v>75</v>
      </c>
      <c r="GD22" s="312">
        <v>54778</v>
      </c>
      <c r="GE22" s="312">
        <v>24</v>
      </c>
      <c r="GF22" s="312">
        <v>76</v>
      </c>
      <c r="GG22" s="312">
        <v>26830</v>
      </c>
      <c r="GH22" s="312">
        <v>22</v>
      </c>
      <c r="GI22" s="312">
        <v>78</v>
      </c>
      <c r="GJ22" s="312">
        <v>27948</v>
      </c>
      <c r="GK22" s="312">
        <v>27</v>
      </c>
      <c r="GL22" s="312">
        <v>73</v>
      </c>
      <c r="GM22" s="312">
        <v>50938</v>
      </c>
      <c r="GN22" s="312">
        <v>11</v>
      </c>
      <c r="GO22" s="312">
        <v>89</v>
      </c>
      <c r="GP22" s="312">
        <v>24976</v>
      </c>
      <c r="GQ22" s="312">
        <v>10</v>
      </c>
      <c r="GR22" s="312">
        <v>90</v>
      </c>
      <c r="GS22" s="312">
        <v>25962</v>
      </c>
      <c r="GT22" s="312">
        <v>12</v>
      </c>
      <c r="GU22" s="312">
        <v>88</v>
      </c>
      <c r="GV22" s="312">
        <v>50992</v>
      </c>
      <c r="GW22" s="312">
        <v>7</v>
      </c>
      <c r="GX22" s="312">
        <v>93</v>
      </c>
      <c r="GY22" s="312">
        <v>25002</v>
      </c>
      <c r="GZ22" s="312">
        <v>5</v>
      </c>
      <c r="HA22" s="312">
        <v>95</v>
      </c>
      <c r="HB22" s="312">
        <v>25990</v>
      </c>
      <c r="HC22" s="312">
        <v>8</v>
      </c>
      <c r="HD22" s="312">
        <v>92</v>
      </c>
      <c r="HE22" s="312">
        <v>51129</v>
      </c>
      <c r="HF22" s="312">
        <v>9</v>
      </c>
      <c r="HG22" s="312">
        <v>91</v>
      </c>
      <c r="HH22" s="312">
        <v>25057</v>
      </c>
      <c r="HI22" s="312">
        <v>10</v>
      </c>
      <c r="HJ22" s="312">
        <v>90</v>
      </c>
      <c r="HK22" s="312">
        <v>26072</v>
      </c>
      <c r="HL22" s="312">
        <v>9</v>
      </c>
      <c r="HM22" s="312">
        <v>91</v>
      </c>
      <c r="HO22" s="312"/>
      <c r="HP22" s="312"/>
      <c r="HQ22" s="312"/>
      <c r="HR22" s="312"/>
      <c r="HS22" s="312"/>
      <c r="HT22" s="312"/>
      <c r="HU22" s="312"/>
      <c r="HV22" s="312"/>
      <c r="HW22" s="312"/>
      <c r="HX22" s="312"/>
      <c r="HY22" s="312"/>
      <c r="HZ22" s="312"/>
      <c r="IA22" s="312"/>
      <c r="IB22" s="312"/>
      <c r="IC22" s="312"/>
      <c r="ID22" s="312"/>
      <c r="IE22" s="312"/>
      <c r="IF22" s="312"/>
      <c r="IG22" s="312"/>
      <c r="IH22" s="312"/>
      <c r="II22" s="312"/>
      <c r="IJ22" s="312"/>
      <c r="IK22" s="312"/>
      <c r="IL22" s="312"/>
      <c r="IM22" s="312"/>
      <c r="IN22" s="312"/>
      <c r="IO22" s="312"/>
      <c r="IP22" s="312"/>
      <c r="IQ22" s="312"/>
      <c r="IR22" s="312"/>
      <c r="IS22" s="312"/>
      <c r="IT22" s="312"/>
      <c r="IU22" s="312"/>
      <c r="IV22" s="312"/>
    </row>
    <row r="23" spans="2:256" x14ac:dyDescent="0.2">
      <c r="B23" s="312" t="s">
        <v>382</v>
      </c>
      <c r="C23" s="312">
        <v>13649</v>
      </c>
      <c r="D23" s="312" t="s">
        <v>415</v>
      </c>
      <c r="E23" s="312">
        <v>0</v>
      </c>
      <c r="F23" s="312">
        <v>2</v>
      </c>
      <c r="G23" s="312">
        <v>1</v>
      </c>
      <c r="H23" s="312">
        <v>7</v>
      </c>
      <c r="I23" s="312">
        <v>42</v>
      </c>
      <c r="J23" s="312">
        <v>47</v>
      </c>
      <c r="K23" s="312">
        <v>0</v>
      </c>
      <c r="O23" s="312">
        <v>11</v>
      </c>
      <c r="P23" s="312">
        <v>89</v>
      </c>
      <c r="Q23" s="312">
        <v>6646</v>
      </c>
      <c r="R23" s="312">
        <v>0</v>
      </c>
      <c r="S23" s="312">
        <v>0</v>
      </c>
      <c r="T23" s="312">
        <v>2</v>
      </c>
      <c r="U23" s="312">
        <v>1</v>
      </c>
      <c r="V23" s="312">
        <v>6</v>
      </c>
      <c r="W23" s="312">
        <v>40</v>
      </c>
      <c r="X23" s="312">
        <v>50</v>
      </c>
      <c r="Y23" s="312">
        <v>1</v>
      </c>
      <c r="AC23" s="312">
        <v>9</v>
      </c>
      <c r="AD23" s="312">
        <v>91</v>
      </c>
      <c r="AE23" s="312">
        <v>7003</v>
      </c>
      <c r="AF23" s="312" t="s">
        <v>415</v>
      </c>
      <c r="AG23" s="312">
        <v>0</v>
      </c>
      <c r="AH23" s="312">
        <v>3</v>
      </c>
      <c r="AI23" s="312">
        <v>2</v>
      </c>
      <c r="AJ23" s="312">
        <v>8</v>
      </c>
      <c r="AK23" s="312">
        <v>43</v>
      </c>
      <c r="AL23" s="312">
        <v>44</v>
      </c>
      <c r="AM23" s="312">
        <v>0</v>
      </c>
      <c r="AQ23" s="312">
        <v>12</v>
      </c>
      <c r="AR23" s="312">
        <v>88</v>
      </c>
      <c r="AS23" s="312">
        <v>13647</v>
      </c>
      <c r="AT23" s="312" t="s">
        <v>415</v>
      </c>
      <c r="AU23" s="312">
        <v>0</v>
      </c>
      <c r="AV23" s="312">
        <v>1</v>
      </c>
      <c r="AW23" s="312">
        <v>1</v>
      </c>
      <c r="AX23" s="312">
        <v>2</v>
      </c>
      <c r="AY23" s="312">
        <v>8</v>
      </c>
      <c r="AZ23" s="312">
        <v>51</v>
      </c>
      <c r="BA23" s="312">
        <v>36</v>
      </c>
      <c r="BB23" s="312">
        <v>2</v>
      </c>
      <c r="BG23" s="312">
        <v>11</v>
      </c>
      <c r="BH23" s="312">
        <v>89</v>
      </c>
      <c r="BI23" s="312">
        <v>6646</v>
      </c>
      <c r="BJ23" s="312">
        <v>0</v>
      </c>
      <c r="BK23" s="312" t="s">
        <v>415</v>
      </c>
      <c r="BL23" s="312">
        <v>0</v>
      </c>
      <c r="BM23" s="312">
        <v>0</v>
      </c>
      <c r="BN23" s="312">
        <v>1</v>
      </c>
      <c r="BO23" s="312">
        <v>6</v>
      </c>
      <c r="BP23" s="312">
        <v>47</v>
      </c>
      <c r="BQ23" s="312">
        <v>42</v>
      </c>
      <c r="BR23" s="312">
        <v>3</v>
      </c>
      <c r="BW23" s="312">
        <v>8</v>
      </c>
      <c r="BX23" s="312">
        <v>92</v>
      </c>
      <c r="BY23" s="312">
        <v>7001</v>
      </c>
      <c r="BZ23" s="312" t="s">
        <v>415</v>
      </c>
      <c r="CA23" s="312" t="s">
        <v>415</v>
      </c>
      <c r="CB23" s="312">
        <v>1</v>
      </c>
      <c r="CC23" s="312">
        <v>1</v>
      </c>
      <c r="CD23" s="312">
        <v>2</v>
      </c>
      <c r="CE23" s="312">
        <v>10</v>
      </c>
      <c r="CF23" s="312">
        <v>55</v>
      </c>
      <c r="CG23" s="312">
        <v>30</v>
      </c>
      <c r="CH23" s="312">
        <v>1</v>
      </c>
      <c r="CM23" s="312">
        <v>14</v>
      </c>
      <c r="CN23" s="312">
        <v>86</v>
      </c>
      <c r="CO23" s="312">
        <v>13649</v>
      </c>
      <c r="CP23" s="312">
        <v>0</v>
      </c>
      <c r="CQ23" s="312">
        <v>0</v>
      </c>
      <c r="CR23" s="312">
        <v>2</v>
      </c>
      <c r="CS23" s="312">
        <v>0</v>
      </c>
      <c r="CT23" s="312">
        <v>0</v>
      </c>
      <c r="CU23" s="312">
        <v>7</v>
      </c>
      <c r="CV23" s="312">
        <v>35</v>
      </c>
      <c r="CW23" s="312">
        <v>41</v>
      </c>
      <c r="CX23" s="312">
        <v>14</v>
      </c>
      <c r="DC23" s="312">
        <v>10</v>
      </c>
      <c r="DD23" s="312">
        <v>90</v>
      </c>
      <c r="DE23" s="312">
        <v>6646</v>
      </c>
      <c r="DF23" s="312">
        <v>0</v>
      </c>
      <c r="DG23" s="312">
        <v>0</v>
      </c>
      <c r="DH23" s="312">
        <v>2</v>
      </c>
      <c r="DI23" s="312">
        <v>0</v>
      </c>
      <c r="DJ23" s="312">
        <v>0</v>
      </c>
      <c r="DK23" s="312">
        <v>8</v>
      </c>
      <c r="DL23" s="312">
        <v>37</v>
      </c>
      <c r="DM23" s="312">
        <v>41</v>
      </c>
      <c r="DN23" s="312">
        <v>12</v>
      </c>
      <c r="DS23" s="312">
        <v>11</v>
      </c>
      <c r="DT23" s="312">
        <v>89</v>
      </c>
      <c r="DU23" s="312">
        <v>7003</v>
      </c>
      <c r="DV23" s="312">
        <v>0</v>
      </c>
      <c r="DW23" s="312">
        <v>0</v>
      </c>
      <c r="DX23" s="312">
        <v>2</v>
      </c>
      <c r="DY23" s="312">
        <v>0</v>
      </c>
      <c r="DZ23" s="312">
        <v>0</v>
      </c>
      <c r="EA23" s="312">
        <v>6</v>
      </c>
      <c r="EB23" s="312">
        <v>33</v>
      </c>
      <c r="EC23" s="312">
        <v>42</v>
      </c>
      <c r="ED23" s="312">
        <v>16</v>
      </c>
      <c r="EI23" s="312">
        <v>10</v>
      </c>
      <c r="EJ23" s="312">
        <v>90</v>
      </c>
      <c r="EK23" s="312">
        <v>13648</v>
      </c>
      <c r="EL23" s="312">
        <v>0</v>
      </c>
      <c r="EM23" s="312">
        <v>0</v>
      </c>
      <c r="EN23" s="312">
        <v>2</v>
      </c>
      <c r="EO23" s="312">
        <v>1</v>
      </c>
      <c r="EP23" s="312">
        <v>12</v>
      </c>
      <c r="EQ23" s="312">
        <v>22</v>
      </c>
      <c r="ER23" s="312">
        <v>59</v>
      </c>
      <c r="ES23" s="312">
        <v>4</v>
      </c>
      <c r="EX23" s="312">
        <v>15</v>
      </c>
      <c r="EY23" s="312">
        <v>85</v>
      </c>
      <c r="EZ23" s="312">
        <v>6645</v>
      </c>
      <c r="FA23" s="312" t="s">
        <v>415</v>
      </c>
      <c r="FB23" s="312">
        <v>0</v>
      </c>
      <c r="FC23" s="312">
        <v>2</v>
      </c>
      <c r="FD23" s="312">
        <v>1</v>
      </c>
      <c r="FE23" s="312">
        <v>9</v>
      </c>
      <c r="FF23" s="312">
        <v>20</v>
      </c>
      <c r="FG23" s="312">
        <v>64</v>
      </c>
      <c r="FH23" s="312">
        <v>5</v>
      </c>
      <c r="FM23" s="312">
        <v>12</v>
      </c>
      <c r="FN23" s="312">
        <v>88</v>
      </c>
      <c r="FO23" s="312">
        <v>7003</v>
      </c>
      <c r="FP23" s="312" t="s">
        <v>415</v>
      </c>
      <c r="FQ23" s="312">
        <v>0</v>
      </c>
      <c r="FR23" s="312">
        <v>3</v>
      </c>
      <c r="FS23" s="312">
        <v>1</v>
      </c>
      <c r="FT23" s="312">
        <v>14</v>
      </c>
      <c r="FU23" s="312">
        <v>24</v>
      </c>
      <c r="FV23" s="312">
        <v>55</v>
      </c>
      <c r="FW23" s="312">
        <v>3</v>
      </c>
      <c r="GB23" s="312">
        <v>19</v>
      </c>
      <c r="GC23" s="312">
        <v>81</v>
      </c>
      <c r="GD23" s="312">
        <v>13647</v>
      </c>
      <c r="GE23" s="312">
        <v>17</v>
      </c>
      <c r="GF23" s="312">
        <v>83</v>
      </c>
      <c r="GG23" s="312">
        <v>6646</v>
      </c>
      <c r="GH23" s="312">
        <v>15</v>
      </c>
      <c r="GI23" s="312">
        <v>85</v>
      </c>
      <c r="GJ23" s="312">
        <v>7001</v>
      </c>
      <c r="GK23" s="312">
        <v>20</v>
      </c>
      <c r="GL23" s="312">
        <v>80</v>
      </c>
      <c r="GM23" s="312">
        <v>12666</v>
      </c>
      <c r="GN23" s="312">
        <v>10</v>
      </c>
      <c r="GO23" s="312">
        <v>90</v>
      </c>
      <c r="GP23" s="312">
        <v>6154</v>
      </c>
      <c r="GQ23" s="312">
        <v>9</v>
      </c>
      <c r="GR23" s="312">
        <v>91</v>
      </c>
      <c r="GS23" s="312">
        <v>6512</v>
      </c>
      <c r="GT23" s="312">
        <v>10</v>
      </c>
      <c r="GU23" s="312">
        <v>90</v>
      </c>
      <c r="GV23" s="312">
        <v>12687</v>
      </c>
      <c r="GW23" s="312">
        <v>6</v>
      </c>
      <c r="GX23" s="312">
        <v>94</v>
      </c>
      <c r="GY23" s="312">
        <v>6170</v>
      </c>
      <c r="GZ23" s="312">
        <v>5</v>
      </c>
      <c r="HA23" s="312">
        <v>95</v>
      </c>
      <c r="HB23" s="312">
        <v>6517</v>
      </c>
      <c r="HC23" s="312">
        <v>7</v>
      </c>
      <c r="HD23" s="312">
        <v>93</v>
      </c>
      <c r="HE23" s="312">
        <v>12761</v>
      </c>
      <c r="HF23" s="312">
        <v>7</v>
      </c>
      <c r="HG23" s="312">
        <v>93</v>
      </c>
      <c r="HH23" s="312">
        <v>6188</v>
      </c>
      <c r="HI23" s="312">
        <v>8</v>
      </c>
      <c r="HJ23" s="312">
        <v>92</v>
      </c>
      <c r="HK23" s="312">
        <v>6573</v>
      </c>
      <c r="HL23" s="312">
        <v>6</v>
      </c>
      <c r="HM23" s="312">
        <v>94</v>
      </c>
      <c r="HO23" s="312"/>
      <c r="HP23" s="312"/>
      <c r="HQ23" s="312"/>
      <c r="HR23" s="312"/>
      <c r="HS23" s="312"/>
      <c r="HT23" s="312"/>
      <c r="HU23" s="312"/>
      <c r="HV23" s="312"/>
      <c r="HW23" s="312"/>
      <c r="HX23" s="312"/>
      <c r="HY23" s="312"/>
      <c r="HZ23" s="312"/>
      <c r="IA23" s="312"/>
      <c r="IB23" s="312"/>
      <c r="IC23" s="312"/>
      <c r="ID23" s="312"/>
      <c r="IE23" s="312"/>
      <c r="IF23" s="312"/>
      <c r="IG23" s="312"/>
      <c r="IH23" s="312"/>
      <c r="II23" s="312"/>
      <c r="IJ23" s="312"/>
      <c r="IK23" s="312"/>
      <c r="IL23" s="312"/>
      <c r="IM23" s="312"/>
      <c r="IN23" s="312"/>
      <c r="IO23" s="312"/>
      <c r="IP23" s="312"/>
      <c r="IQ23" s="312"/>
      <c r="IR23" s="312"/>
      <c r="IS23" s="312"/>
      <c r="IT23" s="312"/>
      <c r="IU23" s="312"/>
      <c r="IV23" s="312"/>
    </row>
    <row r="24" spans="2:256" x14ac:dyDescent="0.2">
      <c r="B24" s="312" t="s">
        <v>383</v>
      </c>
      <c r="C24" s="312">
        <v>23506</v>
      </c>
      <c r="D24" s="312">
        <v>0</v>
      </c>
      <c r="E24" s="312">
        <v>0</v>
      </c>
      <c r="F24" s="312">
        <v>4</v>
      </c>
      <c r="G24" s="312">
        <v>3</v>
      </c>
      <c r="H24" s="312">
        <v>12</v>
      </c>
      <c r="I24" s="312">
        <v>49</v>
      </c>
      <c r="J24" s="312">
        <v>32</v>
      </c>
      <c r="K24" s="312">
        <v>0</v>
      </c>
      <c r="O24" s="312">
        <v>18</v>
      </c>
      <c r="P24" s="312">
        <v>82</v>
      </c>
      <c r="Q24" s="312">
        <v>11506</v>
      </c>
      <c r="R24" s="312" t="s">
        <v>415</v>
      </c>
      <c r="S24" s="312">
        <v>0</v>
      </c>
      <c r="T24" s="312">
        <v>3</v>
      </c>
      <c r="U24" s="312">
        <v>2</v>
      </c>
      <c r="V24" s="312">
        <v>11</v>
      </c>
      <c r="W24" s="312">
        <v>50</v>
      </c>
      <c r="X24" s="312">
        <v>34</v>
      </c>
      <c r="Y24" s="312">
        <v>0</v>
      </c>
      <c r="AC24" s="312">
        <v>16</v>
      </c>
      <c r="AD24" s="312">
        <v>84</v>
      </c>
      <c r="AE24" s="312">
        <v>12000</v>
      </c>
      <c r="AF24" s="312" t="s">
        <v>415</v>
      </c>
      <c r="AG24" s="312">
        <v>0</v>
      </c>
      <c r="AH24" s="312">
        <v>4</v>
      </c>
      <c r="AI24" s="312">
        <v>4</v>
      </c>
      <c r="AJ24" s="312">
        <v>13</v>
      </c>
      <c r="AK24" s="312">
        <v>49</v>
      </c>
      <c r="AL24" s="312">
        <v>31</v>
      </c>
      <c r="AM24" s="312">
        <v>0</v>
      </c>
      <c r="AQ24" s="312">
        <v>21</v>
      </c>
      <c r="AR24" s="312">
        <v>79</v>
      </c>
      <c r="AS24" s="312">
        <v>23497</v>
      </c>
      <c r="AT24" s="312">
        <v>0</v>
      </c>
      <c r="AU24" s="312">
        <v>0</v>
      </c>
      <c r="AV24" s="312">
        <v>1</v>
      </c>
      <c r="AW24" s="312">
        <v>1</v>
      </c>
      <c r="AX24" s="312">
        <v>3</v>
      </c>
      <c r="AY24" s="312">
        <v>14</v>
      </c>
      <c r="AZ24" s="312">
        <v>58</v>
      </c>
      <c r="BA24" s="312">
        <v>23</v>
      </c>
      <c r="BB24" s="312">
        <v>1</v>
      </c>
      <c r="BG24" s="312">
        <v>19</v>
      </c>
      <c r="BH24" s="312">
        <v>81</v>
      </c>
      <c r="BI24" s="312">
        <v>11502</v>
      </c>
      <c r="BJ24" s="312" t="s">
        <v>415</v>
      </c>
      <c r="BK24" s="312">
        <v>0</v>
      </c>
      <c r="BL24" s="312">
        <v>1</v>
      </c>
      <c r="BM24" s="312">
        <v>0</v>
      </c>
      <c r="BN24" s="312">
        <v>2</v>
      </c>
      <c r="BO24" s="312">
        <v>11</v>
      </c>
      <c r="BP24" s="312">
        <v>57</v>
      </c>
      <c r="BQ24" s="312">
        <v>28</v>
      </c>
      <c r="BR24" s="312">
        <v>1</v>
      </c>
      <c r="BW24" s="312">
        <v>14</v>
      </c>
      <c r="BX24" s="312">
        <v>86</v>
      </c>
      <c r="BY24" s="312">
        <v>11995</v>
      </c>
      <c r="BZ24" s="312" t="s">
        <v>415</v>
      </c>
      <c r="CA24" s="312">
        <v>0</v>
      </c>
      <c r="CB24" s="312">
        <v>1</v>
      </c>
      <c r="CC24" s="312">
        <v>1</v>
      </c>
      <c r="CD24" s="312">
        <v>4</v>
      </c>
      <c r="CE24" s="312">
        <v>18</v>
      </c>
      <c r="CF24" s="312">
        <v>58</v>
      </c>
      <c r="CG24" s="312">
        <v>18</v>
      </c>
      <c r="CH24" s="312">
        <v>1</v>
      </c>
      <c r="CM24" s="312">
        <v>24</v>
      </c>
      <c r="CN24" s="312">
        <v>76</v>
      </c>
      <c r="CO24" s="312">
        <v>23504</v>
      </c>
      <c r="CP24" s="312">
        <v>0</v>
      </c>
      <c r="CQ24" s="312">
        <v>0</v>
      </c>
      <c r="CR24" s="312">
        <v>3</v>
      </c>
      <c r="CS24" s="312">
        <v>1</v>
      </c>
      <c r="CT24" s="312">
        <v>1</v>
      </c>
      <c r="CU24" s="312">
        <v>13</v>
      </c>
      <c r="CV24" s="312">
        <v>46</v>
      </c>
      <c r="CW24" s="312">
        <v>31</v>
      </c>
      <c r="CX24" s="312">
        <v>5</v>
      </c>
      <c r="DC24" s="312">
        <v>19</v>
      </c>
      <c r="DD24" s="312">
        <v>81</v>
      </c>
      <c r="DE24" s="312">
        <v>11506</v>
      </c>
      <c r="DF24" s="312">
        <v>0</v>
      </c>
      <c r="DG24" s="312" t="s">
        <v>415</v>
      </c>
      <c r="DH24" s="312">
        <v>3</v>
      </c>
      <c r="DI24" s="312">
        <v>1</v>
      </c>
      <c r="DJ24" s="312">
        <v>1</v>
      </c>
      <c r="DK24" s="312">
        <v>14</v>
      </c>
      <c r="DL24" s="312">
        <v>49</v>
      </c>
      <c r="DM24" s="312">
        <v>28</v>
      </c>
      <c r="DN24" s="312">
        <v>4</v>
      </c>
      <c r="DS24" s="312">
        <v>19</v>
      </c>
      <c r="DT24" s="312">
        <v>81</v>
      </c>
      <c r="DU24" s="312">
        <v>11998</v>
      </c>
      <c r="DV24" s="312">
        <v>0</v>
      </c>
      <c r="DW24" s="312" t="s">
        <v>415</v>
      </c>
      <c r="DX24" s="312">
        <v>4</v>
      </c>
      <c r="DY24" s="312">
        <v>1</v>
      </c>
      <c r="DZ24" s="312">
        <v>1</v>
      </c>
      <c r="EA24" s="312">
        <v>12</v>
      </c>
      <c r="EB24" s="312">
        <v>43</v>
      </c>
      <c r="EC24" s="312">
        <v>33</v>
      </c>
      <c r="ED24" s="312">
        <v>6</v>
      </c>
      <c r="EI24" s="312">
        <v>18</v>
      </c>
      <c r="EJ24" s="312">
        <v>82</v>
      </c>
      <c r="EK24" s="312">
        <v>23505</v>
      </c>
      <c r="EL24" s="312">
        <v>0</v>
      </c>
      <c r="EM24" s="312">
        <v>0</v>
      </c>
      <c r="EN24" s="312">
        <v>3</v>
      </c>
      <c r="EO24" s="312">
        <v>3</v>
      </c>
      <c r="EP24" s="312">
        <v>18</v>
      </c>
      <c r="EQ24" s="312">
        <v>27</v>
      </c>
      <c r="ER24" s="312">
        <v>46</v>
      </c>
      <c r="ES24" s="312">
        <v>1</v>
      </c>
      <c r="EX24" s="312">
        <v>25</v>
      </c>
      <c r="EY24" s="312">
        <v>75</v>
      </c>
      <c r="EZ24" s="312">
        <v>11506</v>
      </c>
      <c r="FA24" s="312">
        <v>0</v>
      </c>
      <c r="FB24" s="312" t="s">
        <v>415</v>
      </c>
      <c r="FC24" s="312">
        <v>3</v>
      </c>
      <c r="FD24" s="312">
        <v>2</v>
      </c>
      <c r="FE24" s="312">
        <v>15</v>
      </c>
      <c r="FF24" s="312">
        <v>26</v>
      </c>
      <c r="FG24" s="312">
        <v>51</v>
      </c>
      <c r="FH24" s="312">
        <v>1</v>
      </c>
      <c r="FM24" s="312">
        <v>21</v>
      </c>
      <c r="FN24" s="312">
        <v>79</v>
      </c>
      <c r="FO24" s="312">
        <v>11999</v>
      </c>
      <c r="FP24" s="312">
        <v>0</v>
      </c>
      <c r="FQ24" s="312" t="s">
        <v>415</v>
      </c>
      <c r="FR24" s="312">
        <v>4</v>
      </c>
      <c r="FS24" s="312">
        <v>4</v>
      </c>
      <c r="FT24" s="312">
        <v>21</v>
      </c>
      <c r="FU24" s="312">
        <v>28</v>
      </c>
      <c r="FV24" s="312">
        <v>42</v>
      </c>
      <c r="FW24" s="312">
        <v>1</v>
      </c>
      <c r="GB24" s="312">
        <v>30</v>
      </c>
      <c r="GC24" s="312">
        <v>70</v>
      </c>
      <c r="GD24" s="312">
        <v>23495</v>
      </c>
      <c r="GE24" s="312">
        <v>29</v>
      </c>
      <c r="GF24" s="312">
        <v>71</v>
      </c>
      <c r="GG24" s="312">
        <v>11502</v>
      </c>
      <c r="GH24" s="312">
        <v>26</v>
      </c>
      <c r="GI24" s="312">
        <v>74</v>
      </c>
      <c r="GJ24" s="312">
        <v>11993</v>
      </c>
      <c r="GK24" s="312">
        <v>32</v>
      </c>
      <c r="GL24" s="312">
        <v>68</v>
      </c>
      <c r="GM24" s="312">
        <v>22269</v>
      </c>
      <c r="GN24" s="312">
        <v>12</v>
      </c>
      <c r="GO24" s="312">
        <v>88</v>
      </c>
      <c r="GP24" s="312">
        <v>10921</v>
      </c>
      <c r="GQ24" s="312">
        <v>12</v>
      </c>
      <c r="GR24" s="312">
        <v>88</v>
      </c>
      <c r="GS24" s="312">
        <v>11348</v>
      </c>
      <c r="GT24" s="312">
        <v>13</v>
      </c>
      <c r="GU24" s="312">
        <v>87</v>
      </c>
      <c r="GV24" s="312">
        <v>22269</v>
      </c>
      <c r="GW24" s="312">
        <v>8</v>
      </c>
      <c r="GX24" s="312">
        <v>92</v>
      </c>
      <c r="GY24" s="312">
        <v>10921</v>
      </c>
      <c r="GZ24" s="312">
        <v>6</v>
      </c>
      <c r="HA24" s="312">
        <v>94</v>
      </c>
      <c r="HB24" s="312">
        <v>11348</v>
      </c>
      <c r="HC24" s="312">
        <v>9</v>
      </c>
      <c r="HD24" s="312">
        <v>91</v>
      </c>
      <c r="HE24" s="312">
        <v>22293</v>
      </c>
      <c r="HF24" s="312">
        <v>12</v>
      </c>
      <c r="HG24" s="312">
        <v>88</v>
      </c>
      <c r="HH24" s="312">
        <v>10933</v>
      </c>
      <c r="HI24" s="312">
        <v>12</v>
      </c>
      <c r="HJ24" s="312">
        <v>88</v>
      </c>
      <c r="HK24" s="312">
        <v>11360</v>
      </c>
      <c r="HL24" s="312">
        <v>11</v>
      </c>
      <c r="HM24" s="312">
        <v>89</v>
      </c>
      <c r="HO24" s="312"/>
      <c r="HP24" s="312"/>
      <c r="HQ24" s="312"/>
      <c r="HR24" s="312"/>
      <c r="HS24" s="312"/>
      <c r="HT24" s="312"/>
      <c r="HU24" s="312"/>
      <c r="HV24" s="312"/>
      <c r="HW24" s="312"/>
      <c r="HX24" s="312"/>
      <c r="HY24" s="312"/>
      <c r="HZ24" s="312"/>
      <c r="IA24" s="312"/>
      <c r="IB24" s="312"/>
      <c r="IC24" s="312"/>
      <c r="ID24" s="312"/>
      <c r="IE24" s="312"/>
      <c r="IF24" s="312"/>
      <c r="IG24" s="312"/>
      <c r="IH24" s="312"/>
      <c r="II24" s="312"/>
      <c r="IJ24" s="312"/>
      <c r="IK24" s="312"/>
      <c r="IL24" s="312"/>
      <c r="IM24" s="312"/>
      <c r="IN24" s="312"/>
      <c r="IO24" s="312"/>
      <c r="IP24" s="312"/>
      <c r="IQ24" s="312"/>
      <c r="IR24" s="312"/>
      <c r="IS24" s="312"/>
      <c r="IT24" s="312"/>
      <c r="IU24" s="312"/>
      <c r="IV24" s="312"/>
    </row>
    <row r="25" spans="2:256" x14ac:dyDescent="0.2">
      <c r="B25" s="312" t="s">
        <v>384</v>
      </c>
      <c r="C25" s="312">
        <v>9598</v>
      </c>
      <c r="D25" s="312" t="s">
        <v>415</v>
      </c>
      <c r="E25" s="312">
        <v>0</v>
      </c>
      <c r="F25" s="312">
        <v>3</v>
      </c>
      <c r="G25" s="312">
        <v>2</v>
      </c>
      <c r="H25" s="312">
        <v>9</v>
      </c>
      <c r="I25" s="312">
        <v>48</v>
      </c>
      <c r="J25" s="312">
        <v>37</v>
      </c>
      <c r="K25" s="312">
        <v>0</v>
      </c>
      <c r="O25" s="312">
        <v>15</v>
      </c>
      <c r="P25" s="312">
        <v>85</v>
      </c>
      <c r="Q25" s="312">
        <v>4760</v>
      </c>
      <c r="R25" s="312">
        <v>0</v>
      </c>
      <c r="S25" s="312" t="s">
        <v>415</v>
      </c>
      <c r="T25" s="312">
        <v>3</v>
      </c>
      <c r="U25" s="312">
        <v>2</v>
      </c>
      <c r="V25" s="312">
        <v>9</v>
      </c>
      <c r="W25" s="312">
        <v>48</v>
      </c>
      <c r="X25" s="312">
        <v>39</v>
      </c>
      <c r="Y25" s="312">
        <v>0</v>
      </c>
      <c r="AC25" s="312">
        <v>14</v>
      </c>
      <c r="AD25" s="312">
        <v>86</v>
      </c>
      <c r="AE25" s="312">
        <v>4838</v>
      </c>
      <c r="AF25" s="312" t="s">
        <v>415</v>
      </c>
      <c r="AG25" s="312" t="s">
        <v>415</v>
      </c>
      <c r="AH25" s="312">
        <v>4</v>
      </c>
      <c r="AI25" s="312">
        <v>3</v>
      </c>
      <c r="AJ25" s="312">
        <v>10</v>
      </c>
      <c r="AK25" s="312">
        <v>48</v>
      </c>
      <c r="AL25" s="312">
        <v>34</v>
      </c>
      <c r="AM25" s="312">
        <v>0</v>
      </c>
      <c r="AQ25" s="312">
        <v>17</v>
      </c>
      <c r="AR25" s="312">
        <v>83</v>
      </c>
      <c r="AS25" s="312">
        <v>9595</v>
      </c>
      <c r="AT25" s="312" t="s">
        <v>415</v>
      </c>
      <c r="AU25" s="312">
        <v>0</v>
      </c>
      <c r="AV25" s="312">
        <v>1</v>
      </c>
      <c r="AW25" s="312">
        <v>1</v>
      </c>
      <c r="AX25" s="312">
        <v>3</v>
      </c>
      <c r="AY25" s="312">
        <v>10</v>
      </c>
      <c r="AZ25" s="312">
        <v>56</v>
      </c>
      <c r="BA25" s="312">
        <v>29</v>
      </c>
      <c r="BB25" s="312">
        <v>1</v>
      </c>
      <c r="BG25" s="312">
        <v>14</v>
      </c>
      <c r="BH25" s="312">
        <v>86</v>
      </c>
      <c r="BI25" s="312">
        <v>4758</v>
      </c>
      <c r="BJ25" s="312" t="s">
        <v>415</v>
      </c>
      <c r="BK25" s="312">
        <v>0</v>
      </c>
      <c r="BL25" s="312">
        <v>1</v>
      </c>
      <c r="BM25" s="312">
        <v>1</v>
      </c>
      <c r="BN25" s="312">
        <v>2</v>
      </c>
      <c r="BO25" s="312">
        <v>8</v>
      </c>
      <c r="BP25" s="312">
        <v>52</v>
      </c>
      <c r="BQ25" s="312">
        <v>35</v>
      </c>
      <c r="BR25" s="312">
        <v>1</v>
      </c>
      <c r="BW25" s="312">
        <v>11</v>
      </c>
      <c r="BX25" s="312">
        <v>89</v>
      </c>
      <c r="BY25" s="312">
        <v>4837</v>
      </c>
      <c r="BZ25" s="312">
        <v>0</v>
      </c>
      <c r="CA25" s="312">
        <v>0</v>
      </c>
      <c r="CB25" s="312">
        <v>1</v>
      </c>
      <c r="CC25" s="312">
        <v>1</v>
      </c>
      <c r="CD25" s="312">
        <v>3</v>
      </c>
      <c r="CE25" s="312">
        <v>12</v>
      </c>
      <c r="CF25" s="312">
        <v>59</v>
      </c>
      <c r="CG25" s="312">
        <v>23</v>
      </c>
      <c r="CH25" s="312">
        <v>1</v>
      </c>
      <c r="CM25" s="312">
        <v>17</v>
      </c>
      <c r="CN25" s="312">
        <v>83</v>
      </c>
      <c r="CO25" s="312">
        <v>9597</v>
      </c>
      <c r="CP25" s="312">
        <v>0</v>
      </c>
      <c r="CQ25" s="312">
        <v>0</v>
      </c>
      <c r="CR25" s="312">
        <v>3</v>
      </c>
      <c r="CS25" s="312">
        <v>1</v>
      </c>
      <c r="CT25" s="312">
        <v>1</v>
      </c>
      <c r="CU25" s="312">
        <v>10</v>
      </c>
      <c r="CV25" s="312">
        <v>44</v>
      </c>
      <c r="CW25" s="312">
        <v>34</v>
      </c>
      <c r="CX25" s="312">
        <v>6</v>
      </c>
      <c r="DC25" s="312">
        <v>16</v>
      </c>
      <c r="DD25" s="312">
        <v>84</v>
      </c>
      <c r="DE25" s="312">
        <v>4760</v>
      </c>
      <c r="DF25" s="312">
        <v>0</v>
      </c>
      <c r="DG25" s="312" t="s">
        <v>415</v>
      </c>
      <c r="DH25" s="312">
        <v>2</v>
      </c>
      <c r="DI25" s="312">
        <v>1</v>
      </c>
      <c r="DJ25" s="312">
        <v>0</v>
      </c>
      <c r="DK25" s="312">
        <v>11</v>
      </c>
      <c r="DL25" s="312">
        <v>46</v>
      </c>
      <c r="DM25" s="312">
        <v>33</v>
      </c>
      <c r="DN25" s="312">
        <v>5</v>
      </c>
      <c r="DS25" s="312">
        <v>16</v>
      </c>
      <c r="DT25" s="312">
        <v>84</v>
      </c>
      <c r="DU25" s="312">
        <v>4837</v>
      </c>
      <c r="DV25" s="312">
        <v>0</v>
      </c>
      <c r="DW25" s="312" t="s">
        <v>415</v>
      </c>
      <c r="DX25" s="312">
        <v>4</v>
      </c>
      <c r="DY25" s="312">
        <v>1</v>
      </c>
      <c r="DZ25" s="312">
        <v>1</v>
      </c>
      <c r="EA25" s="312">
        <v>9</v>
      </c>
      <c r="EB25" s="312">
        <v>41</v>
      </c>
      <c r="EC25" s="312">
        <v>36</v>
      </c>
      <c r="ED25" s="312">
        <v>8</v>
      </c>
      <c r="EI25" s="312">
        <v>15</v>
      </c>
      <c r="EJ25" s="312">
        <v>85</v>
      </c>
      <c r="EK25" s="312">
        <v>9598</v>
      </c>
      <c r="EL25" s="312">
        <v>0</v>
      </c>
      <c r="EM25" s="312">
        <v>0</v>
      </c>
      <c r="EN25" s="312">
        <v>3</v>
      </c>
      <c r="EO25" s="312">
        <v>2</v>
      </c>
      <c r="EP25" s="312">
        <v>14</v>
      </c>
      <c r="EQ25" s="312">
        <v>25</v>
      </c>
      <c r="ER25" s="312">
        <v>53</v>
      </c>
      <c r="ES25" s="312">
        <v>2</v>
      </c>
      <c r="EX25" s="312">
        <v>20</v>
      </c>
      <c r="EY25" s="312">
        <v>80</v>
      </c>
      <c r="EZ25" s="312">
        <v>4760</v>
      </c>
      <c r="FA25" s="312">
        <v>0</v>
      </c>
      <c r="FB25" s="312" t="s">
        <v>415</v>
      </c>
      <c r="FC25" s="312">
        <v>2</v>
      </c>
      <c r="FD25" s="312">
        <v>2</v>
      </c>
      <c r="FE25" s="312">
        <v>13</v>
      </c>
      <c r="FF25" s="312">
        <v>23</v>
      </c>
      <c r="FG25" s="312">
        <v>58</v>
      </c>
      <c r="FH25" s="312">
        <v>2</v>
      </c>
      <c r="FM25" s="312">
        <v>17</v>
      </c>
      <c r="FN25" s="312">
        <v>83</v>
      </c>
      <c r="FO25" s="312">
        <v>4838</v>
      </c>
      <c r="FP25" s="312">
        <v>0</v>
      </c>
      <c r="FQ25" s="312" t="s">
        <v>415</v>
      </c>
      <c r="FR25" s="312">
        <v>4</v>
      </c>
      <c r="FS25" s="312">
        <v>2</v>
      </c>
      <c r="FT25" s="312">
        <v>16</v>
      </c>
      <c r="FU25" s="312">
        <v>27</v>
      </c>
      <c r="FV25" s="312">
        <v>49</v>
      </c>
      <c r="FW25" s="312">
        <v>1</v>
      </c>
      <c r="GB25" s="312">
        <v>23</v>
      </c>
      <c r="GC25" s="312">
        <v>77</v>
      </c>
      <c r="GD25" s="312">
        <v>9594</v>
      </c>
      <c r="GE25" s="312">
        <v>24</v>
      </c>
      <c r="GF25" s="312">
        <v>76</v>
      </c>
      <c r="GG25" s="312">
        <v>4758</v>
      </c>
      <c r="GH25" s="312">
        <v>22</v>
      </c>
      <c r="GI25" s="312">
        <v>78</v>
      </c>
      <c r="GJ25" s="312">
        <v>4836</v>
      </c>
      <c r="GK25" s="312">
        <v>26</v>
      </c>
      <c r="GL25" s="312">
        <v>74</v>
      </c>
      <c r="GM25" s="312">
        <v>9232</v>
      </c>
      <c r="GN25" s="312">
        <v>10</v>
      </c>
      <c r="GO25" s="312">
        <v>90</v>
      </c>
      <c r="GP25" s="312">
        <v>4578</v>
      </c>
      <c r="GQ25" s="312">
        <v>9</v>
      </c>
      <c r="GR25" s="312">
        <v>91</v>
      </c>
      <c r="GS25" s="312">
        <v>4654</v>
      </c>
      <c r="GT25" s="312">
        <v>11</v>
      </c>
      <c r="GU25" s="312">
        <v>89</v>
      </c>
      <c r="GV25" s="312">
        <v>9240</v>
      </c>
      <c r="GW25" s="312">
        <v>5</v>
      </c>
      <c r="GX25" s="312">
        <v>95</v>
      </c>
      <c r="GY25" s="312">
        <v>4584</v>
      </c>
      <c r="GZ25" s="312">
        <v>5</v>
      </c>
      <c r="HA25" s="312">
        <v>95</v>
      </c>
      <c r="HB25" s="312">
        <v>4656</v>
      </c>
      <c r="HC25" s="312">
        <v>6</v>
      </c>
      <c r="HD25" s="312">
        <v>94</v>
      </c>
      <c r="HE25" s="312">
        <v>9231</v>
      </c>
      <c r="HF25" s="312">
        <v>9</v>
      </c>
      <c r="HG25" s="312">
        <v>91</v>
      </c>
      <c r="HH25" s="312">
        <v>4582</v>
      </c>
      <c r="HI25" s="312">
        <v>9</v>
      </c>
      <c r="HJ25" s="312">
        <v>91</v>
      </c>
      <c r="HK25" s="312">
        <v>4649</v>
      </c>
      <c r="HL25" s="312">
        <v>8</v>
      </c>
      <c r="HM25" s="312">
        <v>92</v>
      </c>
      <c r="HO25" s="312"/>
      <c r="HP25" s="312"/>
      <c r="HQ25" s="312"/>
      <c r="HR25" s="312"/>
      <c r="HS25" s="312"/>
      <c r="HT25" s="312"/>
      <c r="HU25" s="312"/>
      <c r="HV25" s="312"/>
      <c r="HW25" s="312"/>
      <c r="HX25" s="312"/>
      <c r="HY25" s="312"/>
      <c r="HZ25" s="312"/>
      <c r="IA25" s="312"/>
      <c r="IB25" s="312"/>
      <c r="IC25" s="312"/>
      <c r="ID25" s="312"/>
      <c r="IE25" s="312"/>
      <c r="IF25" s="312"/>
      <c r="IG25" s="312"/>
      <c r="IH25" s="312"/>
      <c r="II25" s="312"/>
      <c r="IJ25" s="312"/>
      <c r="IK25" s="312"/>
      <c r="IL25" s="312"/>
      <c r="IM25" s="312"/>
      <c r="IN25" s="312"/>
      <c r="IO25" s="312"/>
      <c r="IP25" s="312"/>
      <c r="IQ25" s="312"/>
      <c r="IR25" s="312"/>
      <c r="IS25" s="312"/>
      <c r="IT25" s="312"/>
      <c r="IU25" s="312"/>
      <c r="IV25" s="312"/>
    </row>
    <row r="26" spans="2:256" x14ac:dyDescent="0.2">
      <c r="B26" s="312" t="s">
        <v>385</v>
      </c>
      <c r="C26" s="312">
        <v>8044</v>
      </c>
      <c r="D26" s="312">
        <v>0</v>
      </c>
      <c r="E26" s="312">
        <v>0</v>
      </c>
      <c r="F26" s="312">
        <v>4</v>
      </c>
      <c r="G26" s="312">
        <v>2</v>
      </c>
      <c r="H26" s="312">
        <v>8</v>
      </c>
      <c r="I26" s="312">
        <v>41</v>
      </c>
      <c r="J26" s="312">
        <v>44</v>
      </c>
      <c r="K26" s="312">
        <v>0</v>
      </c>
      <c r="O26" s="312">
        <v>15</v>
      </c>
      <c r="P26" s="312">
        <v>85</v>
      </c>
      <c r="Q26" s="312">
        <v>3925</v>
      </c>
      <c r="R26" s="312" t="s">
        <v>415</v>
      </c>
      <c r="S26" s="312" t="s">
        <v>415</v>
      </c>
      <c r="T26" s="312">
        <v>3</v>
      </c>
      <c r="U26" s="312">
        <v>2</v>
      </c>
      <c r="V26" s="312">
        <v>7</v>
      </c>
      <c r="W26" s="312">
        <v>40</v>
      </c>
      <c r="X26" s="312">
        <v>47</v>
      </c>
      <c r="Y26" s="312">
        <v>1</v>
      </c>
      <c r="AC26" s="312">
        <v>12</v>
      </c>
      <c r="AD26" s="312">
        <v>88</v>
      </c>
      <c r="AE26" s="312">
        <v>4119</v>
      </c>
      <c r="AF26" s="312" t="s">
        <v>415</v>
      </c>
      <c r="AG26" s="312" t="s">
        <v>415</v>
      </c>
      <c r="AH26" s="312">
        <v>4</v>
      </c>
      <c r="AI26" s="312">
        <v>3</v>
      </c>
      <c r="AJ26" s="312">
        <v>10</v>
      </c>
      <c r="AK26" s="312">
        <v>41</v>
      </c>
      <c r="AL26" s="312">
        <v>42</v>
      </c>
      <c r="AM26" s="312">
        <v>0</v>
      </c>
      <c r="AQ26" s="312">
        <v>17</v>
      </c>
      <c r="AR26" s="312">
        <v>83</v>
      </c>
      <c r="AS26" s="312">
        <v>8042</v>
      </c>
      <c r="AT26" s="312">
        <v>0</v>
      </c>
      <c r="AU26" s="312">
        <v>0</v>
      </c>
      <c r="AV26" s="312">
        <v>1</v>
      </c>
      <c r="AW26" s="312">
        <v>1</v>
      </c>
      <c r="AX26" s="312">
        <v>3</v>
      </c>
      <c r="AY26" s="312">
        <v>11</v>
      </c>
      <c r="AZ26" s="312">
        <v>50</v>
      </c>
      <c r="BA26" s="312">
        <v>33</v>
      </c>
      <c r="BB26" s="312">
        <v>2</v>
      </c>
      <c r="BG26" s="312">
        <v>15</v>
      </c>
      <c r="BH26" s="312">
        <v>85</v>
      </c>
      <c r="BI26" s="312">
        <v>3924</v>
      </c>
      <c r="BJ26" s="312" t="s">
        <v>415</v>
      </c>
      <c r="BK26" s="312" t="s">
        <v>415</v>
      </c>
      <c r="BL26" s="312">
        <v>1</v>
      </c>
      <c r="BM26" s="312">
        <v>1</v>
      </c>
      <c r="BN26" s="312">
        <v>2</v>
      </c>
      <c r="BO26" s="312">
        <v>8</v>
      </c>
      <c r="BP26" s="312">
        <v>48</v>
      </c>
      <c r="BQ26" s="312">
        <v>39</v>
      </c>
      <c r="BR26" s="312">
        <v>2</v>
      </c>
      <c r="BW26" s="312">
        <v>11</v>
      </c>
      <c r="BX26" s="312">
        <v>89</v>
      </c>
      <c r="BY26" s="312">
        <v>4118</v>
      </c>
      <c r="BZ26" s="312" t="s">
        <v>415</v>
      </c>
      <c r="CA26" s="312" t="s">
        <v>415</v>
      </c>
      <c r="CB26" s="312">
        <v>1</v>
      </c>
      <c r="CC26" s="312">
        <v>1</v>
      </c>
      <c r="CD26" s="312">
        <v>4</v>
      </c>
      <c r="CE26" s="312">
        <v>13</v>
      </c>
      <c r="CF26" s="312">
        <v>53</v>
      </c>
      <c r="CG26" s="312">
        <v>27</v>
      </c>
      <c r="CH26" s="312">
        <v>1</v>
      </c>
      <c r="CM26" s="312">
        <v>19</v>
      </c>
      <c r="CN26" s="312">
        <v>81</v>
      </c>
      <c r="CO26" s="312">
        <v>8044</v>
      </c>
      <c r="CP26" s="312">
        <v>0</v>
      </c>
      <c r="CQ26" s="312">
        <v>0</v>
      </c>
      <c r="CR26" s="312">
        <v>3</v>
      </c>
      <c r="CS26" s="312">
        <v>0</v>
      </c>
      <c r="CT26" s="312">
        <v>0</v>
      </c>
      <c r="CU26" s="312">
        <v>8</v>
      </c>
      <c r="CV26" s="312">
        <v>34</v>
      </c>
      <c r="CW26" s="312">
        <v>38</v>
      </c>
      <c r="CX26" s="312">
        <v>15</v>
      </c>
      <c r="DC26" s="312">
        <v>12</v>
      </c>
      <c r="DD26" s="312">
        <v>88</v>
      </c>
      <c r="DE26" s="312">
        <v>3925</v>
      </c>
      <c r="DF26" s="312">
        <v>0</v>
      </c>
      <c r="DG26" s="312" t="s">
        <v>415</v>
      </c>
      <c r="DH26" s="312">
        <v>2</v>
      </c>
      <c r="DI26" s="312">
        <v>0</v>
      </c>
      <c r="DJ26" s="312">
        <v>0</v>
      </c>
      <c r="DK26" s="312">
        <v>9</v>
      </c>
      <c r="DL26" s="312">
        <v>35</v>
      </c>
      <c r="DM26" s="312">
        <v>39</v>
      </c>
      <c r="DN26" s="312">
        <v>14</v>
      </c>
      <c r="DS26" s="312">
        <v>12</v>
      </c>
      <c r="DT26" s="312">
        <v>88</v>
      </c>
      <c r="DU26" s="312">
        <v>4119</v>
      </c>
      <c r="DV26" s="312">
        <v>0</v>
      </c>
      <c r="DW26" s="312" t="s">
        <v>415</v>
      </c>
      <c r="DX26" s="312">
        <v>3</v>
      </c>
      <c r="DY26" s="312">
        <v>0</v>
      </c>
      <c r="DZ26" s="312">
        <v>0</v>
      </c>
      <c r="EA26" s="312">
        <v>8</v>
      </c>
      <c r="EB26" s="312">
        <v>33</v>
      </c>
      <c r="EC26" s="312">
        <v>38</v>
      </c>
      <c r="ED26" s="312">
        <v>17</v>
      </c>
      <c r="EI26" s="312">
        <v>12</v>
      </c>
      <c r="EJ26" s="312">
        <v>88</v>
      </c>
      <c r="EK26" s="312">
        <v>8044</v>
      </c>
      <c r="EL26" s="312">
        <v>0</v>
      </c>
      <c r="EM26" s="312">
        <v>0</v>
      </c>
      <c r="EN26" s="312">
        <v>3</v>
      </c>
      <c r="EO26" s="312">
        <v>2</v>
      </c>
      <c r="EP26" s="312">
        <v>13</v>
      </c>
      <c r="EQ26" s="312">
        <v>21</v>
      </c>
      <c r="ER26" s="312">
        <v>58</v>
      </c>
      <c r="ES26" s="312">
        <v>3</v>
      </c>
      <c r="EX26" s="312">
        <v>19</v>
      </c>
      <c r="EY26" s="312">
        <v>81</v>
      </c>
      <c r="EZ26" s="312">
        <v>3925</v>
      </c>
      <c r="FA26" s="312" t="s">
        <v>415</v>
      </c>
      <c r="FB26" s="312">
        <v>0</v>
      </c>
      <c r="FC26" s="312">
        <v>3</v>
      </c>
      <c r="FD26" s="312">
        <v>1</v>
      </c>
      <c r="FE26" s="312">
        <v>11</v>
      </c>
      <c r="FF26" s="312">
        <v>19</v>
      </c>
      <c r="FG26" s="312">
        <v>62</v>
      </c>
      <c r="FH26" s="312">
        <v>4</v>
      </c>
      <c r="FM26" s="312">
        <v>15</v>
      </c>
      <c r="FN26" s="312">
        <v>85</v>
      </c>
      <c r="FO26" s="312">
        <v>4119</v>
      </c>
      <c r="FP26" s="312" t="s">
        <v>415</v>
      </c>
      <c r="FQ26" s="312">
        <v>0</v>
      </c>
      <c r="FR26" s="312">
        <v>4</v>
      </c>
      <c r="FS26" s="312">
        <v>3</v>
      </c>
      <c r="FT26" s="312">
        <v>14</v>
      </c>
      <c r="FU26" s="312">
        <v>22</v>
      </c>
      <c r="FV26" s="312">
        <v>54</v>
      </c>
      <c r="FW26" s="312">
        <v>3</v>
      </c>
      <c r="GB26" s="312">
        <v>22</v>
      </c>
      <c r="GC26" s="312">
        <v>78</v>
      </c>
      <c r="GD26" s="312">
        <v>8042</v>
      </c>
      <c r="GE26" s="312">
        <v>22</v>
      </c>
      <c r="GF26" s="312">
        <v>78</v>
      </c>
      <c r="GG26" s="312">
        <v>3924</v>
      </c>
      <c r="GH26" s="312">
        <v>19</v>
      </c>
      <c r="GI26" s="312">
        <v>81</v>
      </c>
      <c r="GJ26" s="312">
        <v>4118</v>
      </c>
      <c r="GK26" s="312">
        <v>25</v>
      </c>
      <c r="GL26" s="312">
        <v>75</v>
      </c>
      <c r="GM26" s="312">
        <v>6771</v>
      </c>
      <c r="GN26" s="312">
        <v>10</v>
      </c>
      <c r="GO26" s="312">
        <v>90</v>
      </c>
      <c r="GP26" s="312">
        <v>3323</v>
      </c>
      <c r="GQ26" s="312">
        <v>9</v>
      </c>
      <c r="GR26" s="312">
        <v>91</v>
      </c>
      <c r="GS26" s="312">
        <v>3448</v>
      </c>
      <c r="GT26" s="312">
        <v>11</v>
      </c>
      <c r="GU26" s="312">
        <v>89</v>
      </c>
      <c r="GV26" s="312">
        <v>6796</v>
      </c>
      <c r="GW26" s="312">
        <v>7</v>
      </c>
      <c r="GX26" s="312">
        <v>93</v>
      </c>
      <c r="GY26" s="312">
        <v>3327</v>
      </c>
      <c r="GZ26" s="312">
        <v>5</v>
      </c>
      <c r="HA26" s="312">
        <v>95</v>
      </c>
      <c r="HB26" s="312">
        <v>3469</v>
      </c>
      <c r="HC26" s="312">
        <v>9</v>
      </c>
      <c r="HD26" s="312">
        <v>91</v>
      </c>
      <c r="HE26" s="312">
        <v>6844</v>
      </c>
      <c r="HF26" s="312">
        <v>7</v>
      </c>
      <c r="HG26" s="312">
        <v>93</v>
      </c>
      <c r="HH26" s="312">
        <v>3354</v>
      </c>
      <c r="HI26" s="312">
        <v>7</v>
      </c>
      <c r="HJ26" s="312">
        <v>93</v>
      </c>
      <c r="HK26" s="312">
        <v>3490</v>
      </c>
      <c r="HL26" s="312">
        <v>7</v>
      </c>
      <c r="HM26" s="312">
        <v>93</v>
      </c>
      <c r="HO26" s="312"/>
      <c r="HP26" s="312"/>
      <c r="HQ26" s="312"/>
      <c r="HR26" s="312"/>
      <c r="HS26" s="312"/>
      <c r="HT26" s="312"/>
      <c r="HU26" s="312"/>
      <c r="HV26" s="312"/>
      <c r="HW26" s="312"/>
      <c r="HX26" s="312"/>
      <c r="HY26" s="312"/>
      <c r="HZ26" s="312"/>
      <c r="IA26" s="312"/>
      <c r="IB26" s="312"/>
      <c r="IC26" s="312"/>
      <c r="ID26" s="312"/>
      <c r="IE26" s="312"/>
      <c r="IF26" s="312"/>
      <c r="IG26" s="312"/>
      <c r="IH26" s="312"/>
      <c r="II26" s="312"/>
      <c r="IJ26" s="312"/>
      <c r="IK26" s="312"/>
      <c r="IL26" s="312"/>
      <c r="IM26" s="312"/>
      <c r="IN26" s="312"/>
      <c r="IO26" s="312"/>
      <c r="IP26" s="312"/>
      <c r="IQ26" s="312"/>
      <c r="IR26" s="312"/>
      <c r="IS26" s="312"/>
      <c r="IT26" s="312"/>
      <c r="IU26" s="312"/>
      <c r="IV26" s="312"/>
    </row>
    <row r="27" spans="2:256" x14ac:dyDescent="0.2">
      <c r="B27" s="312" t="s">
        <v>36</v>
      </c>
      <c r="C27" s="312">
        <v>28196</v>
      </c>
      <c r="D27" s="312">
        <v>0</v>
      </c>
      <c r="E27" s="312">
        <v>0</v>
      </c>
      <c r="F27" s="312">
        <v>4</v>
      </c>
      <c r="G27" s="312">
        <v>3</v>
      </c>
      <c r="H27" s="312">
        <v>9</v>
      </c>
      <c r="I27" s="312">
        <v>46</v>
      </c>
      <c r="J27" s="312">
        <v>38</v>
      </c>
      <c r="K27" s="312">
        <v>0</v>
      </c>
      <c r="O27" s="312">
        <v>16</v>
      </c>
      <c r="P27" s="312">
        <v>84</v>
      </c>
      <c r="Q27" s="312">
        <v>13970</v>
      </c>
      <c r="R27" s="312">
        <v>0</v>
      </c>
      <c r="S27" s="312">
        <v>0</v>
      </c>
      <c r="T27" s="312">
        <v>3</v>
      </c>
      <c r="U27" s="312">
        <v>2</v>
      </c>
      <c r="V27" s="312">
        <v>8</v>
      </c>
      <c r="W27" s="312">
        <v>45</v>
      </c>
      <c r="X27" s="312">
        <v>42</v>
      </c>
      <c r="Y27" s="312">
        <v>0</v>
      </c>
      <c r="AC27" s="312">
        <v>13</v>
      </c>
      <c r="AD27" s="312">
        <v>87</v>
      </c>
      <c r="AE27" s="312">
        <v>14226</v>
      </c>
      <c r="AF27" s="312">
        <v>0</v>
      </c>
      <c r="AG27" s="312">
        <v>0</v>
      </c>
      <c r="AH27" s="312">
        <v>5</v>
      </c>
      <c r="AI27" s="312">
        <v>3</v>
      </c>
      <c r="AJ27" s="312">
        <v>10</v>
      </c>
      <c r="AK27" s="312">
        <v>48</v>
      </c>
      <c r="AL27" s="312">
        <v>33</v>
      </c>
      <c r="AM27" s="312">
        <v>0</v>
      </c>
      <c r="AQ27" s="312">
        <v>19</v>
      </c>
      <c r="AR27" s="312">
        <v>81</v>
      </c>
      <c r="AS27" s="312">
        <v>28183</v>
      </c>
      <c r="AT27" s="312" t="s">
        <v>415</v>
      </c>
      <c r="AU27" s="312">
        <v>0</v>
      </c>
      <c r="AV27" s="312">
        <v>1</v>
      </c>
      <c r="AW27" s="312">
        <v>1</v>
      </c>
      <c r="AX27" s="312">
        <v>3</v>
      </c>
      <c r="AY27" s="312">
        <v>13</v>
      </c>
      <c r="AZ27" s="312">
        <v>56</v>
      </c>
      <c r="BA27" s="312">
        <v>25</v>
      </c>
      <c r="BB27" s="312">
        <v>1</v>
      </c>
      <c r="BG27" s="312">
        <v>18</v>
      </c>
      <c r="BH27" s="312">
        <v>82</v>
      </c>
      <c r="BI27" s="312">
        <v>13966</v>
      </c>
      <c r="BJ27" s="312" t="s">
        <v>415</v>
      </c>
      <c r="BK27" s="312">
        <v>0</v>
      </c>
      <c r="BL27" s="312">
        <v>1</v>
      </c>
      <c r="BM27" s="312">
        <v>1</v>
      </c>
      <c r="BN27" s="312">
        <v>2</v>
      </c>
      <c r="BO27" s="312">
        <v>10</v>
      </c>
      <c r="BP27" s="312">
        <v>54</v>
      </c>
      <c r="BQ27" s="312">
        <v>32</v>
      </c>
      <c r="BR27" s="312">
        <v>2</v>
      </c>
      <c r="BW27" s="312">
        <v>13</v>
      </c>
      <c r="BX27" s="312">
        <v>87</v>
      </c>
      <c r="BY27" s="312">
        <v>14217</v>
      </c>
      <c r="BZ27" s="312">
        <v>0</v>
      </c>
      <c r="CA27" s="312">
        <v>0</v>
      </c>
      <c r="CB27" s="312">
        <v>2</v>
      </c>
      <c r="CC27" s="312">
        <v>1</v>
      </c>
      <c r="CD27" s="312">
        <v>4</v>
      </c>
      <c r="CE27" s="312">
        <v>17</v>
      </c>
      <c r="CF27" s="312">
        <v>57</v>
      </c>
      <c r="CG27" s="312">
        <v>19</v>
      </c>
      <c r="CH27" s="312">
        <v>1</v>
      </c>
      <c r="CM27" s="312">
        <v>24</v>
      </c>
      <c r="CN27" s="312">
        <v>76</v>
      </c>
      <c r="CO27" s="312">
        <v>28195</v>
      </c>
      <c r="CP27" s="312">
        <v>0</v>
      </c>
      <c r="CQ27" s="312">
        <v>0</v>
      </c>
      <c r="CR27" s="312">
        <v>4</v>
      </c>
      <c r="CS27" s="312">
        <v>1</v>
      </c>
      <c r="CT27" s="312">
        <v>1</v>
      </c>
      <c r="CU27" s="312">
        <v>12</v>
      </c>
      <c r="CV27" s="312">
        <v>47</v>
      </c>
      <c r="CW27" s="312">
        <v>30</v>
      </c>
      <c r="CX27" s="312">
        <v>5</v>
      </c>
      <c r="DC27" s="312">
        <v>18</v>
      </c>
      <c r="DD27" s="312">
        <v>82</v>
      </c>
      <c r="DE27" s="312">
        <v>13970</v>
      </c>
      <c r="DF27" s="312">
        <v>0</v>
      </c>
      <c r="DG27" s="312">
        <v>0</v>
      </c>
      <c r="DH27" s="312">
        <v>3</v>
      </c>
      <c r="DI27" s="312">
        <v>1</v>
      </c>
      <c r="DJ27" s="312">
        <v>0</v>
      </c>
      <c r="DK27" s="312">
        <v>12</v>
      </c>
      <c r="DL27" s="312">
        <v>49</v>
      </c>
      <c r="DM27" s="312">
        <v>30</v>
      </c>
      <c r="DN27" s="312">
        <v>4</v>
      </c>
      <c r="DS27" s="312">
        <v>17</v>
      </c>
      <c r="DT27" s="312">
        <v>83</v>
      </c>
      <c r="DU27" s="312">
        <v>14225</v>
      </c>
      <c r="DV27" s="312">
        <v>0</v>
      </c>
      <c r="DW27" s="312">
        <v>0</v>
      </c>
      <c r="DX27" s="312">
        <v>5</v>
      </c>
      <c r="DY27" s="312">
        <v>1</v>
      </c>
      <c r="DZ27" s="312">
        <v>1</v>
      </c>
      <c r="EA27" s="312">
        <v>12</v>
      </c>
      <c r="EB27" s="312">
        <v>46</v>
      </c>
      <c r="EC27" s="312">
        <v>30</v>
      </c>
      <c r="ED27" s="312">
        <v>5</v>
      </c>
      <c r="EI27" s="312">
        <v>19</v>
      </c>
      <c r="EJ27" s="312">
        <v>81</v>
      </c>
      <c r="EK27" s="312">
        <v>28196</v>
      </c>
      <c r="EL27" s="312">
        <v>0</v>
      </c>
      <c r="EM27" s="312">
        <v>0</v>
      </c>
      <c r="EN27" s="312">
        <v>4</v>
      </c>
      <c r="EO27" s="312">
        <v>3</v>
      </c>
      <c r="EP27" s="312">
        <v>18</v>
      </c>
      <c r="EQ27" s="312">
        <v>26</v>
      </c>
      <c r="ER27" s="312">
        <v>48</v>
      </c>
      <c r="ES27" s="312">
        <v>1</v>
      </c>
      <c r="EX27" s="312">
        <v>25</v>
      </c>
      <c r="EY27" s="312">
        <v>75</v>
      </c>
      <c r="EZ27" s="312">
        <v>13970</v>
      </c>
      <c r="FA27" s="312">
        <v>0</v>
      </c>
      <c r="FB27" s="312">
        <v>0</v>
      </c>
      <c r="FC27" s="312">
        <v>3</v>
      </c>
      <c r="FD27" s="312">
        <v>2</v>
      </c>
      <c r="FE27" s="312">
        <v>15</v>
      </c>
      <c r="FF27" s="312">
        <v>25</v>
      </c>
      <c r="FG27" s="312">
        <v>53</v>
      </c>
      <c r="FH27" s="312">
        <v>2</v>
      </c>
      <c r="FM27" s="312">
        <v>20</v>
      </c>
      <c r="FN27" s="312">
        <v>80</v>
      </c>
      <c r="FO27" s="312">
        <v>14226</v>
      </c>
      <c r="FP27" s="312">
        <v>0</v>
      </c>
      <c r="FQ27" s="312">
        <v>0</v>
      </c>
      <c r="FR27" s="312">
        <v>5</v>
      </c>
      <c r="FS27" s="312">
        <v>3</v>
      </c>
      <c r="FT27" s="312">
        <v>21</v>
      </c>
      <c r="FU27" s="312">
        <v>27</v>
      </c>
      <c r="FV27" s="312">
        <v>42</v>
      </c>
      <c r="FW27" s="312">
        <v>1</v>
      </c>
      <c r="GB27" s="312">
        <v>30</v>
      </c>
      <c r="GC27" s="312">
        <v>70</v>
      </c>
      <c r="GD27" s="312">
        <v>28182</v>
      </c>
      <c r="GE27" s="312">
        <v>27</v>
      </c>
      <c r="GF27" s="312">
        <v>73</v>
      </c>
      <c r="GG27" s="312">
        <v>13966</v>
      </c>
      <c r="GH27" s="312">
        <v>23</v>
      </c>
      <c r="GI27" s="312">
        <v>77</v>
      </c>
      <c r="GJ27" s="312">
        <v>14216</v>
      </c>
      <c r="GK27" s="312">
        <v>31</v>
      </c>
      <c r="GL27" s="312">
        <v>69</v>
      </c>
      <c r="GM27" s="312">
        <v>25388</v>
      </c>
      <c r="GN27" s="312">
        <v>12</v>
      </c>
      <c r="GO27" s="312">
        <v>88</v>
      </c>
      <c r="GP27" s="312">
        <v>12596</v>
      </c>
      <c r="GQ27" s="312">
        <v>10</v>
      </c>
      <c r="GR27" s="312">
        <v>90</v>
      </c>
      <c r="GS27" s="312">
        <v>12792</v>
      </c>
      <c r="GT27" s="312">
        <v>13</v>
      </c>
      <c r="GU27" s="312">
        <v>87</v>
      </c>
      <c r="GV27" s="312">
        <v>25410</v>
      </c>
      <c r="GW27" s="312">
        <v>8</v>
      </c>
      <c r="GX27" s="312">
        <v>92</v>
      </c>
      <c r="GY27" s="312">
        <v>12609</v>
      </c>
      <c r="GZ27" s="312">
        <v>6</v>
      </c>
      <c r="HA27" s="312">
        <v>94</v>
      </c>
      <c r="HB27" s="312">
        <v>12801</v>
      </c>
      <c r="HC27" s="312">
        <v>10</v>
      </c>
      <c r="HD27" s="312">
        <v>90</v>
      </c>
      <c r="HE27" s="312">
        <v>25386</v>
      </c>
      <c r="HF27" s="312">
        <v>11</v>
      </c>
      <c r="HG27" s="312">
        <v>89</v>
      </c>
      <c r="HH27" s="312">
        <v>12597</v>
      </c>
      <c r="HI27" s="312">
        <v>11</v>
      </c>
      <c r="HJ27" s="312">
        <v>89</v>
      </c>
      <c r="HK27" s="312">
        <v>12789</v>
      </c>
      <c r="HL27" s="312">
        <v>12</v>
      </c>
      <c r="HM27" s="312">
        <v>88</v>
      </c>
      <c r="HO27" s="312"/>
      <c r="HP27" s="312"/>
      <c r="HQ27" s="312"/>
      <c r="HR27" s="312"/>
      <c r="HS27" s="312"/>
      <c r="HT27" s="312"/>
      <c r="HU27" s="312"/>
      <c r="HV27" s="312"/>
      <c r="HW27" s="312"/>
      <c r="HX27" s="312"/>
      <c r="HY27" s="312"/>
      <c r="HZ27" s="312"/>
      <c r="IA27" s="312"/>
      <c r="IB27" s="312"/>
      <c r="IC27" s="312"/>
      <c r="ID27" s="312"/>
      <c r="IE27" s="312"/>
      <c r="IF27" s="312"/>
      <c r="IG27" s="312"/>
      <c r="IH27" s="312"/>
      <c r="II27" s="312"/>
      <c r="IJ27" s="312"/>
      <c r="IK27" s="312"/>
      <c r="IL27" s="312"/>
      <c r="IM27" s="312"/>
      <c r="IN27" s="312"/>
      <c r="IO27" s="312"/>
      <c r="IP27" s="312"/>
      <c r="IQ27" s="312"/>
      <c r="IR27" s="312"/>
      <c r="IS27" s="312"/>
      <c r="IT27" s="312"/>
      <c r="IU27" s="312"/>
      <c r="IV27" s="312"/>
    </row>
    <row r="28" spans="2:256" x14ac:dyDescent="0.2">
      <c r="B28" s="324" t="s">
        <v>386</v>
      </c>
      <c r="C28" s="312">
        <v>7451</v>
      </c>
      <c r="D28" s="312">
        <v>0</v>
      </c>
      <c r="E28" s="312">
        <v>0</v>
      </c>
      <c r="F28" s="312">
        <v>3</v>
      </c>
      <c r="G28" s="312">
        <v>3</v>
      </c>
      <c r="H28" s="312">
        <v>11</v>
      </c>
      <c r="I28" s="312">
        <v>49</v>
      </c>
      <c r="J28" s="312">
        <v>33</v>
      </c>
      <c r="K28" s="312" t="s">
        <v>415</v>
      </c>
      <c r="O28" s="312">
        <v>17</v>
      </c>
      <c r="P28" s="312">
        <v>83</v>
      </c>
      <c r="Q28" s="312">
        <v>3705</v>
      </c>
      <c r="R28" s="312">
        <v>0</v>
      </c>
      <c r="S28" s="312" t="s">
        <v>415</v>
      </c>
      <c r="T28" s="312">
        <v>2</v>
      </c>
      <c r="U28" s="312">
        <v>2</v>
      </c>
      <c r="V28" s="312">
        <v>9</v>
      </c>
      <c r="W28" s="312">
        <v>48</v>
      </c>
      <c r="X28" s="312">
        <v>39</v>
      </c>
      <c r="Y28" s="312" t="s">
        <v>415</v>
      </c>
      <c r="AC28" s="312">
        <v>13</v>
      </c>
      <c r="AD28" s="312">
        <v>87</v>
      </c>
      <c r="AE28" s="312">
        <v>3746</v>
      </c>
      <c r="AF28" s="312">
        <v>0</v>
      </c>
      <c r="AG28" s="312" t="s">
        <v>415</v>
      </c>
      <c r="AH28" s="312">
        <v>5</v>
      </c>
      <c r="AI28" s="312">
        <v>4</v>
      </c>
      <c r="AJ28" s="312">
        <v>12</v>
      </c>
      <c r="AK28" s="312">
        <v>51</v>
      </c>
      <c r="AL28" s="312">
        <v>28</v>
      </c>
      <c r="AM28" s="312" t="s">
        <v>415</v>
      </c>
      <c r="AQ28" s="312">
        <v>21</v>
      </c>
      <c r="AR28" s="312">
        <v>79</v>
      </c>
      <c r="AS28" s="312">
        <v>7446</v>
      </c>
      <c r="AT28" s="312" t="s">
        <v>415</v>
      </c>
      <c r="AU28" s="312" t="s">
        <v>415</v>
      </c>
      <c r="AV28" s="312">
        <v>1</v>
      </c>
      <c r="AW28" s="312">
        <v>1</v>
      </c>
      <c r="AX28" s="312">
        <v>3</v>
      </c>
      <c r="AY28" s="312">
        <v>15</v>
      </c>
      <c r="AZ28" s="312">
        <v>58</v>
      </c>
      <c r="BA28" s="312">
        <v>21</v>
      </c>
      <c r="BB28" s="312">
        <v>1</v>
      </c>
      <c r="BG28" s="312">
        <v>20</v>
      </c>
      <c r="BH28" s="312">
        <v>80</v>
      </c>
      <c r="BI28" s="312">
        <v>3704</v>
      </c>
      <c r="BJ28" s="312" t="s">
        <v>415</v>
      </c>
      <c r="BK28" s="312">
        <v>0</v>
      </c>
      <c r="BL28" s="312">
        <v>1</v>
      </c>
      <c r="BM28" s="312">
        <v>0</v>
      </c>
      <c r="BN28" s="312">
        <v>2</v>
      </c>
      <c r="BO28" s="312">
        <v>11</v>
      </c>
      <c r="BP28" s="312">
        <v>57</v>
      </c>
      <c r="BQ28" s="312">
        <v>29</v>
      </c>
      <c r="BR28" s="312">
        <v>1</v>
      </c>
      <c r="BW28" s="312">
        <v>13</v>
      </c>
      <c r="BX28" s="312">
        <v>87</v>
      </c>
      <c r="BY28" s="312">
        <v>3742</v>
      </c>
      <c r="BZ28" s="312">
        <v>0</v>
      </c>
      <c r="CA28" s="312" t="s">
        <v>415</v>
      </c>
      <c r="CB28" s="312">
        <v>1</v>
      </c>
      <c r="CC28" s="312">
        <v>1</v>
      </c>
      <c r="CD28" s="312">
        <v>5</v>
      </c>
      <c r="CE28" s="312">
        <v>19</v>
      </c>
      <c r="CF28" s="312">
        <v>60</v>
      </c>
      <c r="CG28" s="312">
        <v>14</v>
      </c>
      <c r="CH28" s="312">
        <v>1</v>
      </c>
      <c r="CM28" s="312">
        <v>26</v>
      </c>
      <c r="CN28" s="312">
        <v>74</v>
      </c>
      <c r="CO28" s="312">
        <v>7451</v>
      </c>
      <c r="CP28" s="312">
        <v>0</v>
      </c>
      <c r="CQ28" s="312">
        <v>0</v>
      </c>
      <c r="CR28" s="312">
        <v>3</v>
      </c>
      <c r="CS28" s="312">
        <v>1</v>
      </c>
      <c r="CT28" s="312">
        <v>1</v>
      </c>
      <c r="CU28" s="312">
        <v>15</v>
      </c>
      <c r="CV28" s="312">
        <v>52</v>
      </c>
      <c r="CW28" s="312">
        <v>25</v>
      </c>
      <c r="CX28" s="312">
        <v>2</v>
      </c>
      <c r="DC28" s="312">
        <v>21</v>
      </c>
      <c r="DD28" s="312">
        <v>79</v>
      </c>
      <c r="DE28" s="312">
        <v>3705</v>
      </c>
      <c r="DF28" s="312">
        <v>0</v>
      </c>
      <c r="DG28" s="312" t="s">
        <v>415</v>
      </c>
      <c r="DH28" s="312">
        <v>2</v>
      </c>
      <c r="DI28" s="312">
        <v>1</v>
      </c>
      <c r="DJ28" s="312">
        <v>1</v>
      </c>
      <c r="DK28" s="312">
        <v>14</v>
      </c>
      <c r="DL28" s="312">
        <v>54</v>
      </c>
      <c r="DM28" s="312">
        <v>25</v>
      </c>
      <c r="DN28" s="312">
        <v>2</v>
      </c>
      <c r="DS28" s="312">
        <v>19</v>
      </c>
      <c r="DT28" s="312">
        <v>81</v>
      </c>
      <c r="DU28" s="312">
        <v>3746</v>
      </c>
      <c r="DV28" s="312">
        <v>0</v>
      </c>
      <c r="DW28" s="312" t="s">
        <v>415</v>
      </c>
      <c r="DX28" s="312">
        <v>4</v>
      </c>
      <c r="DY28" s="312">
        <v>1</v>
      </c>
      <c r="DZ28" s="312">
        <v>1</v>
      </c>
      <c r="EA28" s="312">
        <v>15</v>
      </c>
      <c r="EB28" s="312">
        <v>51</v>
      </c>
      <c r="EC28" s="312">
        <v>25</v>
      </c>
      <c r="ED28" s="312">
        <v>2</v>
      </c>
      <c r="EI28" s="312">
        <v>22</v>
      </c>
      <c r="EJ28" s="312">
        <v>78</v>
      </c>
      <c r="EK28" s="312">
        <v>7451</v>
      </c>
      <c r="EL28" s="312">
        <v>0</v>
      </c>
      <c r="EM28" s="312">
        <v>0</v>
      </c>
      <c r="EN28" s="312">
        <v>3</v>
      </c>
      <c r="EO28" s="312">
        <v>3</v>
      </c>
      <c r="EP28" s="312">
        <v>23</v>
      </c>
      <c r="EQ28" s="312">
        <v>28</v>
      </c>
      <c r="ER28" s="312">
        <v>41</v>
      </c>
      <c r="ES28" s="312">
        <v>1</v>
      </c>
      <c r="EX28" s="312">
        <v>30</v>
      </c>
      <c r="EY28" s="312">
        <v>70</v>
      </c>
      <c r="EZ28" s="312">
        <v>3705</v>
      </c>
      <c r="FA28" s="312">
        <v>0</v>
      </c>
      <c r="FB28" s="312" t="s">
        <v>415</v>
      </c>
      <c r="FC28" s="312">
        <v>2</v>
      </c>
      <c r="FD28" s="312">
        <v>2</v>
      </c>
      <c r="FE28" s="312">
        <v>19</v>
      </c>
      <c r="FF28" s="312">
        <v>27</v>
      </c>
      <c r="FG28" s="312">
        <v>49</v>
      </c>
      <c r="FH28" s="312">
        <v>1</v>
      </c>
      <c r="FM28" s="312">
        <v>23</v>
      </c>
      <c r="FN28" s="312">
        <v>77</v>
      </c>
      <c r="FO28" s="312">
        <v>3746</v>
      </c>
      <c r="FP28" s="312">
        <v>0</v>
      </c>
      <c r="FQ28" s="312" t="s">
        <v>415</v>
      </c>
      <c r="FR28" s="312">
        <v>4</v>
      </c>
      <c r="FS28" s="312">
        <v>4</v>
      </c>
      <c r="FT28" s="312">
        <v>28</v>
      </c>
      <c r="FU28" s="312">
        <v>29</v>
      </c>
      <c r="FV28" s="312">
        <v>34</v>
      </c>
      <c r="FW28" s="312">
        <v>0</v>
      </c>
      <c r="GB28" s="312">
        <v>37</v>
      </c>
      <c r="GC28" s="312">
        <v>63</v>
      </c>
      <c r="GD28" s="312">
        <v>7446</v>
      </c>
      <c r="GE28" s="312">
        <v>30</v>
      </c>
      <c r="GF28" s="312">
        <v>70</v>
      </c>
      <c r="GG28" s="312">
        <v>3704</v>
      </c>
      <c r="GH28" s="312">
        <v>25</v>
      </c>
      <c r="GI28" s="312">
        <v>75</v>
      </c>
      <c r="GJ28" s="312">
        <v>3742</v>
      </c>
      <c r="GK28" s="312">
        <v>36</v>
      </c>
      <c r="GL28" s="312">
        <v>64</v>
      </c>
      <c r="GM28" s="312">
        <v>7172</v>
      </c>
      <c r="GN28" s="312">
        <v>14</v>
      </c>
      <c r="GO28" s="312">
        <v>86</v>
      </c>
      <c r="GP28" s="312">
        <v>3570</v>
      </c>
      <c r="GQ28" s="312">
        <v>12</v>
      </c>
      <c r="GR28" s="312">
        <v>88</v>
      </c>
      <c r="GS28" s="312">
        <v>3602</v>
      </c>
      <c r="GT28" s="312">
        <v>15</v>
      </c>
      <c r="GU28" s="312">
        <v>85</v>
      </c>
      <c r="GV28" s="312">
        <v>7169</v>
      </c>
      <c r="GW28" s="312">
        <v>9</v>
      </c>
      <c r="GX28" s="312">
        <v>91</v>
      </c>
      <c r="GY28" s="312">
        <v>3570</v>
      </c>
      <c r="GZ28" s="312">
        <v>6</v>
      </c>
      <c r="HA28" s="312">
        <v>94</v>
      </c>
      <c r="HB28" s="312">
        <v>3599</v>
      </c>
      <c r="HC28" s="312">
        <v>11</v>
      </c>
      <c r="HD28" s="312">
        <v>89</v>
      </c>
      <c r="HE28" s="312">
        <v>7179</v>
      </c>
      <c r="HF28" s="312">
        <v>15</v>
      </c>
      <c r="HG28" s="312">
        <v>85</v>
      </c>
      <c r="HH28" s="312">
        <v>3572</v>
      </c>
      <c r="HI28" s="312">
        <v>14</v>
      </c>
      <c r="HJ28" s="312">
        <v>86</v>
      </c>
      <c r="HK28" s="312">
        <v>3607</v>
      </c>
      <c r="HL28" s="312">
        <v>16</v>
      </c>
      <c r="HM28" s="312">
        <v>84</v>
      </c>
      <c r="HO28" s="312"/>
      <c r="HP28" s="312"/>
      <c r="HQ28" s="312"/>
      <c r="HR28" s="312"/>
      <c r="HS28" s="312"/>
      <c r="HT28" s="312"/>
      <c r="HU28" s="312"/>
      <c r="HV28" s="312"/>
      <c r="HW28" s="312"/>
      <c r="HX28" s="312"/>
      <c r="HY28" s="312"/>
      <c r="HZ28" s="312"/>
      <c r="IA28" s="312"/>
      <c r="IB28" s="312"/>
      <c r="IC28" s="312"/>
      <c r="ID28" s="312"/>
      <c r="IE28" s="312"/>
      <c r="IF28" s="312"/>
      <c r="IG28" s="312"/>
      <c r="IH28" s="312"/>
      <c r="II28" s="312"/>
      <c r="IJ28" s="312"/>
      <c r="IK28" s="312"/>
      <c r="IL28" s="312"/>
      <c r="IM28" s="312"/>
      <c r="IN28" s="312"/>
      <c r="IO28" s="312"/>
      <c r="IP28" s="312"/>
      <c r="IQ28" s="312"/>
      <c r="IR28" s="312"/>
      <c r="IS28" s="312"/>
      <c r="IT28" s="312"/>
      <c r="IU28" s="312"/>
      <c r="IV28" s="312"/>
    </row>
    <row r="29" spans="2:256" x14ac:dyDescent="0.2">
      <c r="B29" s="324" t="s">
        <v>387</v>
      </c>
      <c r="C29" s="312">
        <v>17291</v>
      </c>
      <c r="D29" s="312">
        <v>0</v>
      </c>
      <c r="E29" s="312">
        <v>0</v>
      </c>
      <c r="F29" s="312">
        <v>4</v>
      </c>
      <c r="G29" s="312">
        <v>2</v>
      </c>
      <c r="H29" s="312">
        <v>8</v>
      </c>
      <c r="I29" s="312">
        <v>45</v>
      </c>
      <c r="J29" s="312">
        <v>40</v>
      </c>
      <c r="K29" s="312">
        <v>0</v>
      </c>
      <c r="O29" s="312">
        <v>15</v>
      </c>
      <c r="P29" s="312">
        <v>85</v>
      </c>
      <c r="Q29" s="312">
        <v>8607</v>
      </c>
      <c r="R29" s="312" t="s">
        <v>415</v>
      </c>
      <c r="S29" s="312">
        <v>0</v>
      </c>
      <c r="T29" s="312">
        <v>3</v>
      </c>
      <c r="U29" s="312">
        <v>2</v>
      </c>
      <c r="V29" s="312">
        <v>7</v>
      </c>
      <c r="W29" s="312">
        <v>44</v>
      </c>
      <c r="X29" s="312">
        <v>44</v>
      </c>
      <c r="Y29" s="312" t="s">
        <v>415</v>
      </c>
      <c r="AC29" s="312">
        <v>13</v>
      </c>
      <c r="AD29" s="312">
        <v>87</v>
      </c>
      <c r="AE29" s="312">
        <v>8684</v>
      </c>
      <c r="AF29" s="312" t="s">
        <v>415</v>
      </c>
      <c r="AG29" s="312">
        <v>0</v>
      </c>
      <c r="AH29" s="312">
        <v>5</v>
      </c>
      <c r="AI29" s="312">
        <v>3</v>
      </c>
      <c r="AJ29" s="312">
        <v>10</v>
      </c>
      <c r="AK29" s="312">
        <v>46</v>
      </c>
      <c r="AL29" s="312">
        <v>36</v>
      </c>
      <c r="AM29" s="312" t="s">
        <v>415</v>
      </c>
      <c r="AQ29" s="312">
        <v>18</v>
      </c>
      <c r="AR29" s="312">
        <v>82</v>
      </c>
      <c r="AS29" s="312">
        <v>17286</v>
      </c>
      <c r="AT29" s="312">
        <v>0</v>
      </c>
      <c r="AU29" s="312">
        <v>0</v>
      </c>
      <c r="AV29" s="312">
        <v>1</v>
      </c>
      <c r="AW29" s="312">
        <v>1</v>
      </c>
      <c r="AX29" s="312">
        <v>3</v>
      </c>
      <c r="AY29" s="312">
        <v>12</v>
      </c>
      <c r="AZ29" s="312">
        <v>54</v>
      </c>
      <c r="BA29" s="312">
        <v>27</v>
      </c>
      <c r="BB29" s="312">
        <v>1</v>
      </c>
      <c r="BG29" s="312">
        <v>17</v>
      </c>
      <c r="BH29" s="312">
        <v>83</v>
      </c>
      <c r="BI29" s="312">
        <v>8605</v>
      </c>
      <c r="BJ29" s="312">
        <v>0</v>
      </c>
      <c r="BK29" s="312" t="s">
        <v>415</v>
      </c>
      <c r="BL29" s="312">
        <v>1</v>
      </c>
      <c r="BM29" s="312">
        <v>1</v>
      </c>
      <c r="BN29" s="312">
        <v>2</v>
      </c>
      <c r="BO29" s="312">
        <v>9</v>
      </c>
      <c r="BP29" s="312">
        <v>53</v>
      </c>
      <c r="BQ29" s="312">
        <v>33</v>
      </c>
      <c r="BR29" s="312">
        <v>2</v>
      </c>
      <c r="BW29" s="312">
        <v>12</v>
      </c>
      <c r="BX29" s="312">
        <v>88</v>
      </c>
      <c r="BY29" s="312">
        <v>8681</v>
      </c>
      <c r="BZ29" s="312">
        <v>0</v>
      </c>
      <c r="CA29" s="312" t="s">
        <v>415</v>
      </c>
      <c r="CB29" s="312">
        <v>2</v>
      </c>
      <c r="CC29" s="312">
        <v>1</v>
      </c>
      <c r="CD29" s="312">
        <v>4</v>
      </c>
      <c r="CE29" s="312">
        <v>15</v>
      </c>
      <c r="CF29" s="312">
        <v>56</v>
      </c>
      <c r="CG29" s="312">
        <v>21</v>
      </c>
      <c r="CH29" s="312">
        <v>1</v>
      </c>
      <c r="CM29" s="312">
        <v>22</v>
      </c>
      <c r="CN29" s="312">
        <v>78</v>
      </c>
      <c r="CO29" s="312">
        <v>17291</v>
      </c>
      <c r="CP29" s="312">
        <v>0</v>
      </c>
      <c r="CQ29" s="312">
        <v>0</v>
      </c>
      <c r="CR29" s="312">
        <v>4</v>
      </c>
      <c r="CS29" s="312">
        <v>1</v>
      </c>
      <c r="CT29" s="312">
        <v>0</v>
      </c>
      <c r="CU29" s="312">
        <v>11</v>
      </c>
      <c r="CV29" s="312">
        <v>45</v>
      </c>
      <c r="CW29" s="312">
        <v>33</v>
      </c>
      <c r="CX29" s="312">
        <v>6</v>
      </c>
      <c r="DC29" s="312">
        <v>16</v>
      </c>
      <c r="DD29" s="312">
        <v>84</v>
      </c>
      <c r="DE29" s="312">
        <v>8607</v>
      </c>
      <c r="DF29" s="312">
        <v>0</v>
      </c>
      <c r="DG29" s="312">
        <v>0</v>
      </c>
      <c r="DH29" s="312">
        <v>3</v>
      </c>
      <c r="DI29" s="312">
        <v>1</v>
      </c>
      <c r="DJ29" s="312">
        <v>0</v>
      </c>
      <c r="DK29" s="312">
        <v>11</v>
      </c>
      <c r="DL29" s="312">
        <v>47</v>
      </c>
      <c r="DM29" s="312">
        <v>33</v>
      </c>
      <c r="DN29" s="312">
        <v>5</v>
      </c>
      <c r="DS29" s="312">
        <v>15</v>
      </c>
      <c r="DT29" s="312">
        <v>85</v>
      </c>
      <c r="DU29" s="312">
        <v>8684</v>
      </c>
      <c r="DV29" s="312">
        <v>0</v>
      </c>
      <c r="DW29" s="312">
        <v>0</v>
      </c>
      <c r="DX29" s="312">
        <v>5</v>
      </c>
      <c r="DY29" s="312">
        <v>1</v>
      </c>
      <c r="DZ29" s="312">
        <v>0</v>
      </c>
      <c r="EA29" s="312">
        <v>10</v>
      </c>
      <c r="EB29" s="312">
        <v>43</v>
      </c>
      <c r="EC29" s="312">
        <v>34</v>
      </c>
      <c r="ED29" s="312">
        <v>6</v>
      </c>
      <c r="EI29" s="312">
        <v>17</v>
      </c>
      <c r="EJ29" s="312">
        <v>83</v>
      </c>
      <c r="EK29" s="312">
        <v>17291</v>
      </c>
      <c r="EL29" s="312">
        <v>0</v>
      </c>
      <c r="EM29" s="312">
        <v>0</v>
      </c>
      <c r="EN29" s="312">
        <v>4</v>
      </c>
      <c r="EO29" s="312">
        <v>2</v>
      </c>
      <c r="EP29" s="312">
        <v>16</v>
      </c>
      <c r="EQ29" s="312">
        <v>25</v>
      </c>
      <c r="ER29" s="312">
        <v>51</v>
      </c>
      <c r="ES29" s="312">
        <v>2</v>
      </c>
      <c r="EX29" s="312">
        <v>23</v>
      </c>
      <c r="EY29" s="312">
        <v>77</v>
      </c>
      <c r="EZ29" s="312">
        <v>8607</v>
      </c>
      <c r="FA29" s="312" t="s">
        <v>415</v>
      </c>
      <c r="FB29" s="312">
        <v>0</v>
      </c>
      <c r="FC29" s="312">
        <v>3</v>
      </c>
      <c r="FD29" s="312">
        <v>2</v>
      </c>
      <c r="FE29" s="312">
        <v>14</v>
      </c>
      <c r="FF29" s="312">
        <v>24</v>
      </c>
      <c r="FG29" s="312">
        <v>55</v>
      </c>
      <c r="FH29" s="312">
        <v>2</v>
      </c>
      <c r="FM29" s="312">
        <v>18</v>
      </c>
      <c r="FN29" s="312">
        <v>82</v>
      </c>
      <c r="FO29" s="312">
        <v>8684</v>
      </c>
      <c r="FP29" s="312" t="s">
        <v>415</v>
      </c>
      <c r="FQ29" s="312">
        <v>0</v>
      </c>
      <c r="FR29" s="312">
        <v>5</v>
      </c>
      <c r="FS29" s="312">
        <v>3</v>
      </c>
      <c r="FT29" s="312">
        <v>18</v>
      </c>
      <c r="FU29" s="312">
        <v>26</v>
      </c>
      <c r="FV29" s="312">
        <v>46</v>
      </c>
      <c r="FW29" s="312">
        <v>1</v>
      </c>
      <c r="GB29" s="312">
        <v>27</v>
      </c>
      <c r="GC29" s="312">
        <v>73</v>
      </c>
      <c r="GD29" s="312">
        <v>17286</v>
      </c>
      <c r="GE29" s="312">
        <v>25</v>
      </c>
      <c r="GF29" s="312">
        <v>75</v>
      </c>
      <c r="GG29" s="312">
        <v>8605</v>
      </c>
      <c r="GH29" s="312">
        <v>22</v>
      </c>
      <c r="GI29" s="312">
        <v>78</v>
      </c>
      <c r="GJ29" s="312">
        <v>8681</v>
      </c>
      <c r="GK29" s="312">
        <v>29</v>
      </c>
      <c r="GL29" s="312">
        <v>71</v>
      </c>
      <c r="GM29" s="312">
        <v>15126</v>
      </c>
      <c r="GN29" s="312">
        <v>10</v>
      </c>
      <c r="GO29" s="312">
        <v>90</v>
      </c>
      <c r="GP29" s="312">
        <v>7532</v>
      </c>
      <c r="GQ29" s="312">
        <v>9</v>
      </c>
      <c r="GR29" s="312">
        <v>91</v>
      </c>
      <c r="GS29" s="312">
        <v>7594</v>
      </c>
      <c r="GT29" s="312">
        <v>11</v>
      </c>
      <c r="GU29" s="312">
        <v>89</v>
      </c>
      <c r="GV29" s="312">
        <v>15149</v>
      </c>
      <c r="GW29" s="312">
        <v>8</v>
      </c>
      <c r="GX29" s="312">
        <v>92</v>
      </c>
      <c r="GY29" s="312">
        <v>7544</v>
      </c>
      <c r="GZ29" s="312">
        <v>6</v>
      </c>
      <c r="HA29" s="312">
        <v>94</v>
      </c>
      <c r="HB29" s="312">
        <v>7605</v>
      </c>
      <c r="HC29" s="312">
        <v>10</v>
      </c>
      <c r="HD29" s="312">
        <v>90</v>
      </c>
      <c r="HE29" s="312">
        <v>15120</v>
      </c>
      <c r="HF29" s="312">
        <v>9</v>
      </c>
      <c r="HG29" s="312">
        <v>91</v>
      </c>
      <c r="HH29" s="312">
        <v>7531</v>
      </c>
      <c r="HI29" s="312">
        <v>9</v>
      </c>
      <c r="HJ29" s="312">
        <v>91</v>
      </c>
      <c r="HK29" s="312">
        <v>7589</v>
      </c>
      <c r="HL29" s="312">
        <v>10</v>
      </c>
      <c r="HM29" s="312">
        <v>90</v>
      </c>
      <c r="HO29" s="312"/>
      <c r="HP29" s="312"/>
      <c r="HQ29" s="312"/>
      <c r="HR29" s="312"/>
      <c r="HS29" s="312"/>
      <c r="HT29" s="312"/>
      <c r="HU29" s="312"/>
      <c r="HV29" s="312"/>
      <c r="HW29" s="312"/>
      <c r="HX29" s="312"/>
      <c r="HY29" s="312"/>
      <c r="HZ29" s="312"/>
      <c r="IA29" s="312"/>
      <c r="IB29" s="312"/>
      <c r="IC29" s="312"/>
      <c r="ID29" s="312"/>
      <c r="IE29" s="312"/>
      <c r="IF29" s="312"/>
      <c r="IG29" s="312"/>
      <c r="IH29" s="312"/>
      <c r="II29" s="312"/>
      <c r="IJ29" s="312"/>
      <c r="IK29" s="312"/>
      <c r="IL29" s="312"/>
      <c r="IM29" s="312"/>
      <c r="IN29" s="312"/>
      <c r="IO29" s="312"/>
      <c r="IP29" s="312"/>
      <c r="IQ29" s="312"/>
      <c r="IR29" s="312"/>
      <c r="IS29" s="312"/>
      <c r="IT29" s="312"/>
      <c r="IU29" s="312"/>
      <c r="IV29" s="312"/>
    </row>
    <row r="30" spans="2:256" x14ac:dyDescent="0.2">
      <c r="B30" s="312" t="s">
        <v>388</v>
      </c>
      <c r="C30" s="312">
        <v>3454</v>
      </c>
      <c r="D30" s="312">
        <v>0</v>
      </c>
      <c r="E30" s="312">
        <v>0</v>
      </c>
      <c r="F30" s="312">
        <v>4</v>
      </c>
      <c r="G30" s="312">
        <v>3</v>
      </c>
      <c r="H30" s="312">
        <v>9</v>
      </c>
      <c r="I30" s="312">
        <v>47</v>
      </c>
      <c r="J30" s="312">
        <v>36</v>
      </c>
      <c r="K30" s="312" t="s">
        <v>415</v>
      </c>
      <c r="O30" s="312">
        <v>17</v>
      </c>
      <c r="P30" s="312">
        <v>83</v>
      </c>
      <c r="Q30" s="312">
        <v>1658</v>
      </c>
      <c r="R30" s="312" t="s">
        <v>415</v>
      </c>
      <c r="S30" s="312" t="s">
        <v>415</v>
      </c>
      <c r="T30" s="312">
        <v>3</v>
      </c>
      <c r="U30" s="312">
        <v>2</v>
      </c>
      <c r="V30" s="312">
        <v>8</v>
      </c>
      <c r="W30" s="312">
        <v>47</v>
      </c>
      <c r="X30" s="312">
        <v>40</v>
      </c>
      <c r="Y30" s="312" t="s">
        <v>415</v>
      </c>
      <c r="AC30" s="312">
        <v>13</v>
      </c>
      <c r="AD30" s="312">
        <v>87</v>
      </c>
      <c r="AE30" s="312">
        <v>1796</v>
      </c>
      <c r="AF30" s="312" t="s">
        <v>415</v>
      </c>
      <c r="AG30" s="312" t="s">
        <v>415</v>
      </c>
      <c r="AH30" s="312">
        <v>6</v>
      </c>
      <c r="AI30" s="312">
        <v>4</v>
      </c>
      <c r="AJ30" s="312">
        <v>11</v>
      </c>
      <c r="AK30" s="312">
        <v>47</v>
      </c>
      <c r="AL30" s="312">
        <v>32</v>
      </c>
      <c r="AM30" s="312" t="s">
        <v>415</v>
      </c>
      <c r="AQ30" s="312">
        <v>21</v>
      </c>
      <c r="AR30" s="312">
        <v>79</v>
      </c>
      <c r="AS30" s="312">
        <v>3451</v>
      </c>
      <c r="AT30" s="312">
        <v>0</v>
      </c>
      <c r="AU30" s="312" t="s">
        <v>415</v>
      </c>
      <c r="AV30" s="312">
        <v>1</v>
      </c>
      <c r="AW30" s="312">
        <v>1</v>
      </c>
      <c r="AX30" s="312">
        <v>4</v>
      </c>
      <c r="AY30" s="312">
        <v>14</v>
      </c>
      <c r="AZ30" s="312">
        <v>56</v>
      </c>
      <c r="BA30" s="312">
        <v>23</v>
      </c>
      <c r="BB30" s="312">
        <v>1</v>
      </c>
      <c r="BG30" s="312">
        <v>20</v>
      </c>
      <c r="BH30" s="312">
        <v>80</v>
      </c>
      <c r="BI30" s="312">
        <v>1657</v>
      </c>
      <c r="BJ30" s="312">
        <v>0</v>
      </c>
      <c r="BK30" s="312" t="s">
        <v>415</v>
      </c>
      <c r="BL30" s="312">
        <v>1</v>
      </c>
      <c r="BM30" s="312">
        <v>0</v>
      </c>
      <c r="BN30" s="312">
        <v>3</v>
      </c>
      <c r="BO30" s="312">
        <v>10</v>
      </c>
      <c r="BP30" s="312">
        <v>55</v>
      </c>
      <c r="BQ30" s="312">
        <v>29</v>
      </c>
      <c r="BR30" s="312">
        <v>1</v>
      </c>
      <c r="BW30" s="312">
        <v>14</v>
      </c>
      <c r="BX30" s="312">
        <v>86</v>
      </c>
      <c r="BY30" s="312">
        <v>1794</v>
      </c>
      <c r="BZ30" s="312">
        <v>0</v>
      </c>
      <c r="CA30" s="312" t="s">
        <v>415</v>
      </c>
      <c r="CB30" s="312">
        <v>2</v>
      </c>
      <c r="CC30" s="312">
        <v>1</v>
      </c>
      <c r="CD30" s="312">
        <v>5</v>
      </c>
      <c r="CE30" s="312">
        <v>17</v>
      </c>
      <c r="CF30" s="312">
        <v>56</v>
      </c>
      <c r="CG30" s="312">
        <v>18</v>
      </c>
      <c r="CH30" s="312">
        <v>1</v>
      </c>
      <c r="CM30" s="312">
        <v>26</v>
      </c>
      <c r="CN30" s="312">
        <v>74</v>
      </c>
      <c r="CO30" s="312">
        <v>3453</v>
      </c>
      <c r="CP30" s="312">
        <v>0</v>
      </c>
      <c r="CQ30" s="312">
        <v>0</v>
      </c>
      <c r="CR30" s="312">
        <v>4</v>
      </c>
      <c r="CS30" s="312">
        <v>1</v>
      </c>
      <c r="CT30" s="312">
        <v>1</v>
      </c>
      <c r="CU30" s="312">
        <v>14</v>
      </c>
      <c r="CV30" s="312">
        <v>50</v>
      </c>
      <c r="CW30" s="312">
        <v>27</v>
      </c>
      <c r="CX30" s="312">
        <v>3</v>
      </c>
      <c r="DC30" s="312">
        <v>20</v>
      </c>
      <c r="DD30" s="312">
        <v>80</v>
      </c>
      <c r="DE30" s="312">
        <v>1658</v>
      </c>
      <c r="DF30" s="312">
        <v>0</v>
      </c>
      <c r="DG30" s="312" t="s">
        <v>415</v>
      </c>
      <c r="DH30" s="312">
        <v>3</v>
      </c>
      <c r="DI30" s="312">
        <v>1</v>
      </c>
      <c r="DJ30" s="312">
        <v>0</v>
      </c>
      <c r="DK30" s="312">
        <v>14</v>
      </c>
      <c r="DL30" s="312">
        <v>52</v>
      </c>
      <c r="DM30" s="312">
        <v>26</v>
      </c>
      <c r="DN30" s="312">
        <v>3</v>
      </c>
      <c r="DS30" s="312">
        <v>19</v>
      </c>
      <c r="DT30" s="312">
        <v>81</v>
      </c>
      <c r="DU30" s="312">
        <v>1795</v>
      </c>
      <c r="DV30" s="312">
        <v>0</v>
      </c>
      <c r="DW30" s="312" t="s">
        <v>415</v>
      </c>
      <c r="DX30" s="312">
        <v>5</v>
      </c>
      <c r="DY30" s="312">
        <v>1</v>
      </c>
      <c r="DZ30" s="312">
        <v>1</v>
      </c>
      <c r="EA30" s="312">
        <v>14</v>
      </c>
      <c r="EB30" s="312">
        <v>48</v>
      </c>
      <c r="EC30" s="312">
        <v>27</v>
      </c>
      <c r="ED30" s="312">
        <v>4</v>
      </c>
      <c r="EI30" s="312">
        <v>21</v>
      </c>
      <c r="EJ30" s="312">
        <v>79</v>
      </c>
      <c r="EK30" s="312">
        <v>3454</v>
      </c>
      <c r="EL30" s="312">
        <v>0</v>
      </c>
      <c r="EM30" s="312">
        <v>0</v>
      </c>
      <c r="EN30" s="312">
        <v>4</v>
      </c>
      <c r="EO30" s="312">
        <v>3</v>
      </c>
      <c r="EP30" s="312">
        <v>19</v>
      </c>
      <c r="EQ30" s="312">
        <v>27</v>
      </c>
      <c r="ER30" s="312">
        <v>45</v>
      </c>
      <c r="ES30" s="312">
        <v>1</v>
      </c>
      <c r="EX30" s="312">
        <v>27</v>
      </c>
      <c r="EY30" s="312">
        <v>73</v>
      </c>
      <c r="EZ30" s="312">
        <v>1658</v>
      </c>
      <c r="FA30" s="312" t="s">
        <v>415</v>
      </c>
      <c r="FB30" s="312" t="s">
        <v>415</v>
      </c>
      <c r="FC30" s="312">
        <v>3</v>
      </c>
      <c r="FD30" s="312">
        <v>2</v>
      </c>
      <c r="FE30" s="312">
        <v>16</v>
      </c>
      <c r="FF30" s="312">
        <v>26</v>
      </c>
      <c r="FG30" s="312">
        <v>51</v>
      </c>
      <c r="FH30" s="312">
        <v>1</v>
      </c>
      <c r="FM30" s="312">
        <v>21</v>
      </c>
      <c r="FN30" s="312">
        <v>79</v>
      </c>
      <c r="FO30" s="312">
        <v>1796</v>
      </c>
      <c r="FP30" s="312" t="s">
        <v>415</v>
      </c>
      <c r="FQ30" s="312" t="s">
        <v>415</v>
      </c>
      <c r="FR30" s="312">
        <v>6</v>
      </c>
      <c r="FS30" s="312">
        <v>4</v>
      </c>
      <c r="FT30" s="312">
        <v>22</v>
      </c>
      <c r="FU30" s="312">
        <v>27</v>
      </c>
      <c r="FV30" s="312">
        <v>40</v>
      </c>
      <c r="FW30" s="312">
        <v>1</v>
      </c>
      <c r="GB30" s="312">
        <v>31</v>
      </c>
      <c r="GC30" s="312">
        <v>69</v>
      </c>
      <c r="GD30" s="312">
        <v>3450</v>
      </c>
      <c r="GE30" s="312">
        <v>30</v>
      </c>
      <c r="GF30" s="312">
        <v>70</v>
      </c>
      <c r="GG30" s="312">
        <v>1657</v>
      </c>
      <c r="GH30" s="312">
        <v>25</v>
      </c>
      <c r="GI30" s="312">
        <v>75</v>
      </c>
      <c r="GJ30" s="312">
        <v>1793</v>
      </c>
      <c r="GK30" s="312">
        <v>34</v>
      </c>
      <c r="GL30" s="312">
        <v>66</v>
      </c>
      <c r="GM30" s="312">
        <v>3090</v>
      </c>
      <c r="GN30" s="312">
        <v>13</v>
      </c>
      <c r="GO30" s="312">
        <v>87</v>
      </c>
      <c r="GP30" s="312">
        <v>1494</v>
      </c>
      <c r="GQ30" s="312">
        <v>11</v>
      </c>
      <c r="GR30" s="312">
        <v>89</v>
      </c>
      <c r="GS30" s="312">
        <v>1596</v>
      </c>
      <c r="GT30" s="312">
        <v>15</v>
      </c>
      <c r="GU30" s="312">
        <v>85</v>
      </c>
      <c r="GV30" s="312">
        <v>3092</v>
      </c>
      <c r="GW30" s="312">
        <v>9</v>
      </c>
      <c r="GX30" s="312">
        <v>91</v>
      </c>
      <c r="GY30" s="312">
        <v>1495</v>
      </c>
      <c r="GZ30" s="312">
        <v>7</v>
      </c>
      <c r="HA30" s="312">
        <v>93</v>
      </c>
      <c r="HB30" s="312">
        <v>1597</v>
      </c>
      <c r="HC30" s="312">
        <v>10</v>
      </c>
      <c r="HD30" s="312">
        <v>90</v>
      </c>
      <c r="HE30" s="312">
        <v>3087</v>
      </c>
      <c r="HF30" s="312">
        <v>13</v>
      </c>
      <c r="HG30" s="312">
        <v>87</v>
      </c>
      <c r="HH30" s="312">
        <v>1494</v>
      </c>
      <c r="HI30" s="312">
        <v>13</v>
      </c>
      <c r="HJ30" s="312">
        <v>87</v>
      </c>
      <c r="HK30" s="312">
        <v>1593</v>
      </c>
      <c r="HL30" s="312">
        <v>12</v>
      </c>
      <c r="HM30" s="312">
        <v>88</v>
      </c>
      <c r="HO30" s="312"/>
      <c r="HP30" s="312"/>
      <c r="HQ30" s="312"/>
      <c r="HR30" s="312"/>
      <c r="HS30" s="312"/>
      <c r="HT30" s="312"/>
      <c r="HU30" s="312"/>
      <c r="HV30" s="312"/>
      <c r="HW30" s="312"/>
      <c r="HX30" s="312"/>
      <c r="HY30" s="312"/>
      <c r="HZ30" s="312"/>
      <c r="IA30" s="312"/>
      <c r="IB30" s="312"/>
      <c r="IC30" s="312"/>
      <c r="ID30" s="312"/>
      <c r="IE30" s="312"/>
      <c r="IF30" s="312"/>
      <c r="IG30" s="312"/>
      <c r="IH30" s="312"/>
      <c r="II30" s="312"/>
      <c r="IJ30" s="312"/>
      <c r="IK30" s="312"/>
      <c r="IL30" s="312"/>
      <c r="IM30" s="312"/>
      <c r="IN30" s="312"/>
      <c r="IO30" s="312"/>
      <c r="IP30" s="312"/>
      <c r="IQ30" s="312"/>
      <c r="IR30" s="312"/>
      <c r="IS30" s="312"/>
      <c r="IT30" s="312"/>
      <c r="IU30" s="312"/>
      <c r="IV30" s="312"/>
    </row>
    <row r="31" spans="2:256" x14ac:dyDescent="0.2">
      <c r="B31" s="312" t="s">
        <v>37</v>
      </c>
      <c r="C31" s="312">
        <v>1793</v>
      </c>
      <c r="D31" s="312" t="s">
        <v>415</v>
      </c>
      <c r="E31" s="312" t="s">
        <v>415</v>
      </c>
      <c r="F31" s="312">
        <v>3</v>
      </c>
      <c r="G31" s="312">
        <v>1</v>
      </c>
      <c r="H31" s="312">
        <v>5</v>
      </c>
      <c r="I31" s="312">
        <v>31</v>
      </c>
      <c r="J31" s="312">
        <v>58</v>
      </c>
      <c r="K31" s="312">
        <v>2</v>
      </c>
      <c r="O31" s="312">
        <v>10</v>
      </c>
      <c r="P31" s="312">
        <v>90</v>
      </c>
      <c r="Q31" s="312">
        <v>947</v>
      </c>
      <c r="R31" s="312" t="s">
        <v>415</v>
      </c>
      <c r="S31" s="312" t="s">
        <v>415</v>
      </c>
      <c r="T31" s="312">
        <v>2</v>
      </c>
      <c r="U31" s="312">
        <v>0</v>
      </c>
      <c r="V31" s="312">
        <v>4</v>
      </c>
      <c r="W31" s="312">
        <v>29</v>
      </c>
      <c r="X31" s="312">
        <v>62</v>
      </c>
      <c r="Y31" s="312">
        <v>2</v>
      </c>
      <c r="AC31" s="312">
        <v>7</v>
      </c>
      <c r="AD31" s="312">
        <v>93</v>
      </c>
      <c r="AE31" s="312">
        <v>846</v>
      </c>
      <c r="AF31" s="312" t="s">
        <v>415</v>
      </c>
      <c r="AG31" s="312">
        <v>0</v>
      </c>
      <c r="AH31" s="312">
        <v>4</v>
      </c>
      <c r="AI31" s="312">
        <v>2</v>
      </c>
      <c r="AJ31" s="312">
        <v>6</v>
      </c>
      <c r="AK31" s="312">
        <v>34</v>
      </c>
      <c r="AL31" s="312">
        <v>53</v>
      </c>
      <c r="AM31" s="312">
        <v>1</v>
      </c>
      <c r="AQ31" s="312">
        <v>12</v>
      </c>
      <c r="AR31" s="312">
        <v>88</v>
      </c>
      <c r="AS31" s="312">
        <v>1792</v>
      </c>
      <c r="AT31" s="312">
        <v>0</v>
      </c>
      <c r="AU31" s="312" t="s">
        <v>415</v>
      </c>
      <c r="AV31" s="312">
        <v>1</v>
      </c>
      <c r="AW31" s="312">
        <v>1</v>
      </c>
      <c r="AX31" s="312">
        <v>2</v>
      </c>
      <c r="AY31" s="312">
        <v>7</v>
      </c>
      <c r="AZ31" s="312">
        <v>41</v>
      </c>
      <c r="BA31" s="312">
        <v>43</v>
      </c>
      <c r="BB31" s="312">
        <v>5</v>
      </c>
      <c r="BG31" s="312">
        <v>11</v>
      </c>
      <c r="BH31" s="312">
        <v>89</v>
      </c>
      <c r="BI31" s="312">
        <v>946</v>
      </c>
      <c r="BJ31" s="312">
        <v>0</v>
      </c>
      <c r="BK31" s="312" t="s">
        <v>415</v>
      </c>
      <c r="BL31" s="312">
        <v>1</v>
      </c>
      <c r="BM31" s="312">
        <v>1</v>
      </c>
      <c r="BN31" s="312">
        <v>2</v>
      </c>
      <c r="BO31" s="312">
        <v>5</v>
      </c>
      <c r="BP31" s="312">
        <v>38</v>
      </c>
      <c r="BQ31" s="312">
        <v>48</v>
      </c>
      <c r="BR31" s="312">
        <v>6</v>
      </c>
      <c r="BW31" s="312">
        <v>8</v>
      </c>
      <c r="BX31" s="312">
        <v>92</v>
      </c>
      <c r="BY31" s="312">
        <v>846</v>
      </c>
      <c r="BZ31" s="312">
        <v>0</v>
      </c>
      <c r="CA31" s="312">
        <v>0</v>
      </c>
      <c r="CB31" s="312">
        <v>1</v>
      </c>
      <c r="CC31" s="312">
        <v>1</v>
      </c>
      <c r="CD31" s="312">
        <v>3</v>
      </c>
      <c r="CE31" s="312">
        <v>10</v>
      </c>
      <c r="CF31" s="312">
        <v>44</v>
      </c>
      <c r="CG31" s="312">
        <v>37</v>
      </c>
      <c r="CH31" s="312">
        <v>4</v>
      </c>
      <c r="CM31" s="312">
        <v>15</v>
      </c>
      <c r="CN31" s="312">
        <v>85</v>
      </c>
      <c r="CO31" s="312">
        <v>1793</v>
      </c>
      <c r="CP31" s="312" t="s">
        <v>415</v>
      </c>
      <c r="CQ31" s="312" t="s">
        <v>415</v>
      </c>
      <c r="CR31" s="312">
        <v>2</v>
      </c>
      <c r="CS31" s="312">
        <v>0</v>
      </c>
      <c r="CT31" s="312" t="s">
        <v>415</v>
      </c>
      <c r="CU31" s="312">
        <v>3</v>
      </c>
      <c r="CV31" s="312">
        <v>23</v>
      </c>
      <c r="CW31" s="312">
        <v>42</v>
      </c>
      <c r="CX31" s="312">
        <v>29</v>
      </c>
      <c r="DC31" s="312">
        <v>6</v>
      </c>
      <c r="DD31" s="312">
        <v>94</v>
      </c>
      <c r="DE31" s="312">
        <v>947</v>
      </c>
      <c r="DF31" s="312" t="s">
        <v>415</v>
      </c>
      <c r="DG31" s="312" t="s">
        <v>415</v>
      </c>
      <c r="DH31" s="312">
        <v>1</v>
      </c>
      <c r="DI31" s="312" t="s">
        <v>415</v>
      </c>
      <c r="DJ31" s="312" t="s">
        <v>415</v>
      </c>
      <c r="DK31" s="312">
        <v>4</v>
      </c>
      <c r="DL31" s="312">
        <v>25</v>
      </c>
      <c r="DM31" s="312">
        <v>45</v>
      </c>
      <c r="DN31" s="312">
        <v>24</v>
      </c>
      <c r="DS31" s="312">
        <v>5</v>
      </c>
      <c r="DT31" s="312">
        <v>95</v>
      </c>
      <c r="DU31" s="312">
        <v>846</v>
      </c>
      <c r="DV31" s="312">
        <v>0</v>
      </c>
      <c r="DW31" s="312">
        <v>0</v>
      </c>
      <c r="DX31" s="312">
        <v>3</v>
      </c>
      <c r="DY31" s="312" t="s">
        <v>415</v>
      </c>
      <c r="DZ31" s="312">
        <v>0</v>
      </c>
      <c r="EA31" s="312">
        <v>3</v>
      </c>
      <c r="EB31" s="312">
        <v>20</v>
      </c>
      <c r="EC31" s="312">
        <v>39</v>
      </c>
      <c r="ED31" s="312">
        <v>35</v>
      </c>
      <c r="EI31" s="312">
        <v>6</v>
      </c>
      <c r="EJ31" s="312">
        <v>94</v>
      </c>
      <c r="EK31" s="312">
        <v>1793</v>
      </c>
      <c r="EL31" s="312">
        <v>0</v>
      </c>
      <c r="EM31" s="312" t="s">
        <v>415</v>
      </c>
      <c r="EN31" s="312">
        <v>3</v>
      </c>
      <c r="EO31" s="312">
        <v>2</v>
      </c>
      <c r="EP31" s="312">
        <v>9</v>
      </c>
      <c r="EQ31" s="312">
        <v>18</v>
      </c>
      <c r="ER31" s="312">
        <v>61</v>
      </c>
      <c r="ES31" s="312">
        <v>7</v>
      </c>
      <c r="EX31" s="312">
        <v>14</v>
      </c>
      <c r="EY31" s="312">
        <v>86</v>
      </c>
      <c r="EZ31" s="312">
        <v>947</v>
      </c>
      <c r="FA31" s="312" t="s">
        <v>415</v>
      </c>
      <c r="FB31" s="312" t="s">
        <v>415</v>
      </c>
      <c r="FC31" s="312">
        <v>2</v>
      </c>
      <c r="FD31" s="312">
        <v>1</v>
      </c>
      <c r="FE31" s="312">
        <v>8</v>
      </c>
      <c r="FF31" s="312">
        <v>16</v>
      </c>
      <c r="FG31" s="312">
        <v>65</v>
      </c>
      <c r="FH31" s="312">
        <v>8</v>
      </c>
      <c r="FM31" s="312">
        <v>11</v>
      </c>
      <c r="FN31" s="312">
        <v>89</v>
      </c>
      <c r="FO31" s="312">
        <v>846</v>
      </c>
      <c r="FP31" s="312" t="s">
        <v>415</v>
      </c>
      <c r="FQ31" s="312">
        <v>0</v>
      </c>
      <c r="FR31" s="312">
        <v>4</v>
      </c>
      <c r="FS31" s="312">
        <v>2</v>
      </c>
      <c r="FT31" s="312">
        <v>10</v>
      </c>
      <c r="FU31" s="312">
        <v>20</v>
      </c>
      <c r="FV31" s="312">
        <v>57</v>
      </c>
      <c r="FW31" s="312">
        <v>7</v>
      </c>
      <c r="GB31" s="312">
        <v>17</v>
      </c>
      <c r="GC31" s="312">
        <v>83</v>
      </c>
      <c r="GD31" s="312">
        <v>1792</v>
      </c>
      <c r="GE31" s="312">
        <v>15</v>
      </c>
      <c r="GF31" s="312">
        <v>85</v>
      </c>
      <c r="GG31" s="312">
        <v>946</v>
      </c>
      <c r="GH31" s="312">
        <v>12</v>
      </c>
      <c r="GI31" s="312">
        <v>88</v>
      </c>
      <c r="GJ31" s="312">
        <v>846</v>
      </c>
      <c r="GK31" s="312">
        <v>18</v>
      </c>
      <c r="GL31" s="312">
        <v>82</v>
      </c>
      <c r="GM31" s="312">
        <v>1595</v>
      </c>
      <c r="GN31" s="312">
        <v>7</v>
      </c>
      <c r="GO31" s="312">
        <v>93</v>
      </c>
      <c r="GP31" s="312">
        <v>839</v>
      </c>
      <c r="GQ31" s="312">
        <v>6</v>
      </c>
      <c r="GR31" s="312">
        <v>94</v>
      </c>
      <c r="GS31" s="312">
        <v>756</v>
      </c>
      <c r="GT31" s="312">
        <v>8</v>
      </c>
      <c r="GU31" s="312">
        <v>92</v>
      </c>
      <c r="GV31" s="312">
        <v>1599</v>
      </c>
      <c r="GW31" s="312">
        <v>5</v>
      </c>
      <c r="GX31" s="312">
        <v>95</v>
      </c>
      <c r="GY31" s="312">
        <v>841</v>
      </c>
      <c r="GZ31" s="312">
        <v>3</v>
      </c>
      <c r="HA31" s="312">
        <v>97</v>
      </c>
      <c r="HB31" s="312">
        <v>758</v>
      </c>
      <c r="HC31" s="312">
        <v>6</v>
      </c>
      <c r="HD31" s="312">
        <v>94</v>
      </c>
      <c r="HE31" s="312">
        <v>1623</v>
      </c>
      <c r="HF31" s="312">
        <v>4</v>
      </c>
      <c r="HG31" s="312">
        <v>96</v>
      </c>
      <c r="HH31" s="312">
        <v>849</v>
      </c>
      <c r="HI31" s="312">
        <v>4</v>
      </c>
      <c r="HJ31" s="312">
        <v>96</v>
      </c>
      <c r="HK31" s="312">
        <v>774</v>
      </c>
      <c r="HL31" s="312">
        <v>4</v>
      </c>
      <c r="HM31" s="312">
        <v>96</v>
      </c>
      <c r="HO31" s="312"/>
      <c r="HP31" s="312"/>
      <c r="HQ31" s="312"/>
      <c r="HR31" s="312"/>
      <c r="HS31" s="312"/>
      <c r="HT31" s="312"/>
      <c r="HU31" s="312"/>
      <c r="HV31" s="312"/>
      <c r="HW31" s="312"/>
      <c r="HX31" s="312"/>
      <c r="HY31" s="312"/>
      <c r="HZ31" s="312"/>
      <c r="IA31" s="312"/>
      <c r="IB31" s="312"/>
      <c r="IC31" s="312"/>
      <c r="ID31" s="312"/>
      <c r="IE31" s="312"/>
      <c r="IF31" s="312"/>
      <c r="IG31" s="312"/>
      <c r="IH31" s="312"/>
      <c r="II31" s="312"/>
      <c r="IJ31" s="312"/>
      <c r="IK31" s="312"/>
      <c r="IL31" s="312"/>
      <c r="IM31" s="312"/>
      <c r="IN31" s="312"/>
      <c r="IO31" s="312"/>
      <c r="IP31" s="312"/>
      <c r="IQ31" s="312"/>
      <c r="IR31" s="312"/>
      <c r="IS31" s="312"/>
      <c r="IT31" s="312"/>
      <c r="IU31" s="312"/>
      <c r="IV31" s="312"/>
    </row>
    <row r="32" spans="2:256" x14ac:dyDescent="0.2">
      <c r="B32" s="312" t="s">
        <v>389</v>
      </c>
      <c r="C32" s="312">
        <v>7951</v>
      </c>
      <c r="D32" s="312" t="s">
        <v>415</v>
      </c>
      <c r="E32" s="312" t="s">
        <v>415</v>
      </c>
      <c r="F32" s="312">
        <v>6</v>
      </c>
      <c r="G32" s="312">
        <v>3</v>
      </c>
      <c r="H32" s="312">
        <v>11</v>
      </c>
      <c r="I32" s="312">
        <v>44</v>
      </c>
      <c r="J32" s="312">
        <v>36</v>
      </c>
      <c r="K32" s="312">
        <v>0</v>
      </c>
      <c r="O32" s="312">
        <v>21</v>
      </c>
      <c r="P32" s="312">
        <v>79</v>
      </c>
      <c r="Q32" s="312">
        <v>3897</v>
      </c>
      <c r="R32" s="312" t="s">
        <v>415</v>
      </c>
      <c r="S32" s="312">
        <v>0</v>
      </c>
      <c r="T32" s="312">
        <v>5</v>
      </c>
      <c r="U32" s="312">
        <v>3</v>
      </c>
      <c r="V32" s="312">
        <v>10</v>
      </c>
      <c r="W32" s="312">
        <v>44</v>
      </c>
      <c r="X32" s="312">
        <v>38</v>
      </c>
      <c r="Y32" s="312">
        <v>0</v>
      </c>
      <c r="AC32" s="312">
        <v>18</v>
      </c>
      <c r="AD32" s="312">
        <v>82</v>
      </c>
      <c r="AE32" s="312">
        <v>4054</v>
      </c>
      <c r="AF32" s="312" t="s">
        <v>415</v>
      </c>
      <c r="AG32" s="312" t="s">
        <v>415</v>
      </c>
      <c r="AH32" s="312">
        <v>6</v>
      </c>
      <c r="AI32" s="312">
        <v>4</v>
      </c>
      <c r="AJ32" s="312">
        <v>12</v>
      </c>
      <c r="AK32" s="312">
        <v>44</v>
      </c>
      <c r="AL32" s="312">
        <v>34</v>
      </c>
      <c r="AM32" s="312">
        <v>0</v>
      </c>
      <c r="AQ32" s="312">
        <v>22</v>
      </c>
      <c r="AR32" s="312">
        <v>78</v>
      </c>
      <c r="AS32" s="312">
        <v>7947</v>
      </c>
      <c r="AT32" s="312" t="s">
        <v>415</v>
      </c>
      <c r="AU32" s="312" t="s">
        <v>415</v>
      </c>
      <c r="AV32" s="312">
        <v>1</v>
      </c>
      <c r="AW32" s="312">
        <v>1</v>
      </c>
      <c r="AX32" s="312">
        <v>5</v>
      </c>
      <c r="AY32" s="312">
        <v>15</v>
      </c>
      <c r="AZ32" s="312">
        <v>53</v>
      </c>
      <c r="BA32" s="312">
        <v>24</v>
      </c>
      <c r="BB32" s="312">
        <v>1</v>
      </c>
      <c r="BG32" s="312">
        <v>22</v>
      </c>
      <c r="BH32" s="312">
        <v>78</v>
      </c>
      <c r="BI32" s="312">
        <v>3895</v>
      </c>
      <c r="BJ32" s="312" t="s">
        <v>415</v>
      </c>
      <c r="BK32" s="312" t="s">
        <v>415</v>
      </c>
      <c r="BL32" s="312">
        <v>1</v>
      </c>
      <c r="BM32" s="312">
        <v>1</v>
      </c>
      <c r="BN32" s="312">
        <v>4</v>
      </c>
      <c r="BO32" s="312">
        <v>12</v>
      </c>
      <c r="BP32" s="312">
        <v>52</v>
      </c>
      <c r="BQ32" s="312">
        <v>29</v>
      </c>
      <c r="BR32" s="312">
        <v>1</v>
      </c>
      <c r="BW32" s="312">
        <v>18</v>
      </c>
      <c r="BX32" s="312">
        <v>82</v>
      </c>
      <c r="BY32" s="312">
        <v>4052</v>
      </c>
      <c r="BZ32" s="312" t="s">
        <v>415</v>
      </c>
      <c r="CA32" s="312">
        <v>0</v>
      </c>
      <c r="CB32" s="312">
        <v>1</v>
      </c>
      <c r="CC32" s="312">
        <v>1</v>
      </c>
      <c r="CD32" s="312">
        <v>6</v>
      </c>
      <c r="CE32" s="312">
        <v>17</v>
      </c>
      <c r="CF32" s="312">
        <v>54</v>
      </c>
      <c r="CG32" s="312">
        <v>19</v>
      </c>
      <c r="CH32" s="312">
        <v>1</v>
      </c>
      <c r="CM32" s="312">
        <v>26</v>
      </c>
      <c r="CN32" s="312">
        <v>74</v>
      </c>
      <c r="CO32" s="312">
        <v>7950</v>
      </c>
      <c r="CP32" s="312" t="s">
        <v>415</v>
      </c>
      <c r="CQ32" s="312" t="s">
        <v>415</v>
      </c>
      <c r="CR32" s="312">
        <v>4</v>
      </c>
      <c r="CS32" s="312">
        <v>1</v>
      </c>
      <c r="CT32" s="312">
        <v>0</v>
      </c>
      <c r="CU32" s="312">
        <v>11</v>
      </c>
      <c r="CV32" s="312">
        <v>42</v>
      </c>
      <c r="CW32" s="312">
        <v>34</v>
      </c>
      <c r="CX32" s="312">
        <v>7</v>
      </c>
      <c r="DC32" s="312">
        <v>17</v>
      </c>
      <c r="DD32" s="312">
        <v>83</v>
      </c>
      <c r="DE32" s="312">
        <v>3897</v>
      </c>
      <c r="DF32" s="312" t="s">
        <v>415</v>
      </c>
      <c r="DG32" s="312" t="s">
        <v>415</v>
      </c>
      <c r="DH32" s="312">
        <v>4</v>
      </c>
      <c r="DI32" s="312">
        <v>0</v>
      </c>
      <c r="DJ32" s="312" t="s">
        <v>415</v>
      </c>
      <c r="DK32" s="312">
        <v>12</v>
      </c>
      <c r="DL32" s="312">
        <v>45</v>
      </c>
      <c r="DM32" s="312">
        <v>32</v>
      </c>
      <c r="DN32" s="312">
        <v>6</v>
      </c>
      <c r="DS32" s="312">
        <v>17</v>
      </c>
      <c r="DT32" s="312">
        <v>83</v>
      </c>
      <c r="DU32" s="312">
        <v>4053</v>
      </c>
      <c r="DV32" s="312" t="s">
        <v>415</v>
      </c>
      <c r="DW32" s="312" t="s">
        <v>415</v>
      </c>
      <c r="DX32" s="312">
        <v>4</v>
      </c>
      <c r="DY32" s="312">
        <v>1</v>
      </c>
      <c r="DZ32" s="312" t="s">
        <v>415</v>
      </c>
      <c r="EA32" s="312">
        <v>10</v>
      </c>
      <c r="EB32" s="312">
        <v>40</v>
      </c>
      <c r="EC32" s="312">
        <v>36</v>
      </c>
      <c r="ED32" s="312">
        <v>8</v>
      </c>
      <c r="EI32" s="312">
        <v>16</v>
      </c>
      <c r="EJ32" s="312">
        <v>84</v>
      </c>
      <c r="EK32" s="312">
        <v>7950</v>
      </c>
      <c r="EL32" s="312">
        <v>0</v>
      </c>
      <c r="EM32" s="312" t="s">
        <v>415</v>
      </c>
      <c r="EN32" s="312">
        <v>5</v>
      </c>
      <c r="EO32" s="312">
        <v>4</v>
      </c>
      <c r="EP32" s="312">
        <v>19</v>
      </c>
      <c r="EQ32" s="312">
        <v>24</v>
      </c>
      <c r="ER32" s="312">
        <v>46</v>
      </c>
      <c r="ES32" s="312">
        <v>2</v>
      </c>
      <c r="EX32" s="312">
        <v>28</v>
      </c>
      <c r="EY32" s="312">
        <v>72</v>
      </c>
      <c r="EZ32" s="312">
        <v>3897</v>
      </c>
      <c r="FA32" s="312" t="s">
        <v>415</v>
      </c>
      <c r="FB32" s="312" t="s">
        <v>415</v>
      </c>
      <c r="FC32" s="312">
        <v>5</v>
      </c>
      <c r="FD32" s="312">
        <v>3</v>
      </c>
      <c r="FE32" s="312">
        <v>17</v>
      </c>
      <c r="FF32" s="312">
        <v>23</v>
      </c>
      <c r="FG32" s="312">
        <v>50</v>
      </c>
      <c r="FH32" s="312">
        <v>2</v>
      </c>
      <c r="FM32" s="312">
        <v>25</v>
      </c>
      <c r="FN32" s="312">
        <v>75</v>
      </c>
      <c r="FO32" s="312">
        <v>4053</v>
      </c>
      <c r="FP32" s="312" t="s">
        <v>415</v>
      </c>
      <c r="FQ32" s="312">
        <v>0</v>
      </c>
      <c r="FR32" s="312">
        <v>6</v>
      </c>
      <c r="FS32" s="312">
        <v>4</v>
      </c>
      <c r="FT32" s="312">
        <v>20</v>
      </c>
      <c r="FU32" s="312">
        <v>26</v>
      </c>
      <c r="FV32" s="312">
        <v>42</v>
      </c>
      <c r="FW32" s="312">
        <v>1</v>
      </c>
      <c r="GB32" s="312">
        <v>31</v>
      </c>
      <c r="GC32" s="312">
        <v>69</v>
      </c>
      <c r="GD32" s="312">
        <v>7946</v>
      </c>
      <c r="GE32" s="312">
        <v>30</v>
      </c>
      <c r="GF32" s="312">
        <v>70</v>
      </c>
      <c r="GG32" s="312">
        <v>3895</v>
      </c>
      <c r="GH32" s="312">
        <v>27</v>
      </c>
      <c r="GI32" s="312">
        <v>73</v>
      </c>
      <c r="GJ32" s="312">
        <v>4051</v>
      </c>
      <c r="GK32" s="312">
        <v>33</v>
      </c>
      <c r="GL32" s="312">
        <v>67</v>
      </c>
      <c r="GM32" s="312">
        <v>6560</v>
      </c>
      <c r="GN32" s="312">
        <v>11</v>
      </c>
      <c r="GO32" s="312">
        <v>89</v>
      </c>
      <c r="GP32" s="312">
        <v>3223</v>
      </c>
      <c r="GQ32" s="312">
        <v>10</v>
      </c>
      <c r="GR32" s="312">
        <v>90</v>
      </c>
      <c r="GS32" s="312">
        <v>3337</v>
      </c>
      <c r="GT32" s="312">
        <v>12</v>
      </c>
      <c r="GU32" s="312">
        <v>88</v>
      </c>
      <c r="GV32" s="312">
        <v>6569</v>
      </c>
      <c r="GW32" s="312">
        <v>8</v>
      </c>
      <c r="GX32" s="312">
        <v>92</v>
      </c>
      <c r="GY32" s="312">
        <v>3228</v>
      </c>
      <c r="GZ32" s="312">
        <v>7</v>
      </c>
      <c r="HA32" s="312">
        <v>93</v>
      </c>
      <c r="HB32" s="312">
        <v>3341</v>
      </c>
      <c r="HC32" s="312">
        <v>9</v>
      </c>
      <c r="HD32" s="312">
        <v>91</v>
      </c>
      <c r="HE32" s="312">
        <v>6557</v>
      </c>
      <c r="HF32" s="312">
        <v>8</v>
      </c>
      <c r="HG32" s="312">
        <v>92</v>
      </c>
      <c r="HH32" s="312">
        <v>3214</v>
      </c>
      <c r="HI32" s="312">
        <v>9</v>
      </c>
      <c r="HJ32" s="312">
        <v>91</v>
      </c>
      <c r="HK32" s="312">
        <v>3343</v>
      </c>
      <c r="HL32" s="312">
        <v>8</v>
      </c>
      <c r="HM32" s="312">
        <v>92</v>
      </c>
      <c r="HO32" s="312"/>
      <c r="HP32" s="312"/>
      <c r="HQ32" s="312"/>
      <c r="HR32" s="312"/>
      <c r="HS32" s="312"/>
      <c r="HT32" s="312"/>
      <c r="HU32" s="312"/>
      <c r="HV32" s="312"/>
      <c r="HW32" s="312"/>
      <c r="HX32" s="312"/>
      <c r="HY32" s="312"/>
      <c r="HZ32" s="312"/>
      <c r="IA32" s="312"/>
      <c r="IB32" s="312"/>
      <c r="IC32" s="312"/>
      <c r="ID32" s="312"/>
      <c r="IE32" s="312"/>
      <c r="IF32" s="312"/>
      <c r="IG32" s="312"/>
      <c r="IH32" s="312"/>
      <c r="II32" s="312"/>
      <c r="IJ32" s="312"/>
      <c r="IK32" s="312"/>
      <c r="IL32" s="312"/>
      <c r="IM32" s="312"/>
      <c r="IN32" s="312"/>
      <c r="IO32" s="312"/>
      <c r="IP32" s="312"/>
      <c r="IQ32" s="312"/>
      <c r="IR32" s="312"/>
      <c r="IS32" s="312"/>
      <c r="IT32" s="312"/>
      <c r="IU32" s="312"/>
      <c r="IV32" s="312"/>
    </row>
    <row r="33" spans="1:256" ht="15" x14ac:dyDescent="0.25">
      <c r="A33" s="315"/>
      <c r="B33" s="315" t="s">
        <v>390</v>
      </c>
      <c r="C33" s="312">
        <v>4301</v>
      </c>
      <c r="D33" s="312">
        <v>1</v>
      </c>
      <c r="E33" s="312">
        <v>1</v>
      </c>
      <c r="F33" s="312">
        <v>13</v>
      </c>
      <c r="G33" s="312">
        <v>3</v>
      </c>
      <c r="H33" s="312">
        <v>9</v>
      </c>
      <c r="I33" s="312">
        <v>36</v>
      </c>
      <c r="J33" s="312">
        <v>38</v>
      </c>
      <c r="K33" s="312">
        <v>0</v>
      </c>
      <c r="O33" s="312">
        <v>26</v>
      </c>
      <c r="P33" s="312">
        <v>74</v>
      </c>
      <c r="Q33" s="312">
        <v>2133</v>
      </c>
      <c r="R33" s="312">
        <v>1</v>
      </c>
      <c r="S33" s="312">
        <v>1</v>
      </c>
      <c r="T33" s="312">
        <v>12</v>
      </c>
      <c r="U33" s="312">
        <v>2</v>
      </c>
      <c r="V33" s="312">
        <v>8</v>
      </c>
      <c r="W33" s="312">
        <v>34</v>
      </c>
      <c r="X33" s="312">
        <v>41</v>
      </c>
      <c r="Y33" s="312">
        <v>1</v>
      </c>
      <c r="AC33" s="312">
        <v>24</v>
      </c>
      <c r="AD33" s="312">
        <v>76</v>
      </c>
      <c r="AE33" s="312">
        <v>2168</v>
      </c>
      <c r="AF33" s="312">
        <v>0</v>
      </c>
      <c r="AG33" s="312">
        <v>1</v>
      </c>
      <c r="AH33" s="312">
        <v>15</v>
      </c>
      <c r="AI33" s="312">
        <v>3</v>
      </c>
      <c r="AJ33" s="312">
        <v>9</v>
      </c>
      <c r="AK33" s="312">
        <v>37</v>
      </c>
      <c r="AL33" s="312">
        <v>34</v>
      </c>
      <c r="AM33" s="312">
        <v>0</v>
      </c>
      <c r="AQ33" s="312">
        <v>29</v>
      </c>
      <c r="AR33" s="312">
        <v>71</v>
      </c>
      <c r="AS33" s="312">
        <v>4291</v>
      </c>
      <c r="AT33" s="312">
        <v>1</v>
      </c>
      <c r="AU33" s="312">
        <v>1</v>
      </c>
      <c r="AV33" s="312">
        <v>3</v>
      </c>
      <c r="AW33" s="312">
        <v>4</v>
      </c>
      <c r="AX33" s="312">
        <v>7</v>
      </c>
      <c r="AY33" s="312">
        <v>15</v>
      </c>
      <c r="AZ33" s="312">
        <v>45</v>
      </c>
      <c r="BA33" s="312">
        <v>23</v>
      </c>
      <c r="BB33" s="312">
        <v>1</v>
      </c>
      <c r="BG33" s="312">
        <v>31</v>
      </c>
      <c r="BH33" s="312">
        <v>69</v>
      </c>
      <c r="BI33" s="312">
        <v>2128</v>
      </c>
      <c r="BJ33" s="312">
        <v>1</v>
      </c>
      <c r="BK33" s="312">
        <v>1</v>
      </c>
      <c r="BL33" s="312">
        <v>3</v>
      </c>
      <c r="BM33" s="312">
        <v>3</v>
      </c>
      <c r="BN33" s="312">
        <v>5</v>
      </c>
      <c r="BO33" s="312">
        <v>11</v>
      </c>
      <c r="BP33" s="312">
        <v>44</v>
      </c>
      <c r="BQ33" s="312">
        <v>29</v>
      </c>
      <c r="BR33" s="312">
        <v>2</v>
      </c>
      <c r="BW33" s="312">
        <v>25</v>
      </c>
      <c r="BX33" s="312">
        <v>75</v>
      </c>
      <c r="BY33" s="312">
        <v>2163</v>
      </c>
      <c r="BZ33" s="312">
        <v>1</v>
      </c>
      <c r="CA33" s="312">
        <v>1</v>
      </c>
      <c r="CB33" s="312">
        <v>4</v>
      </c>
      <c r="CC33" s="312">
        <v>4</v>
      </c>
      <c r="CD33" s="312">
        <v>8</v>
      </c>
      <c r="CE33" s="312">
        <v>19</v>
      </c>
      <c r="CF33" s="312">
        <v>46</v>
      </c>
      <c r="CG33" s="312">
        <v>17</v>
      </c>
      <c r="CH33" s="312">
        <v>1</v>
      </c>
      <c r="CM33" s="312">
        <v>36</v>
      </c>
      <c r="CN33" s="312">
        <v>64</v>
      </c>
      <c r="CO33" s="312">
        <v>4301</v>
      </c>
      <c r="CP33" s="312">
        <v>1</v>
      </c>
      <c r="CQ33" s="312">
        <v>1</v>
      </c>
      <c r="CR33" s="312">
        <v>11</v>
      </c>
      <c r="CS33" s="312">
        <v>1</v>
      </c>
      <c r="CT33" s="312" t="s">
        <v>415</v>
      </c>
      <c r="CU33" s="312">
        <v>12</v>
      </c>
      <c r="CV33" s="312">
        <v>41</v>
      </c>
      <c r="CW33" s="312">
        <v>27</v>
      </c>
      <c r="CX33" s="312">
        <v>5</v>
      </c>
      <c r="DC33" s="312">
        <v>27</v>
      </c>
      <c r="DD33" s="312">
        <v>73</v>
      </c>
      <c r="DE33" s="312">
        <v>2133</v>
      </c>
      <c r="DF33" s="312" t="s">
        <v>415</v>
      </c>
      <c r="DG33" s="312">
        <v>1</v>
      </c>
      <c r="DH33" s="312">
        <v>11</v>
      </c>
      <c r="DI33" s="312" t="s">
        <v>415</v>
      </c>
      <c r="DJ33" s="312" t="s">
        <v>415</v>
      </c>
      <c r="DK33" s="312">
        <v>13</v>
      </c>
      <c r="DL33" s="312">
        <v>43</v>
      </c>
      <c r="DM33" s="312">
        <v>26</v>
      </c>
      <c r="DN33" s="312">
        <v>4</v>
      </c>
      <c r="DS33" s="312">
        <v>27</v>
      </c>
      <c r="DT33" s="312">
        <v>73</v>
      </c>
      <c r="DU33" s="312">
        <v>2168</v>
      </c>
      <c r="DV33" s="312" t="s">
        <v>415</v>
      </c>
      <c r="DW33" s="312">
        <v>1</v>
      </c>
      <c r="DX33" s="312">
        <v>12</v>
      </c>
      <c r="DY33" s="312" t="s">
        <v>415</v>
      </c>
      <c r="DZ33" s="312" t="s">
        <v>415</v>
      </c>
      <c r="EA33" s="312">
        <v>12</v>
      </c>
      <c r="EB33" s="312">
        <v>38</v>
      </c>
      <c r="EC33" s="312">
        <v>28</v>
      </c>
      <c r="ED33" s="312">
        <v>6</v>
      </c>
      <c r="EI33" s="312">
        <v>28</v>
      </c>
      <c r="EJ33" s="312">
        <v>72</v>
      </c>
      <c r="EK33" s="312">
        <v>4299</v>
      </c>
      <c r="EL33" s="312">
        <v>1</v>
      </c>
      <c r="EM33" s="312">
        <v>1</v>
      </c>
      <c r="EN33" s="312">
        <v>13</v>
      </c>
      <c r="EO33" s="312">
        <v>4</v>
      </c>
      <c r="EP33" s="312">
        <v>19</v>
      </c>
      <c r="EQ33" s="312">
        <v>22</v>
      </c>
      <c r="ER33" s="312">
        <v>39</v>
      </c>
      <c r="ES33" s="312">
        <v>2</v>
      </c>
      <c r="EX33" s="312">
        <v>38</v>
      </c>
      <c r="EY33" s="312">
        <v>62</v>
      </c>
      <c r="EZ33" s="312">
        <v>2131</v>
      </c>
      <c r="FA33" s="312">
        <v>1</v>
      </c>
      <c r="FB33" s="312">
        <v>1</v>
      </c>
      <c r="FC33" s="312">
        <v>11</v>
      </c>
      <c r="FD33" s="312">
        <v>3</v>
      </c>
      <c r="FE33" s="312">
        <v>16</v>
      </c>
      <c r="FF33" s="312">
        <v>21</v>
      </c>
      <c r="FG33" s="312">
        <v>44</v>
      </c>
      <c r="FH33" s="312">
        <v>2</v>
      </c>
      <c r="FM33" s="312">
        <v>33</v>
      </c>
      <c r="FN33" s="312">
        <v>67</v>
      </c>
      <c r="FO33" s="312">
        <v>2168</v>
      </c>
      <c r="FP33" s="312">
        <v>1</v>
      </c>
      <c r="FQ33" s="312">
        <v>1</v>
      </c>
      <c r="FR33" s="312">
        <v>14</v>
      </c>
      <c r="FS33" s="312">
        <v>4</v>
      </c>
      <c r="FT33" s="312">
        <v>22</v>
      </c>
      <c r="FU33" s="312">
        <v>23</v>
      </c>
      <c r="FV33" s="312">
        <v>34</v>
      </c>
      <c r="FW33" s="312">
        <v>1</v>
      </c>
      <c r="GB33" s="312">
        <v>43</v>
      </c>
      <c r="GC33" s="312">
        <v>57</v>
      </c>
      <c r="GD33" s="312">
        <v>4291</v>
      </c>
      <c r="GE33" s="312">
        <v>38</v>
      </c>
      <c r="GF33" s="312">
        <v>62</v>
      </c>
      <c r="GG33" s="312">
        <v>2128</v>
      </c>
      <c r="GH33" s="312">
        <v>33</v>
      </c>
      <c r="GI33" s="312">
        <v>67</v>
      </c>
      <c r="GJ33" s="312">
        <v>2163</v>
      </c>
      <c r="GK33" s="312">
        <v>43</v>
      </c>
      <c r="GL33" s="312">
        <v>57</v>
      </c>
      <c r="GM33" s="312">
        <v>3422</v>
      </c>
      <c r="GN33" s="312">
        <v>20</v>
      </c>
      <c r="GO33" s="312">
        <v>80</v>
      </c>
      <c r="GP33" s="312">
        <v>1676</v>
      </c>
      <c r="GQ33" s="312">
        <v>19</v>
      </c>
      <c r="GR33" s="312">
        <v>81</v>
      </c>
      <c r="GS33" s="312">
        <v>1746</v>
      </c>
      <c r="GT33" s="312">
        <v>21</v>
      </c>
      <c r="GU33" s="312">
        <v>79</v>
      </c>
      <c r="GV33" s="312">
        <v>3442</v>
      </c>
      <c r="GW33" s="312">
        <v>19</v>
      </c>
      <c r="GX33" s="312">
        <v>81</v>
      </c>
      <c r="GY33" s="312">
        <v>1685</v>
      </c>
      <c r="GZ33" s="312">
        <v>16</v>
      </c>
      <c r="HA33" s="312">
        <v>84</v>
      </c>
      <c r="HB33" s="312">
        <v>1757</v>
      </c>
      <c r="HC33" s="312">
        <v>22</v>
      </c>
      <c r="HD33" s="312">
        <v>78</v>
      </c>
      <c r="HE33" s="312">
        <v>3328</v>
      </c>
      <c r="HF33" s="312">
        <v>19</v>
      </c>
      <c r="HG33" s="312">
        <v>81</v>
      </c>
      <c r="HH33" s="312">
        <v>1626</v>
      </c>
      <c r="HI33" s="312">
        <v>18</v>
      </c>
      <c r="HJ33" s="312">
        <v>82</v>
      </c>
      <c r="HK33" s="312">
        <v>1702</v>
      </c>
      <c r="HL33" s="312">
        <v>20</v>
      </c>
      <c r="HM33" s="312">
        <v>80</v>
      </c>
      <c r="HO33" s="312"/>
      <c r="HP33" s="312"/>
      <c r="HQ33" s="312"/>
      <c r="HR33" s="312"/>
      <c r="HS33" s="312"/>
      <c r="HT33" s="312"/>
      <c r="HU33" s="312"/>
      <c r="HV33" s="312"/>
      <c r="HW33" s="312"/>
      <c r="HX33" s="312"/>
      <c r="HY33" s="312"/>
      <c r="HZ33" s="312"/>
      <c r="IA33" s="312"/>
      <c r="IB33" s="312"/>
      <c r="IC33" s="312"/>
      <c r="ID33" s="312"/>
      <c r="IE33" s="312"/>
      <c r="IF33" s="312"/>
      <c r="IG33" s="312"/>
      <c r="IH33" s="312"/>
      <c r="II33" s="312"/>
      <c r="IJ33" s="312"/>
      <c r="IK33" s="312"/>
      <c r="IL33" s="312"/>
      <c r="IM33" s="312"/>
      <c r="IN33" s="312"/>
      <c r="IO33" s="312"/>
      <c r="IP33" s="312"/>
      <c r="IQ33" s="312"/>
      <c r="IR33" s="312"/>
      <c r="IS33" s="312"/>
      <c r="IT33" s="312"/>
      <c r="IU33" s="312"/>
      <c r="IV33" s="312"/>
    </row>
    <row r="34" spans="1:256" x14ac:dyDescent="0.2">
      <c r="HO34" s="312"/>
      <c r="HP34" s="312"/>
      <c r="HQ34" s="312"/>
      <c r="HR34" s="312"/>
      <c r="HS34" s="312"/>
      <c r="HT34" s="312"/>
      <c r="HU34" s="312"/>
      <c r="HV34" s="312"/>
      <c r="HW34" s="312"/>
      <c r="HX34" s="312"/>
      <c r="HY34" s="312"/>
      <c r="HZ34" s="312"/>
      <c r="IA34" s="312"/>
      <c r="IB34" s="312"/>
      <c r="IC34" s="312"/>
      <c r="ID34" s="312"/>
      <c r="IE34" s="312"/>
      <c r="IF34" s="312"/>
      <c r="IG34" s="312"/>
      <c r="IH34" s="312"/>
      <c r="II34" s="312"/>
      <c r="IJ34" s="312"/>
      <c r="IK34" s="312"/>
      <c r="IL34" s="312"/>
      <c r="IM34" s="312"/>
      <c r="IN34" s="312"/>
      <c r="IO34" s="312"/>
      <c r="IP34" s="312"/>
      <c r="IQ34" s="312"/>
      <c r="IR34" s="312"/>
      <c r="IS34" s="312"/>
      <c r="IT34" s="312"/>
      <c r="IU34" s="312"/>
      <c r="IV34" s="312"/>
    </row>
    <row r="35" spans="1:256" x14ac:dyDescent="0.2">
      <c r="HO35" s="312"/>
      <c r="HP35" s="312"/>
      <c r="HQ35" s="312"/>
      <c r="HR35" s="312"/>
      <c r="HS35" s="312"/>
      <c r="HT35" s="312"/>
      <c r="HU35" s="312"/>
      <c r="HV35" s="312"/>
      <c r="HW35" s="312"/>
      <c r="HX35" s="312"/>
      <c r="HY35" s="312"/>
      <c r="HZ35" s="312"/>
      <c r="IA35" s="312"/>
      <c r="IB35" s="312"/>
      <c r="IC35" s="312"/>
      <c r="ID35" s="312"/>
      <c r="IE35" s="312"/>
      <c r="IF35" s="312"/>
      <c r="IG35" s="312"/>
      <c r="IH35" s="312"/>
      <c r="II35" s="312"/>
      <c r="IJ35" s="312"/>
      <c r="IK35" s="312"/>
      <c r="IL35" s="312"/>
      <c r="IM35" s="312"/>
      <c r="IN35" s="312"/>
      <c r="IO35" s="312"/>
      <c r="IP35" s="312"/>
      <c r="IQ35" s="312"/>
      <c r="IR35" s="312"/>
      <c r="IS35" s="312"/>
      <c r="IT35" s="312"/>
      <c r="IU35" s="312"/>
      <c r="IV35" s="312"/>
    </row>
    <row r="36" spans="1:256" x14ac:dyDescent="0.2">
      <c r="HO36" s="312"/>
      <c r="HP36" s="312"/>
      <c r="HQ36" s="312"/>
      <c r="HR36" s="312"/>
      <c r="HS36" s="312"/>
      <c r="HT36" s="312"/>
      <c r="HU36" s="312"/>
      <c r="HV36" s="312"/>
      <c r="HW36" s="312"/>
      <c r="HX36" s="312"/>
      <c r="HY36" s="312"/>
      <c r="HZ36" s="312"/>
      <c r="IA36" s="312"/>
      <c r="IB36" s="312"/>
      <c r="IC36" s="312"/>
      <c r="ID36" s="312"/>
      <c r="IE36" s="312"/>
      <c r="IF36" s="312"/>
      <c r="IG36" s="312"/>
      <c r="IH36" s="312"/>
      <c r="II36" s="312"/>
      <c r="IJ36" s="312"/>
      <c r="IK36" s="312"/>
      <c r="IL36" s="312"/>
      <c r="IM36" s="312"/>
      <c r="IN36" s="312"/>
      <c r="IO36" s="312"/>
      <c r="IP36" s="312"/>
      <c r="IQ36" s="312"/>
      <c r="IR36" s="312"/>
      <c r="IS36" s="312"/>
      <c r="IT36" s="312"/>
      <c r="IU36" s="312"/>
      <c r="IV36" s="312"/>
    </row>
    <row r="37" spans="1:256" x14ac:dyDescent="0.2">
      <c r="HO37" s="312"/>
      <c r="HP37" s="312"/>
      <c r="HQ37" s="312"/>
      <c r="HR37" s="312"/>
      <c r="HS37" s="312"/>
      <c r="HT37" s="312"/>
      <c r="HU37" s="312"/>
      <c r="HV37" s="312"/>
      <c r="HW37" s="312"/>
      <c r="HX37" s="312"/>
      <c r="HY37" s="312"/>
      <c r="HZ37" s="312"/>
      <c r="IA37" s="312"/>
      <c r="IB37" s="312"/>
      <c r="IC37" s="312"/>
      <c r="ID37" s="312"/>
      <c r="IE37" s="312"/>
      <c r="IF37" s="312"/>
      <c r="IG37" s="312"/>
      <c r="IH37" s="312"/>
      <c r="II37" s="312"/>
      <c r="IJ37" s="312"/>
      <c r="IK37" s="312"/>
      <c r="IL37" s="312"/>
      <c r="IM37" s="312"/>
      <c r="IN37" s="312"/>
      <c r="IO37" s="312"/>
      <c r="IP37" s="312"/>
      <c r="IQ37" s="312"/>
      <c r="IR37" s="312"/>
      <c r="IS37" s="312"/>
      <c r="IT37" s="312"/>
      <c r="IU37" s="312"/>
      <c r="IV37" s="312"/>
    </row>
    <row r="38" spans="1:256" x14ac:dyDescent="0.2">
      <c r="A38" s="312" t="s">
        <v>394</v>
      </c>
      <c r="B38" s="312" t="s">
        <v>27</v>
      </c>
      <c r="C38" s="312">
        <v>533965</v>
      </c>
      <c r="D38" s="312">
        <v>0</v>
      </c>
      <c r="E38" s="312">
        <v>0</v>
      </c>
      <c r="F38" s="312">
        <v>3</v>
      </c>
      <c r="G38" s="312">
        <v>2</v>
      </c>
      <c r="H38" s="312">
        <v>8</v>
      </c>
      <c r="I38" s="312">
        <v>41</v>
      </c>
      <c r="J38" s="312">
        <v>44</v>
      </c>
      <c r="K38" s="312">
        <v>0</v>
      </c>
      <c r="O38" s="312">
        <v>14</v>
      </c>
      <c r="P38" s="312">
        <v>86</v>
      </c>
      <c r="Q38" s="312">
        <v>260699</v>
      </c>
      <c r="R38" s="312">
        <v>0</v>
      </c>
      <c r="S38" s="312">
        <v>0</v>
      </c>
      <c r="T38" s="312">
        <v>2</v>
      </c>
      <c r="U38" s="312">
        <v>2</v>
      </c>
      <c r="V38" s="312">
        <v>7</v>
      </c>
      <c r="W38" s="312">
        <v>40</v>
      </c>
      <c r="X38" s="312">
        <v>47</v>
      </c>
      <c r="Y38" s="312">
        <v>1</v>
      </c>
      <c r="AC38" s="312">
        <v>12</v>
      </c>
      <c r="AD38" s="312">
        <v>88</v>
      </c>
      <c r="AE38" s="312">
        <v>273266</v>
      </c>
      <c r="AF38" s="312">
        <v>0</v>
      </c>
      <c r="AG38" s="312">
        <v>0</v>
      </c>
      <c r="AH38" s="312">
        <v>4</v>
      </c>
      <c r="AI38" s="312">
        <v>3</v>
      </c>
      <c r="AJ38" s="312">
        <v>9</v>
      </c>
      <c r="AK38" s="312">
        <v>42</v>
      </c>
      <c r="AL38" s="312">
        <v>41</v>
      </c>
      <c r="AM38" s="312">
        <v>0</v>
      </c>
      <c r="AQ38" s="312">
        <v>17</v>
      </c>
      <c r="AR38" s="312">
        <v>83</v>
      </c>
      <c r="AS38" s="312">
        <v>533844</v>
      </c>
      <c r="AT38" s="312">
        <v>0</v>
      </c>
      <c r="AU38" s="312">
        <v>0</v>
      </c>
      <c r="AV38" s="312">
        <v>1</v>
      </c>
      <c r="AW38" s="312">
        <v>1</v>
      </c>
      <c r="AX38" s="312">
        <v>3</v>
      </c>
      <c r="AY38" s="312">
        <v>12</v>
      </c>
      <c r="AZ38" s="312">
        <v>53</v>
      </c>
      <c r="BA38" s="312">
        <v>29</v>
      </c>
      <c r="BB38" s="312">
        <v>2</v>
      </c>
      <c r="BG38" s="312">
        <v>17</v>
      </c>
      <c r="BH38" s="312">
        <v>83</v>
      </c>
      <c r="BI38" s="312">
        <v>260658</v>
      </c>
      <c r="BJ38" s="312">
        <v>0</v>
      </c>
      <c r="BK38" s="312">
        <v>0</v>
      </c>
      <c r="BL38" s="312">
        <v>0</v>
      </c>
      <c r="BM38" s="312">
        <v>0</v>
      </c>
      <c r="BN38" s="312">
        <v>2</v>
      </c>
      <c r="BO38" s="312">
        <v>9</v>
      </c>
      <c r="BP38" s="312">
        <v>51</v>
      </c>
      <c r="BQ38" s="312">
        <v>36</v>
      </c>
      <c r="BR38" s="312">
        <v>2</v>
      </c>
      <c r="BW38" s="312">
        <v>12</v>
      </c>
      <c r="BX38" s="312">
        <v>88</v>
      </c>
      <c r="BY38" s="312">
        <v>273186</v>
      </c>
      <c r="BZ38" s="312">
        <v>0</v>
      </c>
      <c r="CA38" s="312">
        <v>0</v>
      </c>
      <c r="CB38" s="312">
        <v>1</v>
      </c>
      <c r="CC38" s="312">
        <v>1</v>
      </c>
      <c r="CD38" s="312">
        <v>4</v>
      </c>
      <c r="CE38" s="312">
        <v>16</v>
      </c>
      <c r="CF38" s="312">
        <v>55</v>
      </c>
      <c r="CG38" s="312">
        <v>22</v>
      </c>
      <c r="CH38" s="312">
        <v>1</v>
      </c>
      <c r="CM38" s="312">
        <v>22</v>
      </c>
      <c r="CN38" s="312">
        <v>78</v>
      </c>
      <c r="CO38" s="312">
        <v>533951</v>
      </c>
      <c r="CP38" s="312">
        <v>0</v>
      </c>
      <c r="CQ38" s="312">
        <v>0</v>
      </c>
      <c r="CR38" s="312">
        <v>3</v>
      </c>
      <c r="CS38" s="312">
        <v>1</v>
      </c>
      <c r="CT38" s="312">
        <v>0</v>
      </c>
      <c r="CU38" s="312">
        <v>11</v>
      </c>
      <c r="CV38" s="312">
        <v>44</v>
      </c>
      <c r="CW38" s="312">
        <v>34</v>
      </c>
      <c r="CX38" s="312">
        <v>6</v>
      </c>
      <c r="DC38" s="312">
        <v>15</v>
      </c>
      <c r="DD38" s="312">
        <v>85</v>
      </c>
      <c r="DE38" s="312">
        <v>260692</v>
      </c>
      <c r="DF38" s="312">
        <v>0</v>
      </c>
      <c r="DG38" s="312">
        <v>0</v>
      </c>
      <c r="DH38" s="312">
        <v>2</v>
      </c>
      <c r="DI38" s="312">
        <v>1</v>
      </c>
      <c r="DJ38" s="312">
        <v>0</v>
      </c>
      <c r="DK38" s="312">
        <v>11</v>
      </c>
      <c r="DL38" s="312">
        <v>46</v>
      </c>
      <c r="DM38" s="312">
        <v>34</v>
      </c>
      <c r="DN38" s="312">
        <v>5</v>
      </c>
      <c r="DS38" s="312">
        <v>15</v>
      </c>
      <c r="DT38" s="312">
        <v>85</v>
      </c>
      <c r="DU38" s="312">
        <v>273259</v>
      </c>
      <c r="DV38" s="312">
        <v>0</v>
      </c>
      <c r="DW38" s="312">
        <v>0</v>
      </c>
      <c r="DX38" s="312">
        <v>3</v>
      </c>
      <c r="DY38" s="312">
        <v>1</v>
      </c>
      <c r="DZ38" s="312">
        <v>0</v>
      </c>
      <c r="EA38" s="312">
        <v>10</v>
      </c>
      <c r="EB38" s="312">
        <v>42</v>
      </c>
      <c r="EC38" s="312">
        <v>35</v>
      </c>
      <c r="ED38" s="312">
        <v>8</v>
      </c>
      <c r="EI38" s="312">
        <v>16</v>
      </c>
      <c r="EJ38" s="312">
        <v>84</v>
      </c>
      <c r="EK38" s="312">
        <v>533931</v>
      </c>
      <c r="EL38" s="312">
        <v>0</v>
      </c>
      <c r="EM38" s="312">
        <v>0</v>
      </c>
      <c r="EN38" s="312">
        <v>3</v>
      </c>
      <c r="EO38" s="312">
        <v>3</v>
      </c>
      <c r="EP38" s="312">
        <v>20</v>
      </c>
      <c r="EQ38" s="312">
        <v>26</v>
      </c>
      <c r="ER38" s="312">
        <v>46</v>
      </c>
      <c r="ES38" s="312">
        <v>2</v>
      </c>
      <c r="EX38" s="312">
        <v>26</v>
      </c>
      <c r="EY38" s="312">
        <v>74</v>
      </c>
      <c r="EZ38" s="312">
        <v>260677</v>
      </c>
      <c r="FA38" s="312">
        <v>0</v>
      </c>
      <c r="FB38" s="312">
        <v>0</v>
      </c>
      <c r="FC38" s="312">
        <v>2</v>
      </c>
      <c r="FD38" s="312">
        <v>2</v>
      </c>
      <c r="FE38" s="312">
        <v>17</v>
      </c>
      <c r="FF38" s="312">
        <v>25</v>
      </c>
      <c r="FG38" s="312">
        <v>51</v>
      </c>
      <c r="FH38" s="312">
        <v>2</v>
      </c>
      <c r="FM38" s="312">
        <v>21</v>
      </c>
      <c r="FN38" s="312">
        <v>79</v>
      </c>
      <c r="FO38" s="312">
        <v>273254</v>
      </c>
      <c r="FP38" s="312">
        <v>0</v>
      </c>
      <c r="FQ38" s="312">
        <v>0</v>
      </c>
      <c r="FR38" s="312">
        <v>4</v>
      </c>
      <c r="FS38" s="312">
        <v>4</v>
      </c>
      <c r="FT38" s="312">
        <v>23</v>
      </c>
      <c r="FU38" s="312">
        <v>27</v>
      </c>
      <c r="FV38" s="312">
        <v>41</v>
      </c>
      <c r="FW38" s="312">
        <v>1</v>
      </c>
      <c r="GB38" s="312">
        <v>31</v>
      </c>
      <c r="GC38" s="312">
        <v>69</v>
      </c>
      <c r="GD38" s="312">
        <v>533803</v>
      </c>
      <c r="GE38" s="312">
        <v>25</v>
      </c>
      <c r="GF38" s="312">
        <v>75</v>
      </c>
      <c r="GG38" s="312">
        <v>260635</v>
      </c>
      <c r="GH38" s="312">
        <v>21</v>
      </c>
      <c r="GI38" s="312">
        <v>79</v>
      </c>
      <c r="GJ38" s="312">
        <v>273168</v>
      </c>
      <c r="GK38" s="312">
        <v>28</v>
      </c>
      <c r="GL38" s="312">
        <v>72</v>
      </c>
      <c r="GM38" s="312">
        <v>511875</v>
      </c>
      <c r="GN38" s="312">
        <v>12</v>
      </c>
      <c r="GO38" s="312">
        <v>88</v>
      </c>
      <c r="GP38" s="312">
        <v>249873</v>
      </c>
      <c r="GQ38" s="312">
        <v>11</v>
      </c>
      <c r="GR38" s="312">
        <v>89</v>
      </c>
      <c r="GS38" s="312">
        <v>262002</v>
      </c>
      <c r="GT38" s="312">
        <v>13</v>
      </c>
      <c r="GU38" s="312">
        <v>87</v>
      </c>
      <c r="GV38" s="312">
        <v>512118</v>
      </c>
      <c r="GW38" s="312">
        <v>8</v>
      </c>
      <c r="GX38" s="312">
        <v>92</v>
      </c>
      <c r="GY38" s="312">
        <v>250004</v>
      </c>
      <c r="GZ38" s="312">
        <v>7</v>
      </c>
      <c r="HA38" s="312">
        <v>93</v>
      </c>
      <c r="HB38" s="312">
        <v>262114</v>
      </c>
      <c r="HC38" s="312">
        <v>10</v>
      </c>
      <c r="HD38" s="312">
        <v>90</v>
      </c>
      <c r="HE38" s="312">
        <v>512237</v>
      </c>
      <c r="HF38" s="312">
        <v>12</v>
      </c>
      <c r="HG38" s="312">
        <v>88</v>
      </c>
      <c r="HH38" s="312">
        <v>250003</v>
      </c>
      <c r="HI38" s="312">
        <v>12</v>
      </c>
      <c r="HJ38" s="312">
        <v>88</v>
      </c>
      <c r="HK38" s="312">
        <v>262234</v>
      </c>
      <c r="HL38" s="312">
        <v>12</v>
      </c>
      <c r="HM38" s="312">
        <v>88</v>
      </c>
      <c r="HO38" s="312"/>
      <c r="HP38" s="312"/>
      <c r="HQ38" s="312"/>
      <c r="HR38" s="312"/>
      <c r="HS38" s="312"/>
      <c r="HT38" s="312"/>
      <c r="HU38" s="312"/>
      <c r="HV38" s="312"/>
      <c r="HW38" s="312"/>
      <c r="HX38" s="312"/>
      <c r="HY38" s="312"/>
      <c r="HZ38" s="312"/>
      <c r="IA38" s="312"/>
      <c r="IB38" s="312"/>
      <c r="IC38" s="312"/>
      <c r="ID38" s="312"/>
      <c r="IE38" s="312"/>
      <c r="IF38" s="312"/>
      <c r="IG38" s="312"/>
      <c r="IH38" s="312"/>
      <c r="II38" s="312"/>
      <c r="IJ38" s="312"/>
      <c r="IK38" s="312"/>
      <c r="IL38" s="312"/>
      <c r="IM38" s="312"/>
      <c r="IN38" s="312"/>
      <c r="IO38" s="312"/>
      <c r="IP38" s="312"/>
      <c r="IQ38" s="312"/>
      <c r="IR38" s="312"/>
      <c r="IS38" s="312"/>
      <c r="IT38" s="312"/>
      <c r="IU38" s="312"/>
      <c r="IV38" s="312"/>
    </row>
    <row r="39" spans="1:256" x14ac:dyDescent="0.2">
      <c r="B39" s="324" t="s">
        <v>395</v>
      </c>
      <c r="C39" s="312">
        <v>439633</v>
      </c>
      <c r="D39" s="312">
        <v>0</v>
      </c>
      <c r="E39" s="312">
        <v>0</v>
      </c>
      <c r="F39" s="312">
        <v>3</v>
      </c>
      <c r="G39" s="312">
        <v>2</v>
      </c>
      <c r="H39" s="312">
        <v>8</v>
      </c>
      <c r="I39" s="312">
        <v>41</v>
      </c>
      <c r="J39" s="312">
        <v>46</v>
      </c>
      <c r="K39" s="312">
        <v>0</v>
      </c>
      <c r="O39" s="312">
        <v>13</v>
      </c>
      <c r="P39" s="312">
        <v>87</v>
      </c>
      <c r="Q39" s="312">
        <v>214306</v>
      </c>
      <c r="R39" s="312">
        <v>0</v>
      </c>
      <c r="S39" s="312">
        <v>0</v>
      </c>
      <c r="T39" s="312">
        <v>2</v>
      </c>
      <c r="U39" s="312">
        <v>2</v>
      </c>
      <c r="V39" s="312">
        <v>7</v>
      </c>
      <c r="W39" s="312">
        <v>39</v>
      </c>
      <c r="X39" s="312">
        <v>49</v>
      </c>
      <c r="Y39" s="312">
        <v>1</v>
      </c>
      <c r="AC39" s="312">
        <v>11</v>
      </c>
      <c r="AD39" s="312">
        <v>89</v>
      </c>
      <c r="AE39" s="312">
        <v>225327</v>
      </c>
      <c r="AF39" s="312">
        <v>0</v>
      </c>
      <c r="AG39" s="312">
        <v>0</v>
      </c>
      <c r="AH39" s="312">
        <v>4</v>
      </c>
      <c r="AI39" s="312">
        <v>3</v>
      </c>
      <c r="AJ39" s="312">
        <v>9</v>
      </c>
      <c r="AK39" s="312">
        <v>42</v>
      </c>
      <c r="AL39" s="312">
        <v>42</v>
      </c>
      <c r="AM39" s="312">
        <v>0</v>
      </c>
      <c r="AQ39" s="312">
        <v>16</v>
      </c>
      <c r="AR39" s="312">
        <v>84</v>
      </c>
      <c r="AS39" s="312">
        <v>439564</v>
      </c>
      <c r="AT39" s="312">
        <v>0</v>
      </c>
      <c r="AU39" s="312">
        <v>0</v>
      </c>
      <c r="AV39" s="312">
        <v>1</v>
      </c>
      <c r="AW39" s="312">
        <v>1</v>
      </c>
      <c r="AX39" s="312">
        <v>3</v>
      </c>
      <c r="AY39" s="312">
        <v>12</v>
      </c>
      <c r="AZ39" s="312">
        <v>53</v>
      </c>
      <c r="BA39" s="312">
        <v>29</v>
      </c>
      <c r="BB39" s="312">
        <v>2</v>
      </c>
      <c r="BG39" s="312">
        <v>16</v>
      </c>
      <c r="BH39" s="312">
        <v>84</v>
      </c>
      <c r="BI39" s="312">
        <v>214293</v>
      </c>
      <c r="BJ39" s="312">
        <v>0</v>
      </c>
      <c r="BK39" s="312">
        <v>0</v>
      </c>
      <c r="BL39" s="312">
        <v>0</v>
      </c>
      <c r="BM39" s="312">
        <v>0</v>
      </c>
      <c r="BN39" s="312">
        <v>1</v>
      </c>
      <c r="BO39" s="312">
        <v>8</v>
      </c>
      <c r="BP39" s="312">
        <v>51</v>
      </c>
      <c r="BQ39" s="312">
        <v>37</v>
      </c>
      <c r="BR39" s="312">
        <v>2</v>
      </c>
      <c r="BW39" s="312">
        <v>11</v>
      </c>
      <c r="BX39" s="312">
        <v>89</v>
      </c>
      <c r="BY39" s="312">
        <v>225271</v>
      </c>
      <c r="BZ39" s="312">
        <v>0</v>
      </c>
      <c r="CA39" s="312">
        <v>0</v>
      </c>
      <c r="CB39" s="312">
        <v>1</v>
      </c>
      <c r="CC39" s="312">
        <v>1</v>
      </c>
      <c r="CD39" s="312">
        <v>4</v>
      </c>
      <c r="CE39" s="312">
        <v>16</v>
      </c>
      <c r="CF39" s="312">
        <v>55</v>
      </c>
      <c r="CG39" s="312">
        <v>23</v>
      </c>
      <c r="CH39" s="312">
        <v>1</v>
      </c>
      <c r="CM39" s="312">
        <v>21</v>
      </c>
      <c r="CN39" s="312">
        <v>79</v>
      </c>
      <c r="CO39" s="312">
        <v>439626</v>
      </c>
      <c r="CP39" s="312">
        <v>0</v>
      </c>
      <c r="CQ39" s="312">
        <v>0</v>
      </c>
      <c r="CR39" s="312">
        <v>2</v>
      </c>
      <c r="CS39" s="312">
        <v>1</v>
      </c>
      <c r="CT39" s="312">
        <v>0</v>
      </c>
      <c r="CU39" s="312">
        <v>11</v>
      </c>
      <c r="CV39" s="312">
        <v>44</v>
      </c>
      <c r="CW39" s="312">
        <v>35</v>
      </c>
      <c r="CX39" s="312">
        <v>6</v>
      </c>
      <c r="DC39" s="312">
        <v>15</v>
      </c>
      <c r="DD39" s="312">
        <v>85</v>
      </c>
      <c r="DE39" s="312">
        <v>214302</v>
      </c>
      <c r="DF39" s="312">
        <v>0</v>
      </c>
      <c r="DG39" s="312">
        <v>0</v>
      </c>
      <c r="DH39" s="312">
        <v>2</v>
      </c>
      <c r="DI39" s="312">
        <v>1</v>
      </c>
      <c r="DJ39" s="312">
        <v>0</v>
      </c>
      <c r="DK39" s="312">
        <v>11</v>
      </c>
      <c r="DL39" s="312">
        <v>47</v>
      </c>
      <c r="DM39" s="312">
        <v>34</v>
      </c>
      <c r="DN39" s="312">
        <v>5</v>
      </c>
      <c r="DS39" s="312">
        <v>15</v>
      </c>
      <c r="DT39" s="312">
        <v>85</v>
      </c>
      <c r="DU39" s="312">
        <v>225324</v>
      </c>
      <c r="DV39" s="312">
        <v>0</v>
      </c>
      <c r="DW39" s="312">
        <v>0</v>
      </c>
      <c r="DX39" s="312">
        <v>3</v>
      </c>
      <c r="DY39" s="312">
        <v>1</v>
      </c>
      <c r="DZ39" s="312">
        <v>0</v>
      </c>
      <c r="EA39" s="312">
        <v>10</v>
      </c>
      <c r="EB39" s="312">
        <v>42</v>
      </c>
      <c r="EC39" s="312">
        <v>35</v>
      </c>
      <c r="ED39" s="312">
        <v>7</v>
      </c>
      <c r="EI39" s="312">
        <v>15</v>
      </c>
      <c r="EJ39" s="312">
        <v>85</v>
      </c>
      <c r="EK39" s="312">
        <v>439601</v>
      </c>
      <c r="EL39" s="312">
        <v>0</v>
      </c>
      <c r="EM39" s="312">
        <v>0</v>
      </c>
      <c r="EN39" s="312">
        <v>3</v>
      </c>
      <c r="EO39" s="312">
        <v>3</v>
      </c>
      <c r="EP39" s="312">
        <v>21</v>
      </c>
      <c r="EQ39" s="312">
        <v>27</v>
      </c>
      <c r="ER39" s="312">
        <v>46</v>
      </c>
      <c r="ES39" s="312">
        <v>2</v>
      </c>
      <c r="EX39" s="312">
        <v>26</v>
      </c>
      <c r="EY39" s="312">
        <v>74</v>
      </c>
      <c r="EZ39" s="312">
        <v>214285</v>
      </c>
      <c r="FA39" s="312">
        <v>0</v>
      </c>
      <c r="FB39" s="312">
        <v>0</v>
      </c>
      <c r="FC39" s="312">
        <v>2</v>
      </c>
      <c r="FD39" s="312">
        <v>2</v>
      </c>
      <c r="FE39" s="312">
        <v>17</v>
      </c>
      <c r="FF39" s="312">
        <v>26</v>
      </c>
      <c r="FG39" s="312">
        <v>51</v>
      </c>
      <c r="FH39" s="312">
        <v>2</v>
      </c>
      <c r="FM39" s="312">
        <v>21</v>
      </c>
      <c r="FN39" s="312">
        <v>79</v>
      </c>
      <c r="FO39" s="312">
        <v>225316</v>
      </c>
      <c r="FP39" s="312">
        <v>0</v>
      </c>
      <c r="FQ39" s="312">
        <v>0</v>
      </c>
      <c r="FR39" s="312">
        <v>3</v>
      </c>
      <c r="FS39" s="312">
        <v>4</v>
      </c>
      <c r="FT39" s="312">
        <v>24</v>
      </c>
      <c r="FU39" s="312">
        <v>27</v>
      </c>
      <c r="FV39" s="312">
        <v>40</v>
      </c>
      <c r="FW39" s="312">
        <v>1</v>
      </c>
      <c r="GB39" s="312">
        <v>32</v>
      </c>
      <c r="GC39" s="312">
        <v>68</v>
      </c>
      <c r="GD39" s="312">
        <v>439530</v>
      </c>
      <c r="GE39" s="312">
        <v>24</v>
      </c>
      <c r="GF39" s="312">
        <v>76</v>
      </c>
      <c r="GG39" s="312">
        <v>214273</v>
      </c>
      <c r="GH39" s="312">
        <v>20</v>
      </c>
      <c r="GI39" s="312">
        <v>80</v>
      </c>
      <c r="GJ39" s="312">
        <v>225257</v>
      </c>
      <c r="GK39" s="312">
        <v>27</v>
      </c>
      <c r="GL39" s="312">
        <v>73</v>
      </c>
      <c r="GM39" s="312">
        <v>430746</v>
      </c>
      <c r="GN39" s="312">
        <v>12</v>
      </c>
      <c r="GO39" s="312">
        <v>88</v>
      </c>
      <c r="GP39" s="312">
        <v>209942</v>
      </c>
      <c r="GQ39" s="312">
        <v>11</v>
      </c>
      <c r="GR39" s="312">
        <v>89</v>
      </c>
      <c r="GS39" s="312">
        <v>220804</v>
      </c>
      <c r="GT39" s="312">
        <v>13</v>
      </c>
      <c r="GU39" s="312">
        <v>87</v>
      </c>
      <c r="GV39" s="312">
        <v>430835</v>
      </c>
      <c r="GW39" s="312">
        <v>9</v>
      </c>
      <c r="GX39" s="312">
        <v>91</v>
      </c>
      <c r="GY39" s="312">
        <v>210006</v>
      </c>
      <c r="GZ39" s="312">
        <v>7</v>
      </c>
      <c r="HA39" s="312">
        <v>93</v>
      </c>
      <c r="HB39" s="312">
        <v>220829</v>
      </c>
      <c r="HC39" s="312">
        <v>10</v>
      </c>
      <c r="HD39" s="312">
        <v>90</v>
      </c>
      <c r="HE39" s="312">
        <v>431258</v>
      </c>
      <c r="HF39" s="312">
        <v>12</v>
      </c>
      <c r="HG39" s="312">
        <v>88</v>
      </c>
      <c r="HH39" s="312">
        <v>210140</v>
      </c>
      <c r="HI39" s="312">
        <v>13</v>
      </c>
      <c r="HJ39" s="312">
        <v>87</v>
      </c>
      <c r="HK39" s="312">
        <v>221118</v>
      </c>
      <c r="HL39" s="312">
        <v>12</v>
      </c>
      <c r="HM39" s="312">
        <v>88</v>
      </c>
      <c r="HO39" s="312"/>
      <c r="HP39" s="312"/>
      <c r="HQ39" s="312"/>
      <c r="HR39" s="312"/>
      <c r="HS39" s="312"/>
      <c r="HT39" s="312"/>
      <c r="HU39" s="312"/>
      <c r="HV39" s="312"/>
      <c r="HW39" s="312"/>
      <c r="HX39" s="312"/>
      <c r="HY39" s="312"/>
      <c r="HZ39" s="312"/>
      <c r="IA39" s="312"/>
      <c r="IB39" s="312"/>
      <c r="IC39" s="312"/>
      <c r="ID39" s="312"/>
      <c r="IE39" s="312"/>
      <c r="IF39" s="312"/>
      <c r="IG39" s="312"/>
      <c r="IH39" s="312"/>
      <c r="II39" s="312"/>
      <c r="IJ39" s="312"/>
      <c r="IK39" s="312"/>
      <c r="IL39" s="312"/>
      <c r="IM39" s="312"/>
      <c r="IN39" s="312"/>
      <c r="IO39" s="312"/>
      <c r="IP39" s="312"/>
      <c r="IQ39" s="312"/>
      <c r="IR39" s="312"/>
      <c r="IS39" s="312"/>
      <c r="IT39" s="312"/>
      <c r="IU39" s="312"/>
      <c r="IV39" s="312"/>
    </row>
    <row r="40" spans="1:256" x14ac:dyDescent="0.2">
      <c r="B40" s="324" t="s">
        <v>396</v>
      </c>
      <c r="C40" s="312">
        <v>92477</v>
      </c>
      <c r="D40" s="312">
        <v>0</v>
      </c>
      <c r="E40" s="312">
        <v>0</v>
      </c>
      <c r="F40" s="312">
        <v>5</v>
      </c>
      <c r="G40" s="312">
        <v>3</v>
      </c>
      <c r="H40" s="312">
        <v>10</v>
      </c>
      <c r="I40" s="312">
        <v>45</v>
      </c>
      <c r="J40" s="312">
        <v>36</v>
      </c>
      <c r="K40" s="312">
        <v>0</v>
      </c>
      <c r="O40" s="312">
        <v>19</v>
      </c>
      <c r="P40" s="312">
        <v>81</v>
      </c>
      <c r="Q40" s="312">
        <v>45474</v>
      </c>
      <c r="R40" s="312" t="s">
        <v>415</v>
      </c>
      <c r="S40" s="312">
        <v>0</v>
      </c>
      <c r="T40" s="312">
        <v>4</v>
      </c>
      <c r="U40" s="312">
        <v>2</v>
      </c>
      <c r="V40" s="312">
        <v>9</v>
      </c>
      <c r="W40" s="312">
        <v>44</v>
      </c>
      <c r="X40" s="312">
        <v>39</v>
      </c>
      <c r="Y40" s="312" t="s">
        <v>415</v>
      </c>
      <c r="AC40" s="312">
        <v>17</v>
      </c>
      <c r="AD40" s="312">
        <v>83</v>
      </c>
      <c r="AE40" s="312">
        <v>47003</v>
      </c>
      <c r="AF40" s="312" t="s">
        <v>415</v>
      </c>
      <c r="AG40" s="312">
        <v>0</v>
      </c>
      <c r="AH40" s="312">
        <v>6</v>
      </c>
      <c r="AI40" s="312">
        <v>4</v>
      </c>
      <c r="AJ40" s="312">
        <v>11</v>
      </c>
      <c r="AK40" s="312">
        <v>45</v>
      </c>
      <c r="AL40" s="312">
        <v>34</v>
      </c>
      <c r="AM40" s="312" t="s">
        <v>415</v>
      </c>
      <c r="AQ40" s="312">
        <v>21</v>
      </c>
      <c r="AR40" s="312">
        <v>79</v>
      </c>
      <c r="AS40" s="312">
        <v>92435</v>
      </c>
      <c r="AT40" s="312">
        <v>0</v>
      </c>
      <c r="AU40" s="312">
        <v>0</v>
      </c>
      <c r="AV40" s="312">
        <v>1</v>
      </c>
      <c r="AW40" s="312">
        <v>1</v>
      </c>
      <c r="AX40" s="312">
        <v>4</v>
      </c>
      <c r="AY40" s="312">
        <v>14</v>
      </c>
      <c r="AZ40" s="312">
        <v>53</v>
      </c>
      <c r="BA40" s="312">
        <v>26</v>
      </c>
      <c r="BB40" s="312">
        <v>1</v>
      </c>
      <c r="BG40" s="312">
        <v>20</v>
      </c>
      <c r="BH40" s="312">
        <v>80</v>
      </c>
      <c r="BI40" s="312">
        <v>45451</v>
      </c>
      <c r="BJ40" s="312">
        <v>0</v>
      </c>
      <c r="BK40" s="312">
        <v>0</v>
      </c>
      <c r="BL40" s="312">
        <v>1</v>
      </c>
      <c r="BM40" s="312">
        <v>1</v>
      </c>
      <c r="BN40" s="312">
        <v>3</v>
      </c>
      <c r="BO40" s="312">
        <v>11</v>
      </c>
      <c r="BP40" s="312">
        <v>52</v>
      </c>
      <c r="BQ40" s="312">
        <v>31</v>
      </c>
      <c r="BR40" s="312">
        <v>1</v>
      </c>
      <c r="BW40" s="312">
        <v>16</v>
      </c>
      <c r="BX40" s="312">
        <v>84</v>
      </c>
      <c r="BY40" s="312">
        <v>46984</v>
      </c>
      <c r="BZ40" s="312">
        <v>0</v>
      </c>
      <c r="CA40" s="312">
        <v>0</v>
      </c>
      <c r="CB40" s="312">
        <v>1</v>
      </c>
      <c r="CC40" s="312">
        <v>1</v>
      </c>
      <c r="CD40" s="312">
        <v>5</v>
      </c>
      <c r="CE40" s="312">
        <v>16</v>
      </c>
      <c r="CF40" s="312">
        <v>54</v>
      </c>
      <c r="CG40" s="312">
        <v>20</v>
      </c>
      <c r="CH40" s="312">
        <v>1</v>
      </c>
      <c r="CM40" s="312">
        <v>24</v>
      </c>
      <c r="CN40" s="312">
        <v>76</v>
      </c>
      <c r="CO40" s="312">
        <v>92471</v>
      </c>
      <c r="CP40" s="312">
        <v>0</v>
      </c>
      <c r="CQ40" s="312">
        <v>0</v>
      </c>
      <c r="CR40" s="312">
        <v>4</v>
      </c>
      <c r="CS40" s="312">
        <v>1</v>
      </c>
      <c r="CT40" s="312">
        <v>0</v>
      </c>
      <c r="CU40" s="312">
        <v>11</v>
      </c>
      <c r="CV40" s="312">
        <v>42</v>
      </c>
      <c r="CW40" s="312">
        <v>33</v>
      </c>
      <c r="CX40" s="312">
        <v>7</v>
      </c>
      <c r="DC40" s="312">
        <v>17</v>
      </c>
      <c r="DD40" s="312">
        <v>83</v>
      </c>
      <c r="DE40" s="312">
        <v>45471</v>
      </c>
      <c r="DF40" s="312">
        <v>0</v>
      </c>
      <c r="DG40" s="312">
        <v>0</v>
      </c>
      <c r="DH40" s="312">
        <v>3</v>
      </c>
      <c r="DI40" s="312">
        <v>1</v>
      </c>
      <c r="DJ40" s="312">
        <v>1</v>
      </c>
      <c r="DK40" s="312">
        <v>12</v>
      </c>
      <c r="DL40" s="312">
        <v>44</v>
      </c>
      <c r="DM40" s="312">
        <v>32</v>
      </c>
      <c r="DN40" s="312">
        <v>6</v>
      </c>
      <c r="DS40" s="312">
        <v>17</v>
      </c>
      <c r="DT40" s="312">
        <v>83</v>
      </c>
      <c r="DU40" s="312">
        <v>47000</v>
      </c>
      <c r="DV40" s="312">
        <v>0</v>
      </c>
      <c r="DW40" s="312">
        <v>0</v>
      </c>
      <c r="DX40" s="312">
        <v>5</v>
      </c>
      <c r="DY40" s="312">
        <v>1</v>
      </c>
      <c r="DZ40" s="312">
        <v>0</v>
      </c>
      <c r="EA40" s="312">
        <v>10</v>
      </c>
      <c r="EB40" s="312">
        <v>40</v>
      </c>
      <c r="EC40" s="312">
        <v>34</v>
      </c>
      <c r="ED40" s="312">
        <v>9</v>
      </c>
      <c r="EI40" s="312">
        <v>17</v>
      </c>
      <c r="EJ40" s="312">
        <v>83</v>
      </c>
      <c r="EK40" s="312">
        <v>92475</v>
      </c>
      <c r="EL40" s="312">
        <v>0</v>
      </c>
      <c r="EM40" s="312">
        <v>0</v>
      </c>
      <c r="EN40" s="312">
        <v>5</v>
      </c>
      <c r="EO40" s="312">
        <v>3</v>
      </c>
      <c r="EP40" s="312">
        <v>17</v>
      </c>
      <c r="EQ40" s="312">
        <v>24</v>
      </c>
      <c r="ER40" s="312">
        <v>48</v>
      </c>
      <c r="ES40" s="312">
        <v>2</v>
      </c>
      <c r="EX40" s="312">
        <v>26</v>
      </c>
      <c r="EY40" s="312">
        <v>74</v>
      </c>
      <c r="EZ40" s="312">
        <v>45473</v>
      </c>
      <c r="FA40" s="312">
        <v>0</v>
      </c>
      <c r="FB40" s="312">
        <v>0</v>
      </c>
      <c r="FC40" s="312">
        <v>4</v>
      </c>
      <c r="FD40" s="312">
        <v>2</v>
      </c>
      <c r="FE40" s="312">
        <v>15</v>
      </c>
      <c r="FF40" s="312">
        <v>23</v>
      </c>
      <c r="FG40" s="312">
        <v>52</v>
      </c>
      <c r="FH40" s="312">
        <v>2</v>
      </c>
      <c r="FM40" s="312">
        <v>22</v>
      </c>
      <c r="FN40" s="312">
        <v>78</v>
      </c>
      <c r="FO40" s="312">
        <v>47002</v>
      </c>
      <c r="FP40" s="312">
        <v>0</v>
      </c>
      <c r="FQ40" s="312">
        <v>0</v>
      </c>
      <c r="FR40" s="312">
        <v>6</v>
      </c>
      <c r="FS40" s="312">
        <v>4</v>
      </c>
      <c r="FT40" s="312">
        <v>20</v>
      </c>
      <c r="FU40" s="312">
        <v>25</v>
      </c>
      <c r="FV40" s="312">
        <v>43</v>
      </c>
      <c r="FW40" s="312">
        <v>1</v>
      </c>
      <c r="GB40" s="312">
        <v>30</v>
      </c>
      <c r="GC40" s="312">
        <v>70</v>
      </c>
      <c r="GD40" s="312">
        <v>92429</v>
      </c>
      <c r="GE40" s="312">
        <v>29</v>
      </c>
      <c r="GF40" s="312">
        <v>71</v>
      </c>
      <c r="GG40" s="312">
        <v>45448</v>
      </c>
      <c r="GH40" s="312">
        <v>26</v>
      </c>
      <c r="GI40" s="312">
        <v>74</v>
      </c>
      <c r="GJ40" s="312">
        <v>46981</v>
      </c>
      <c r="GK40" s="312">
        <v>31</v>
      </c>
      <c r="GL40" s="312">
        <v>69</v>
      </c>
      <c r="GM40" s="312">
        <v>79975</v>
      </c>
      <c r="GN40" s="312">
        <v>11</v>
      </c>
      <c r="GO40" s="312">
        <v>89</v>
      </c>
      <c r="GP40" s="312">
        <v>39366</v>
      </c>
      <c r="GQ40" s="312">
        <v>10</v>
      </c>
      <c r="GR40" s="312">
        <v>90</v>
      </c>
      <c r="GS40" s="312">
        <v>40609</v>
      </c>
      <c r="GT40" s="312">
        <v>12</v>
      </c>
      <c r="GU40" s="312">
        <v>88</v>
      </c>
      <c r="GV40" s="312">
        <v>80109</v>
      </c>
      <c r="GW40" s="312">
        <v>8</v>
      </c>
      <c r="GX40" s="312">
        <v>92</v>
      </c>
      <c r="GY40" s="312">
        <v>39424</v>
      </c>
      <c r="GZ40" s="312">
        <v>6</v>
      </c>
      <c r="HA40" s="312">
        <v>94</v>
      </c>
      <c r="HB40" s="312">
        <v>40685</v>
      </c>
      <c r="HC40" s="312">
        <v>9</v>
      </c>
      <c r="HD40" s="312">
        <v>91</v>
      </c>
      <c r="HE40" s="312">
        <v>79924</v>
      </c>
      <c r="HF40" s="312">
        <v>9</v>
      </c>
      <c r="HG40" s="312">
        <v>91</v>
      </c>
      <c r="HH40" s="312">
        <v>39349</v>
      </c>
      <c r="HI40" s="312">
        <v>10</v>
      </c>
      <c r="HJ40" s="312">
        <v>90</v>
      </c>
      <c r="HK40" s="312">
        <v>40575</v>
      </c>
      <c r="HL40" s="312">
        <v>9</v>
      </c>
      <c r="HM40" s="312">
        <v>91</v>
      </c>
      <c r="HO40" s="312"/>
      <c r="HP40" s="312"/>
      <c r="HQ40" s="312"/>
      <c r="HR40" s="312"/>
      <c r="HS40" s="312"/>
      <c r="HT40" s="312"/>
      <c r="HU40" s="312"/>
      <c r="HV40" s="312"/>
      <c r="HW40" s="312"/>
      <c r="HX40" s="312"/>
      <c r="HY40" s="312"/>
      <c r="HZ40" s="312"/>
      <c r="IA40" s="312"/>
      <c r="IB40" s="312"/>
      <c r="IC40" s="312"/>
      <c r="ID40" s="312"/>
      <c r="IE40" s="312"/>
      <c r="IF40" s="312"/>
      <c r="IG40" s="312"/>
      <c r="IH40" s="312"/>
      <c r="II40" s="312"/>
      <c r="IJ40" s="312"/>
      <c r="IK40" s="312"/>
      <c r="IL40" s="312"/>
      <c r="IM40" s="312"/>
      <c r="IN40" s="312"/>
      <c r="IO40" s="312"/>
      <c r="IP40" s="312"/>
      <c r="IQ40" s="312"/>
      <c r="IR40" s="312"/>
      <c r="IS40" s="312"/>
      <c r="IT40" s="312"/>
      <c r="IU40" s="312"/>
      <c r="IV40" s="312"/>
    </row>
    <row r="41" spans="1:256" x14ac:dyDescent="0.2">
      <c r="B41" s="324" t="s">
        <v>390</v>
      </c>
      <c r="C41" s="312">
        <v>1855</v>
      </c>
      <c r="D41" s="312">
        <v>1</v>
      </c>
      <c r="E41" s="312">
        <v>3</v>
      </c>
      <c r="F41" s="312">
        <v>26</v>
      </c>
      <c r="G41" s="312">
        <v>3</v>
      </c>
      <c r="H41" s="312">
        <v>10</v>
      </c>
      <c r="I41" s="312">
        <v>31</v>
      </c>
      <c r="J41" s="312">
        <v>26</v>
      </c>
      <c r="K41" s="312">
        <v>0</v>
      </c>
      <c r="O41" s="312">
        <v>42</v>
      </c>
      <c r="P41" s="312">
        <v>58</v>
      </c>
      <c r="Q41" s="312">
        <v>919</v>
      </c>
      <c r="R41" s="312" t="s">
        <v>415</v>
      </c>
      <c r="S41" s="312">
        <v>3</v>
      </c>
      <c r="T41" s="312">
        <v>24</v>
      </c>
      <c r="U41" s="312">
        <v>3</v>
      </c>
      <c r="V41" s="312">
        <v>10</v>
      </c>
      <c r="W41" s="312">
        <v>31</v>
      </c>
      <c r="X41" s="312">
        <v>28</v>
      </c>
      <c r="Y41" s="312" t="s">
        <v>415</v>
      </c>
      <c r="AC41" s="312">
        <v>40</v>
      </c>
      <c r="AD41" s="312">
        <v>60</v>
      </c>
      <c r="AE41" s="312">
        <v>936</v>
      </c>
      <c r="AF41" s="312" t="s">
        <v>415</v>
      </c>
      <c r="AG41" s="312">
        <v>3</v>
      </c>
      <c r="AH41" s="312">
        <v>28</v>
      </c>
      <c r="AI41" s="312">
        <v>3</v>
      </c>
      <c r="AJ41" s="312">
        <v>10</v>
      </c>
      <c r="AK41" s="312">
        <v>31</v>
      </c>
      <c r="AL41" s="312">
        <v>24</v>
      </c>
      <c r="AM41" s="312" t="s">
        <v>415</v>
      </c>
      <c r="AQ41" s="312">
        <v>44</v>
      </c>
      <c r="AR41" s="312">
        <v>56</v>
      </c>
      <c r="AS41" s="312">
        <v>1845</v>
      </c>
      <c r="AT41" s="312">
        <v>2</v>
      </c>
      <c r="AU41" s="312">
        <v>2</v>
      </c>
      <c r="AV41" s="312">
        <v>7</v>
      </c>
      <c r="AW41" s="312">
        <v>7</v>
      </c>
      <c r="AX41" s="312">
        <v>11</v>
      </c>
      <c r="AY41" s="312">
        <v>17</v>
      </c>
      <c r="AZ41" s="312">
        <v>38</v>
      </c>
      <c r="BA41" s="312">
        <v>15</v>
      </c>
      <c r="BB41" s="312">
        <v>1</v>
      </c>
      <c r="BG41" s="312">
        <v>46</v>
      </c>
      <c r="BH41" s="312">
        <v>54</v>
      </c>
      <c r="BI41" s="312">
        <v>914</v>
      </c>
      <c r="BJ41" s="312">
        <v>2</v>
      </c>
      <c r="BK41" s="312">
        <v>2</v>
      </c>
      <c r="BL41" s="312">
        <v>6</v>
      </c>
      <c r="BM41" s="312">
        <v>7</v>
      </c>
      <c r="BN41" s="312">
        <v>9</v>
      </c>
      <c r="BO41" s="312">
        <v>14</v>
      </c>
      <c r="BP41" s="312">
        <v>38</v>
      </c>
      <c r="BQ41" s="312">
        <v>20</v>
      </c>
      <c r="BR41" s="312">
        <v>1</v>
      </c>
      <c r="BW41" s="312">
        <v>42</v>
      </c>
      <c r="BX41" s="312">
        <v>58</v>
      </c>
      <c r="BY41" s="312">
        <v>931</v>
      </c>
      <c r="BZ41" s="312">
        <v>2</v>
      </c>
      <c r="CA41" s="312">
        <v>2</v>
      </c>
      <c r="CB41" s="312">
        <v>7</v>
      </c>
      <c r="CC41" s="312">
        <v>7</v>
      </c>
      <c r="CD41" s="312">
        <v>13</v>
      </c>
      <c r="CE41" s="312">
        <v>20</v>
      </c>
      <c r="CF41" s="312">
        <v>38</v>
      </c>
      <c r="CG41" s="312">
        <v>10</v>
      </c>
      <c r="CH41" s="312">
        <v>0</v>
      </c>
      <c r="CM41" s="312">
        <v>51</v>
      </c>
      <c r="CN41" s="312">
        <v>49</v>
      </c>
      <c r="CO41" s="312">
        <v>1854</v>
      </c>
      <c r="CP41" s="312">
        <v>1</v>
      </c>
      <c r="CQ41" s="312">
        <v>3</v>
      </c>
      <c r="CR41" s="312">
        <v>22</v>
      </c>
      <c r="CS41" s="312">
        <v>1</v>
      </c>
      <c r="CT41" s="312">
        <v>1</v>
      </c>
      <c r="CU41" s="312">
        <v>13</v>
      </c>
      <c r="CV41" s="312">
        <v>37</v>
      </c>
      <c r="CW41" s="312">
        <v>19</v>
      </c>
      <c r="CX41" s="312">
        <v>3</v>
      </c>
      <c r="DC41" s="312">
        <v>40</v>
      </c>
      <c r="DD41" s="312">
        <v>60</v>
      </c>
      <c r="DE41" s="312">
        <v>919</v>
      </c>
      <c r="DF41" s="312">
        <v>1</v>
      </c>
      <c r="DG41" s="312">
        <v>3</v>
      </c>
      <c r="DH41" s="312">
        <v>21</v>
      </c>
      <c r="DI41" s="312">
        <v>1</v>
      </c>
      <c r="DJ41" s="312">
        <v>1</v>
      </c>
      <c r="DK41" s="312">
        <v>13</v>
      </c>
      <c r="DL41" s="312">
        <v>39</v>
      </c>
      <c r="DM41" s="312">
        <v>18</v>
      </c>
      <c r="DN41" s="312">
        <v>3</v>
      </c>
      <c r="DS41" s="312">
        <v>40</v>
      </c>
      <c r="DT41" s="312">
        <v>60</v>
      </c>
      <c r="DU41" s="312">
        <v>935</v>
      </c>
      <c r="DV41" s="312">
        <v>0</v>
      </c>
      <c r="DW41" s="312">
        <v>3</v>
      </c>
      <c r="DX41" s="312">
        <v>22</v>
      </c>
      <c r="DY41" s="312">
        <v>1</v>
      </c>
      <c r="DZ41" s="312">
        <v>1</v>
      </c>
      <c r="EA41" s="312">
        <v>13</v>
      </c>
      <c r="EB41" s="312">
        <v>35</v>
      </c>
      <c r="EC41" s="312">
        <v>21</v>
      </c>
      <c r="ED41" s="312">
        <v>4</v>
      </c>
      <c r="EI41" s="312">
        <v>40</v>
      </c>
      <c r="EJ41" s="312">
        <v>60</v>
      </c>
      <c r="EK41" s="312">
        <v>1855</v>
      </c>
      <c r="EL41" s="312">
        <v>1</v>
      </c>
      <c r="EM41" s="312">
        <v>3</v>
      </c>
      <c r="EN41" s="312">
        <v>26</v>
      </c>
      <c r="EO41" s="312">
        <v>4</v>
      </c>
      <c r="EP41" s="312">
        <v>19</v>
      </c>
      <c r="EQ41" s="312">
        <v>18</v>
      </c>
      <c r="ER41" s="312">
        <v>28</v>
      </c>
      <c r="ES41" s="312">
        <v>1</v>
      </c>
      <c r="EX41" s="312">
        <v>53</v>
      </c>
      <c r="EY41" s="312">
        <v>47</v>
      </c>
      <c r="EZ41" s="312">
        <v>919</v>
      </c>
      <c r="FA41" s="312">
        <v>1</v>
      </c>
      <c r="FB41" s="312">
        <v>2</v>
      </c>
      <c r="FC41" s="312">
        <v>24</v>
      </c>
      <c r="FD41" s="312">
        <v>4</v>
      </c>
      <c r="FE41" s="312">
        <v>18</v>
      </c>
      <c r="FF41" s="312">
        <v>18</v>
      </c>
      <c r="FG41" s="312">
        <v>31</v>
      </c>
      <c r="FH41" s="312">
        <v>1</v>
      </c>
      <c r="FM41" s="312">
        <v>49</v>
      </c>
      <c r="FN41" s="312">
        <v>51</v>
      </c>
      <c r="FO41" s="312">
        <v>936</v>
      </c>
      <c r="FP41" s="312">
        <v>0</v>
      </c>
      <c r="FQ41" s="312">
        <v>3</v>
      </c>
      <c r="FR41" s="312">
        <v>27</v>
      </c>
      <c r="FS41" s="312">
        <v>5</v>
      </c>
      <c r="FT41" s="312">
        <v>21</v>
      </c>
      <c r="FU41" s="312">
        <v>18</v>
      </c>
      <c r="FV41" s="312">
        <v>25</v>
      </c>
      <c r="FW41" s="312">
        <v>0</v>
      </c>
      <c r="GB41" s="312">
        <v>56</v>
      </c>
      <c r="GC41" s="312">
        <v>44</v>
      </c>
      <c r="GD41" s="312">
        <v>1844</v>
      </c>
      <c r="GE41" s="312">
        <v>54</v>
      </c>
      <c r="GF41" s="312">
        <v>46</v>
      </c>
      <c r="GG41" s="312">
        <v>914</v>
      </c>
      <c r="GH41" s="312">
        <v>49</v>
      </c>
      <c r="GI41" s="312">
        <v>51</v>
      </c>
      <c r="GJ41" s="312">
        <v>930</v>
      </c>
      <c r="GK41" s="312">
        <v>58</v>
      </c>
      <c r="GL41" s="312">
        <v>42</v>
      </c>
      <c r="GM41" s="312">
        <v>1154</v>
      </c>
      <c r="GN41" s="312">
        <v>37</v>
      </c>
      <c r="GO41" s="312">
        <v>63</v>
      </c>
      <c r="GP41" s="312">
        <v>565</v>
      </c>
      <c r="GQ41" s="312">
        <v>36</v>
      </c>
      <c r="GR41" s="312">
        <v>64</v>
      </c>
      <c r="GS41" s="312">
        <v>589</v>
      </c>
      <c r="GT41" s="312">
        <v>37</v>
      </c>
      <c r="GU41" s="312">
        <v>63</v>
      </c>
      <c r="GV41" s="312">
        <v>1174</v>
      </c>
      <c r="GW41" s="312">
        <v>37</v>
      </c>
      <c r="GX41" s="312">
        <v>63</v>
      </c>
      <c r="GY41" s="312">
        <v>574</v>
      </c>
      <c r="GZ41" s="312">
        <v>35</v>
      </c>
      <c r="HA41" s="312">
        <v>65</v>
      </c>
      <c r="HB41" s="312">
        <v>600</v>
      </c>
      <c r="HC41" s="312">
        <v>39</v>
      </c>
      <c r="HD41" s="312">
        <v>61</v>
      </c>
      <c r="HE41" s="312">
        <v>1055</v>
      </c>
      <c r="HF41" s="312">
        <v>32</v>
      </c>
      <c r="HG41" s="312">
        <v>68</v>
      </c>
      <c r="HH41" s="312">
        <v>514</v>
      </c>
      <c r="HI41" s="312">
        <v>31</v>
      </c>
      <c r="HJ41" s="312">
        <v>69</v>
      </c>
      <c r="HK41" s="312">
        <v>541</v>
      </c>
      <c r="HL41" s="312">
        <v>34</v>
      </c>
      <c r="HM41" s="312">
        <v>66</v>
      </c>
      <c r="HO41" s="312"/>
      <c r="HP41" s="312"/>
      <c r="HQ41" s="312"/>
      <c r="HR41" s="312"/>
      <c r="HS41" s="312"/>
      <c r="HT41" s="312"/>
      <c r="HU41" s="312"/>
      <c r="HV41" s="312"/>
      <c r="HW41" s="312"/>
      <c r="HX41" s="312"/>
      <c r="HY41" s="312"/>
      <c r="HZ41" s="312"/>
      <c r="IA41" s="312"/>
      <c r="IB41" s="312"/>
      <c r="IC41" s="312"/>
      <c r="ID41" s="312"/>
      <c r="IE41" s="312"/>
      <c r="IF41" s="312"/>
      <c r="IG41" s="312"/>
      <c r="IH41" s="312"/>
      <c r="II41" s="312"/>
      <c r="IJ41" s="312"/>
      <c r="IK41" s="312"/>
      <c r="IL41" s="312"/>
      <c r="IM41" s="312"/>
      <c r="IN41" s="312"/>
      <c r="IO41" s="312"/>
      <c r="IP41" s="312"/>
      <c r="IQ41" s="312"/>
      <c r="IR41" s="312"/>
      <c r="IS41" s="312"/>
      <c r="IT41" s="312"/>
      <c r="IU41" s="312"/>
      <c r="IV41" s="312"/>
    </row>
    <row r="42" spans="1:256" x14ac:dyDescent="0.2">
      <c r="HO42" s="312"/>
      <c r="HP42" s="312"/>
      <c r="HQ42" s="312"/>
      <c r="HR42" s="312"/>
      <c r="HS42" s="312"/>
      <c r="HT42" s="312"/>
      <c r="HU42" s="312"/>
      <c r="HV42" s="312"/>
      <c r="HW42" s="312"/>
      <c r="HX42" s="312"/>
      <c r="HY42" s="312"/>
      <c r="HZ42" s="312"/>
      <c r="IA42" s="312"/>
      <c r="IB42" s="312"/>
      <c r="IC42" s="312"/>
      <c r="ID42" s="312"/>
      <c r="IE42" s="312"/>
      <c r="IF42" s="312"/>
      <c r="IG42" s="312"/>
      <c r="IH42" s="312"/>
      <c r="II42" s="312"/>
      <c r="IJ42" s="312"/>
      <c r="IK42" s="312"/>
      <c r="IL42" s="312"/>
      <c r="IM42" s="312"/>
      <c r="IN42" s="312"/>
      <c r="IO42" s="312"/>
      <c r="IP42" s="312"/>
      <c r="IQ42" s="312"/>
      <c r="IR42" s="312"/>
      <c r="IS42" s="312"/>
      <c r="IT42" s="312"/>
      <c r="IU42" s="312"/>
      <c r="IV42" s="312"/>
    </row>
    <row r="43" spans="1:256" x14ac:dyDescent="0.2">
      <c r="A43" s="312" t="s">
        <v>43</v>
      </c>
      <c r="B43" s="324" t="s">
        <v>27</v>
      </c>
      <c r="C43" s="312">
        <v>533965</v>
      </c>
      <c r="D43" s="312">
        <v>0</v>
      </c>
      <c r="E43" s="312">
        <v>0</v>
      </c>
      <c r="F43" s="312">
        <v>3</v>
      </c>
      <c r="G43" s="312">
        <v>2</v>
      </c>
      <c r="H43" s="312">
        <v>8</v>
      </c>
      <c r="I43" s="312">
        <v>41</v>
      </c>
      <c r="J43" s="312">
        <v>44</v>
      </c>
      <c r="K43" s="312">
        <v>0</v>
      </c>
      <c r="O43" s="312">
        <v>14</v>
      </c>
      <c r="P43" s="312">
        <v>86</v>
      </c>
      <c r="Q43" s="312">
        <v>260699</v>
      </c>
      <c r="R43" s="312">
        <v>0</v>
      </c>
      <c r="S43" s="312">
        <v>0</v>
      </c>
      <c r="T43" s="312">
        <v>2</v>
      </c>
      <c r="U43" s="312">
        <v>2</v>
      </c>
      <c r="V43" s="312">
        <v>7</v>
      </c>
      <c r="W43" s="312">
        <v>40</v>
      </c>
      <c r="X43" s="312">
        <v>47</v>
      </c>
      <c r="Y43" s="312">
        <v>1</v>
      </c>
      <c r="AC43" s="312">
        <v>12</v>
      </c>
      <c r="AD43" s="312">
        <v>88</v>
      </c>
      <c r="AE43" s="312">
        <v>273266</v>
      </c>
      <c r="AF43" s="312">
        <v>0</v>
      </c>
      <c r="AG43" s="312">
        <v>0</v>
      </c>
      <c r="AH43" s="312">
        <v>4</v>
      </c>
      <c r="AI43" s="312">
        <v>3</v>
      </c>
      <c r="AJ43" s="312">
        <v>9</v>
      </c>
      <c r="AK43" s="312">
        <v>42</v>
      </c>
      <c r="AL43" s="312">
        <v>41</v>
      </c>
      <c r="AM43" s="312">
        <v>0</v>
      </c>
      <c r="AQ43" s="312">
        <v>17</v>
      </c>
      <c r="AR43" s="312">
        <v>83</v>
      </c>
      <c r="AS43" s="312">
        <v>533844</v>
      </c>
      <c r="AT43" s="312">
        <v>0</v>
      </c>
      <c r="AU43" s="312">
        <v>0</v>
      </c>
      <c r="AV43" s="312">
        <v>1</v>
      </c>
      <c r="AW43" s="312">
        <v>1</v>
      </c>
      <c r="AX43" s="312">
        <v>3</v>
      </c>
      <c r="AY43" s="312">
        <v>12</v>
      </c>
      <c r="AZ43" s="312">
        <v>53</v>
      </c>
      <c r="BA43" s="312">
        <v>29</v>
      </c>
      <c r="BB43" s="312">
        <v>2</v>
      </c>
      <c r="BG43" s="312">
        <v>17</v>
      </c>
      <c r="BH43" s="312">
        <v>83</v>
      </c>
      <c r="BI43" s="312">
        <v>260658</v>
      </c>
      <c r="BJ43" s="312">
        <v>0</v>
      </c>
      <c r="BK43" s="312">
        <v>0</v>
      </c>
      <c r="BL43" s="312">
        <v>0</v>
      </c>
      <c r="BM43" s="312">
        <v>0</v>
      </c>
      <c r="BN43" s="312">
        <v>2</v>
      </c>
      <c r="BO43" s="312">
        <v>9</v>
      </c>
      <c r="BP43" s="312">
        <v>51</v>
      </c>
      <c r="BQ43" s="312">
        <v>36</v>
      </c>
      <c r="BR43" s="312">
        <v>2</v>
      </c>
      <c r="BW43" s="312">
        <v>12</v>
      </c>
      <c r="BX43" s="312">
        <v>88</v>
      </c>
      <c r="BY43" s="312">
        <v>273186</v>
      </c>
      <c r="BZ43" s="312">
        <v>0</v>
      </c>
      <c r="CA43" s="312">
        <v>0</v>
      </c>
      <c r="CB43" s="312">
        <v>1</v>
      </c>
      <c r="CC43" s="312">
        <v>1</v>
      </c>
      <c r="CD43" s="312">
        <v>4</v>
      </c>
      <c r="CE43" s="312">
        <v>16</v>
      </c>
      <c r="CF43" s="312">
        <v>55</v>
      </c>
      <c r="CG43" s="312">
        <v>22</v>
      </c>
      <c r="CH43" s="312">
        <v>1</v>
      </c>
      <c r="CM43" s="312">
        <v>22</v>
      </c>
      <c r="CN43" s="312">
        <v>78</v>
      </c>
      <c r="CO43" s="312">
        <v>533951</v>
      </c>
      <c r="CP43" s="312">
        <v>0</v>
      </c>
      <c r="CQ43" s="312">
        <v>0</v>
      </c>
      <c r="CR43" s="312">
        <v>3</v>
      </c>
      <c r="CS43" s="312">
        <v>1</v>
      </c>
      <c r="CT43" s="312">
        <v>0</v>
      </c>
      <c r="CU43" s="312">
        <v>11</v>
      </c>
      <c r="CV43" s="312">
        <v>44</v>
      </c>
      <c r="CW43" s="312">
        <v>34</v>
      </c>
      <c r="CX43" s="312">
        <v>6</v>
      </c>
      <c r="DC43" s="312">
        <v>15</v>
      </c>
      <c r="DD43" s="312">
        <v>85</v>
      </c>
      <c r="DE43" s="312">
        <v>260692</v>
      </c>
      <c r="DF43" s="312">
        <v>0</v>
      </c>
      <c r="DG43" s="312">
        <v>0</v>
      </c>
      <c r="DH43" s="312">
        <v>2</v>
      </c>
      <c r="DI43" s="312">
        <v>1</v>
      </c>
      <c r="DJ43" s="312">
        <v>0</v>
      </c>
      <c r="DK43" s="312">
        <v>11</v>
      </c>
      <c r="DL43" s="312">
        <v>46</v>
      </c>
      <c r="DM43" s="312">
        <v>34</v>
      </c>
      <c r="DN43" s="312">
        <v>5</v>
      </c>
      <c r="DS43" s="312">
        <v>15</v>
      </c>
      <c r="DT43" s="312">
        <v>85</v>
      </c>
      <c r="DU43" s="312">
        <v>273259</v>
      </c>
      <c r="DV43" s="312">
        <v>0</v>
      </c>
      <c r="DW43" s="312">
        <v>0</v>
      </c>
      <c r="DX43" s="312">
        <v>3</v>
      </c>
      <c r="DY43" s="312">
        <v>1</v>
      </c>
      <c r="DZ43" s="312">
        <v>0</v>
      </c>
      <c r="EA43" s="312">
        <v>10</v>
      </c>
      <c r="EB43" s="312">
        <v>42</v>
      </c>
      <c r="EC43" s="312">
        <v>35</v>
      </c>
      <c r="ED43" s="312">
        <v>8</v>
      </c>
      <c r="EI43" s="312">
        <v>16</v>
      </c>
      <c r="EJ43" s="312">
        <v>84</v>
      </c>
      <c r="EK43" s="312">
        <v>533931</v>
      </c>
      <c r="EL43" s="312">
        <v>0</v>
      </c>
      <c r="EM43" s="312">
        <v>0</v>
      </c>
      <c r="EN43" s="312">
        <v>3</v>
      </c>
      <c r="EO43" s="312">
        <v>3</v>
      </c>
      <c r="EP43" s="312">
        <v>20</v>
      </c>
      <c r="EQ43" s="312">
        <v>26</v>
      </c>
      <c r="ER43" s="312">
        <v>46</v>
      </c>
      <c r="ES43" s="312">
        <v>2</v>
      </c>
      <c r="EX43" s="312">
        <v>26</v>
      </c>
      <c r="EY43" s="312">
        <v>74</v>
      </c>
      <c r="EZ43" s="312">
        <v>260677</v>
      </c>
      <c r="FA43" s="312">
        <v>0</v>
      </c>
      <c r="FB43" s="312">
        <v>0</v>
      </c>
      <c r="FC43" s="312">
        <v>2</v>
      </c>
      <c r="FD43" s="312">
        <v>2</v>
      </c>
      <c r="FE43" s="312">
        <v>17</v>
      </c>
      <c r="FF43" s="312">
        <v>25</v>
      </c>
      <c r="FG43" s="312">
        <v>51</v>
      </c>
      <c r="FH43" s="312">
        <v>2</v>
      </c>
      <c r="FM43" s="312">
        <v>21</v>
      </c>
      <c r="FN43" s="312">
        <v>79</v>
      </c>
      <c r="FO43" s="312">
        <v>273254</v>
      </c>
      <c r="FP43" s="312">
        <v>0</v>
      </c>
      <c r="FQ43" s="312">
        <v>0</v>
      </c>
      <c r="FR43" s="312">
        <v>4</v>
      </c>
      <c r="FS43" s="312">
        <v>4</v>
      </c>
      <c r="FT43" s="312">
        <v>23</v>
      </c>
      <c r="FU43" s="312">
        <v>27</v>
      </c>
      <c r="FV43" s="312">
        <v>41</v>
      </c>
      <c r="FW43" s="312">
        <v>1</v>
      </c>
      <c r="GB43" s="312">
        <v>31</v>
      </c>
      <c r="GC43" s="312">
        <v>69</v>
      </c>
      <c r="GD43" s="312">
        <v>533803</v>
      </c>
      <c r="GE43" s="312">
        <v>25</v>
      </c>
      <c r="GF43" s="312">
        <v>75</v>
      </c>
      <c r="GG43" s="312">
        <v>260635</v>
      </c>
      <c r="GH43" s="312">
        <v>21</v>
      </c>
      <c r="GI43" s="312">
        <v>79</v>
      </c>
      <c r="GJ43" s="312">
        <v>273168</v>
      </c>
      <c r="GK43" s="312">
        <v>28</v>
      </c>
      <c r="GL43" s="312">
        <v>72</v>
      </c>
      <c r="GM43" s="312">
        <v>511875</v>
      </c>
      <c r="GN43" s="312">
        <v>12</v>
      </c>
      <c r="GO43" s="312">
        <v>88</v>
      </c>
      <c r="GP43" s="312">
        <v>249873</v>
      </c>
      <c r="GQ43" s="312">
        <v>11</v>
      </c>
      <c r="GR43" s="312">
        <v>89</v>
      </c>
      <c r="GS43" s="312">
        <v>262002</v>
      </c>
      <c r="GT43" s="312">
        <v>13</v>
      </c>
      <c r="GU43" s="312">
        <v>87</v>
      </c>
      <c r="GV43" s="312">
        <v>512118</v>
      </c>
      <c r="GW43" s="312">
        <v>8</v>
      </c>
      <c r="GX43" s="312">
        <v>92</v>
      </c>
      <c r="GY43" s="312">
        <v>250004</v>
      </c>
      <c r="GZ43" s="312">
        <v>7</v>
      </c>
      <c r="HA43" s="312">
        <v>93</v>
      </c>
      <c r="HB43" s="312">
        <v>262114</v>
      </c>
      <c r="HC43" s="312">
        <v>10</v>
      </c>
      <c r="HD43" s="312">
        <v>90</v>
      </c>
      <c r="HE43" s="312">
        <v>512237</v>
      </c>
      <c r="HF43" s="312">
        <v>12</v>
      </c>
      <c r="HG43" s="312">
        <v>88</v>
      </c>
      <c r="HH43" s="312">
        <v>250003</v>
      </c>
      <c r="HI43" s="312">
        <v>12</v>
      </c>
      <c r="HJ43" s="312">
        <v>88</v>
      </c>
      <c r="HK43" s="312">
        <v>262234</v>
      </c>
      <c r="HL43" s="312">
        <v>12</v>
      </c>
      <c r="HM43" s="312">
        <v>88</v>
      </c>
      <c r="HO43" s="312"/>
      <c r="HP43" s="312"/>
      <c r="HQ43" s="312"/>
      <c r="HR43" s="312"/>
      <c r="HS43" s="312"/>
      <c r="HT43" s="312"/>
      <c r="HU43" s="312"/>
      <c r="HV43" s="312"/>
      <c r="HW43" s="312"/>
      <c r="HX43" s="312"/>
      <c r="HY43" s="312"/>
      <c r="HZ43" s="312"/>
      <c r="IA43" s="312"/>
      <c r="IB43" s="312"/>
      <c r="IC43" s="312"/>
      <c r="ID43" s="312"/>
      <c r="IE43" s="312"/>
      <c r="IF43" s="312"/>
      <c r="IG43" s="312"/>
      <c r="IH43" s="312"/>
      <c r="II43" s="312"/>
      <c r="IJ43" s="312"/>
      <c r="IK43" s="312"/>
      <c r="IL43" s="312"/>
      <c r="IM43" s="312"/>
      <c r="IN43" s="312"/>
      <c r="IO43" s="312"/>
      <c r="IP43" s="312"/>
      <c r="IQ43" s="312"/>
      <c r="IR43" s="312"/>
      <c r="IS43" s="312"/>
      <c r="IT43" s="312"/>
      <c r="IU43" s="312"/>
      <c r="IV43" s="312"/>
    </row>
    <row r="44" spans="1:256" x14ac:dyDescent="0.2">
      <c r="B44" s="324" t="s">
        <v>43</v>
      </c>
      <c r="C44" s="312">
        <v>98027</v>
      </c>
      <c r="D44" s="312">
        <v>0</v>
      </c>
      <c r="E44" s="312">
        <v>0</v>
      </c>
      <c r="F44" s="312">
        <v>7</v>
      </c>
      <c r="G44" s="312">
        <v>5</v>
      </c>
      <c r="H44" s="312">
        <v>13</v>
      </c>
      <c r="I44" s="312">
        <v>48</v>
      </c>
      <c r="J44" s="312">
        <v>27</v>
      </c>
      <c r="K44" s="312">
        <v>0</v>
      </c>
      <c r="O44" s="312">
        <v>25</v>
      </c>
      <c r="P44" s="312">
        <v>75</v>
      </c>
      <c r="Q44" s="312">
        <v>47842</v>
      </c>
      <c r="R44" s="312">
        <v>0</v>
      </c>
      <c r="S44" s="312">
        <v>0</v>
      </c>
      <c r="T44" s="312">
        <v>5</v>
      </c>
      <c r="U44" s="312">
        <v>4</v>
      </c>
      <c r="V44" s="312">
        <v>12</v>
      </c>
      <c r="W44" s="312">
        <v>49</v>
      </c>
      <c r="X44" s="312">
        <v>30</v>
      </c>
      <c r="Y44" s="312">
        <v>0</v>
      </c>
      <c r="AC44" s="312">
        <v>21</v>
      </c>
      <c r="AD44" s="312">
        <v>79</v>
      </c>
      <c r="AE44" s="312">
        <v>50185</v>
      </c>
      <c r="AF44" s="312">
        <v>0</v>
      </c>
      <c r="AG44" s="312">
        <v>0</v>
      </c>
      <c r="AH44" s="312">
        <v>9</v>
      </c>
      <c r="AI44" s="312">
        <v>5</v>
      </c>
      <c r="AJ44" s="312">
        <v>14</v>
      </c>
      <c r="AK44" s="312">
        <v>47</v>
      </c>
      <c r="AL44" s="312">
        <v>24</v>
      </c>
      <c r="AM44" s="312">
        <v>0</v>
      </c>
      <c r="AQ44" s="312">
        <v>29</v>
      </c>
      <c r="AR44" s="312">
        <v>71</v>
      </c>
      <c r="AS44" s="312">
        <v>97989</v>
      </c>
      <c r="AT44" s="312">
        <v>0</v>
      </c>
      <c r="AU44" s="312">
        <v>0</v>
      </c>
      <c r="AV44" s="312">
        <v>1</v>
      </c>
      <c r="AW44" s="312">
        <v>2</v>
      </c>
      <c r="AX44" s="312">
        <v>6</v>
      </c>
      <c r="AY44" s="312">
        <v>21</v>
      </c>
      <c r="AZ44" s="312">
        <v>55</v>
      </c>
      <c r="BA44" s="312">
        <v>15</v>
      </c>
      <c r="BB44" s="312">
        <v>0</v>
      </c>
      <c r="BG44" s="312">
        <v>30</v>
      </c>
      <c r="BH44" s="312">
        <v>70</v>
      </c>
      <c r="BI44" s="312">
        <v>47832</v>
      </c>
      <c r="BJ44" s="312">
        <v>0</v>
      </c>
      <c r="BK44" s="312">
        <v>0</v>
      </c>
      <c r="BL44" s="312">
        <v>1</v>
      </c>
      <c r="BM44" s="312">
        <v>1</v>
      </c>
      <c r="BN44" s="312">
        <v>4</v>
      </c>
      <c r="BO44" s="312">
        <v>16</v>
      </c>
      <c r="BP44" s="312">
        <v>57</v>
      </c>
      <c r="BQ44" s="312">
        <v>20</v>
      </c>
      <c r="BR44" s="312">
        <v>1</v>
      </c>
      <c r="BW44" s="312">
        <v>22</v>
      </c>
      <c r="BX44" s="312">
        <v>78</v>
      </c>
      <c r="BY44" s="312">
        <v>50157</v>
      </c>
      <c r="BZ44" s="312">
        <v>0</v>
      </c>
      <c r="CA44" s="312">
        <v>0</v>
      </c>
      <c r="CB44" s="312">
        <v>2</v>
      </c>
      <c r="CC44" s="312">
        <v>2</v>
      </c>
      <c r="CD44" s="312">
        <v>8</v>
      </c>
      <c r="CE44" s="312">
        <v>25</v>
      </c>
      <c r="CF44" s="312">
        <v>53</v>
      </c>
      <c r="CG44" s="312">
        <v>10</v>
      </c>
      <c r="CH44" s="312">
        <v>0</v>
      </c>
      <c r="CM44" s="312">
        <v>37</v>
      </c>
      <c r="CN44" s="312">
        <v>63</v>
      </c>
      <c r="CO44" s="312">
        <v>98020</v>
      </c>
      <c r="CP44" s="312">
        <v>1</v>
      </c>
      <c r="CQ44" s="312">
        <v>0</v>
      </c>
      <c r="CR44" s="312">
        <v>6</v>
      </c>
      <c r="CS44" s="312">
        <v>1</v>
      </c>
      <c r="CT44" s="312">
        <v>1</v>
      </c>
      <c r="CU44" s="312">
        <v>17</v>
      </c>
      <c r="CV44" s="312">
        <v>49</v>
      </c>
      <c r="CW44" s="312">
        <v>22</v>
      </c>
      <c r="CX44" s="312">
        <v>2</v>
      </c>
      <c r="DC44" s="312">
        <v>26</v>
      </c>
      <c r="DD44" s="312">
        <v>74</v>
      </c>
      <c r="DE44" s="312">
        <v>47837</v>
      </c>
      <c r="DF44" s="312">
        <v>0</v>
      </c>
      <c r="DG44" s="312">
        <v>0</v>
      </c>
      <c r="DH44" s="312">
        <v>4</v>
      </c>
      <c r="DI44" s="312">
        <v>2</v>
      </c>
      <c r="DJ44" s="312">
        <v>1</v>
      </c>
      <c r="DK44" s="312">
        <v>18</v>
      </c>
      <c r="DL44" s="312">
        <v>51</v>
      </c>
      <c r="DM44" s="312">
        <v>21</v>
      </c>
      <c r="DN44" s="312">
        <v>2</v>
      </c>
      <c r="DS44" s="312">
        <v>26</v>
      </c>
      <c r="DT44" s="312">
        <v>74</v>
      </c>
      <c r="DU44" s="312">
        <v>50183</v>
      </c>
      <c r="DV44" s="312">
        <v>1</v>
      </c>
      <c r="DW44" s="312">
        <v>0</v>
      </c>
      <c r="DX44" s="312">
        <v>7</v>
      </c>
      <c r="DY44" s="312">
        <v>1</v>
      </c>
      <c r="DZ44" s="312">
        <v>1</v>
      </c>
      <c r="EA44" s="312">
        <v>16</v>
      </c>
      <c r="EB44" s="312">
        <v>48</v>
      </c>
      <c r="EC44" s="312">
        <v>24</v>
      </c>
      <c r="ED44" s="312">
        <v>3</v>
      </c>
      <c r="EI44" s="312">
        <v>26</v>
      </c>
      <c r="EJ44" s="312">
        <v>74</v>
      </c>
      <c r="EK44" s="312">
        <v>98024</v>
      </c>
      <c r="EL44" s="312">
        <v>0</v>
      </c>
      <c r="EM44" s="312">
        <v>0</v>
      </c>
      <c r="EN44" s="312">
        <v>6</v>
      </c>
      <c r="EO44" s="312">
        <v>6</v>
      </c>
      <c r="EP44" s="312">
        <v>29</v>
      </c>
      <c r="EQ44" s="312">
        <v>27</v>
      </c>
      <c r="ER44" s="312">
        <v>31</v>
      </c>
      <c r="ES44" s="312">
        <v>0</v>
      </c>
      <c r="EX44" s="312">
        <v>41</v>
      </c>
      <c r="EY44" s="312">
        <v>59</v>
      </c>
      <c r="EZ44" s="312">
        <v>47839</v>
      </c>
      <c r="FA44" s="312">
        <v>0</v>
      </c>
      <c r="FB44" s="312">
        <v>0</v>
      </c>
      <c r="FC44" s="312">
        <v>4</v>
      </c>
      <c r="FD44" s="312">
        <v>4</v>
      </c>
      <c r="FE44" s="312">
        <v>26</v>
      </c>
      <c r="FF44" s="312">
        <v>29</v>
      </c>
      <c r="FG44" s="312">
        <v>36</v>
      </c>
      <c r="FH44" s="312">
        <v>1</v>
      </c>
      <c r="FM44" s="312">
        <v>35</v>
      </c>
      <c r="FN44" s="312">
        <v>65</v>
      </c>
      <c r="FO44" s="312">
        <v>50185</v>
      </c>
      <c r="FP44" s="312">
        <v>1</v>
      </c>
      <c r="FQ44" s="312">
        <v>0</v>
      </c>
      <c r="FR44" s="312">
        <v>8</v>
      </c>
      <c r="FS44" s="312">
        <v>7</v>
      </c>
      <c r="FT44" s="312">
        <v>31</v>
      </c>
      <c r="FU44" s="312">
        <v>26</v>
      </c>
      <c r="FV44" s="312">
        <v>26</v>
      </c>
      <c r="FW44" s="312">
        <v>0</v>
      </c>
      <c r="GB44" s="312">
        <v>47</v>
      </c>
      <c r="GC44" s="312">
        <v>53</v>
      </c>
      <c r="GD44" s="312">
        <v>97973</v>
      </c>
      <c r="GE44" s="312">
        <v>40</v>
      </c>
      <c r="GF44" s="312">
        <v>60</v>
      </c>
      <c r="GG44" s="312">
        <v>47822</v>
      </c>
      <c r="GH44" s="312">
        <v>35</v>
      </c>
      <c r="GI44" s="312">
        <v>65</v>
      </c>
      <c r="GJ44" s="312">
        <v>50151</v>
      </c>
      <c r="GK44" s="312">
        <v>44</v>
      </c>
      <c r="GL44" s="312">
        <v>56</v>
      </c>
      <c r="GM44" s="312">
        <v>93945</v>
      </c>
      <c r="GN44" s="312">
        <v>17</v>
      </c>
      <c r="GO44" s="312">
        <v>83</v>
      </c>
      <c r="GP44" s="312">
        <v>45856</v>
      </c>
      <c r="GQ44" s="312">
        <v>16</v>
      </c>
      <c r="GR44" s="312">
        <v>84</v>
      </c>
      <c r="GS44" s="312">
        <v>48089</v>
      </c>
      <c r="GT44" s="312">
        <v>18</v>
      </c>
      <c r="GU44" s="312">
        <v>82</v>
      </c>
      <c r="GV44" s="312">
        <v>93963</v>
      </c>
      <c r="GW44" s="312">
        <v>12</v>
      </c>
      <c r="GX44" s="312">
        <v>88</v>
      </c>
      <c r="GY44" s="312">
        <v>45866</v>
      </c>
      <c r="GZ44" s="312">
        <v>10</v>
      </c>
      <c r="HA44" s="312">
        <v>90</v>
      </c>
      <c r="HB44" s="312">
        <v>48097</v>
      </c>
      <c r="HC44" s="312">
        <v>15</v>
      </c>
      <c r="HD44" s="312">
        <v>85</v>
      </c>
      <c r="HE44" s="312">
        <v>93833</v>
      </c>
      <c r="HF44" s="312">
        <v>17</v>
      </c>
      <c r="HG44" s="312">
        <v>83</v>
      </c>
      <c r="HH44" s="312">
        <v>45826</v>
      </c>
      <c r="HI44" s="312">
        <v>18</v>
      </c>
      <c r="HJ44" s="312">
        <v>82</v>
      </c>
      <c r="HK44" s="312">
        <v>48007</v>
      </c>
      <c r="HL44" s="312">
        <v>17</v>
      </c>
      <c r="HM44" s="312">
        <v>83</v>
      </c>
      <c r="HO44" s="312"/>
      <c r="HP44" s="312"/>
      <c r="HQ44" s="312"/>
      <c r="HR44" s="312"/>
      <c r="HS44" s="312"/>
      <c r="HT44" s="312"/>
      <c r="HU44" s="312"/>
      <c r="HV44" s="312"/>
      <c r="HW44" s="312"/>
      <c r="HX44" s="312"/>
      <c r="HY44" s="312"/>
      <c r="HZ44" s="312"/>
      <c r="IA44" s="312"/>
      <c r="IB44" s="312"/>
      <c r="IC44" s="312"/>
      <c r="ID44" s="312"/>
      <c r="IE44" s="312"/>
      <c r="IF44" s="312"/>
      <c r="IG44" s="312"/>
      <c r="IH44" s="312"/>
      <c r="II44" s="312"/>
      <c r="IJ44" s="312"/>
      <c r="IK44" s="312"/>
      <c r="IL44" s="312"/>
      <c r="IM44" s="312"/>
      <c r="IN44" s="312"/>
      <c r="IO44" s="312"/>
      <c r="IP44" s="312"/>
      <c r="IQ44" s="312"/>
      <c r="IR44" s="312"/>
      <c r="IS44" s="312"/>
      <c r="IT44" s="312"/>
      <c r="IU44" s="312"/>
      <c r="IV44" s="312"/>
    </row>
    <row r="45" spans="1:256" x14ac:dyDescent="0.2">
      <c r="B45" s="326" t="s">
        <v>397</v>
      </c>
      <c r="C45" s="312">
        <v>435938</v>
      </c>
      <c r="D45" s="312">
        <v>0</v>
      </c>
      <c r="E45" s="312">
        <v>0</v>
      </c>
      <c r="F45" s="312">
        <v>3</v>
      </c>
      <c r="G45" s="312">
        <v>2</v>
      </c>
      <c r="H45" s="312">
        <v>7</v>
      </c>
      <c r="I45" s="312">
        <v>40</v>
      </c>
      <c r="J45" s="312">
        <v>48</v>
      </c>
      <c r="K45" s="312">
        <v>0</v>
      </c>
      <c r="O45" s="312">
        <v>12</v>
      </c>
      <c r="P45" s="312">
        <v>88</v>
      </c>
      <c r="Q45" s="312">
        <v>212857</v>
      </c>
      <c r="R45" s="312">
        <v>0</v>
      </c>
      <c r="S45" s="312">
        <v>0</v>
      </c>
      <c r="T45" s="312">
        <v>2</v>
      </c>
      <c r="U45" s="312">
        <v>1</v>
      </c>
      <c r="V45" s="312">
        <v>6</v>
      </c>
      <c r="W45" s="312">
        <v>38</v>
      </c>
      <c r="X45" s="312">
        <v>51</v>
      </c>
      <c r="Y45" s="312">
        <v>1</v>
      </c>
      <c r="AC45" s="312">
        <v>10</v>
      </c>
      <c r="AD45" s="312">
        <v>90</v>
      </c>
      <c r="AE45" s="312">
        <v>223081</v>
      </c>
      <c r="AF45" s="312">
        <v>0</v>
      </c>
      <c r="AG45" s="312">
        <v>0</v>
      </c>
      <c r="AH45" s="312">
        <v>3</v>
      </c>
      <c r="AI45" s="312">
        <v>2</v>
      </c>
      <c r="AJ45" s="312">
        <v>8</v>
      </c>
      <c r="AK45" s="312">
        <v>41</v>
      </c>
      <c r="AL45" s="312">
        <v>44</v>
      </c>
      <c r="AM45" s="312">
        <v>0</v>
      </c>
      <c r="AQ45" s="312">
        <v>14</v>
      </c>
      <c r="AR45" s="312">
        <v>86</v>
      </c>
      <c r="AS45" s="312">
        <v>435855</v>
      </c>
      <c r="AT45" s="312">
        <v>0</v>
      </c>
      <c r="AU45" s="312">
        <v>0</v>
      </c>
      <c r="AV45" s="312">
        <v>1</v>
      </c>
      <c r="AW45" s="312">
        <v>1</v>
      </c>
      <c r="AX45" s="312">
        <v>2</v>
      </c>
      <c r="AY45" s="312">
        <v>11</v>
      </c>
      <c r="AZ45" s="312">
        <v>52</v>
      </c>
      <c r="BA45" s="312">
        <v>32</v>
      </c>
      <c r="BB45" s="312">
        <v>2</v>
      </c>
      <c r="BG45" s="312">
        <v>14</v>
      </c>
      <c r="BH45" s="312">
        <v>86</v>
      </c>
      <c r="BI45" s="312">
        <v>212826</v>
      </c>
      <c r="BJ45" s="312">
        <v>0</v>
      </c>
      <c r="BK45" s="312">
        <v>0</v>
      </c>
      <c r="BL45" s="312">
        <v>0</v>
      </c>
      <c r="BM45" s="312">
        <v>0</v>
      </c>
      <c r="BN45" s="312">
        <v>1</v>
      </c>
      <c r="BO45" s="312">
        <v>7</v>
      </c>
      <c r="BP45" s="312">
        <v>49</v>
      </c>
      <c r="BQ45" s="312">
        <v>39</v>
      </c>
      <c r="BR45" s="312">
        <v>2</v>
      </c>
      <c r="BW45" s="312">
        <v>9</v>
      </c>
      <c r="BX45" s="312">
        <v>91</v>
      </c>
      <c r="BY45" s="312">
        <v>223029</v>
      </c>
      <c r="BZ45" s="312">
        <v>0</v>
      </c>
      <c r="CA45" s="312">
        <v>0</v>
      </c>
      <c r="CB45" s="312">
        <v>1</v>
      </c>
      <c r="CC45" s="312">
        <v>1</v>
      </c>
      <c r="CD45" s="312">
        <v>3</v>
      </c>
      <c r="CE45" s="312">
        <v>14</v>
      </c>
      <c r="CF45" s="312">
        <v>56</v>
      </c>
      <c r="CG45" s="312">
        <v>25</v>
      </c>
      <c r="CH45" s="312">
        <v>1</v>
      </c>
      <c r="CM45" s="312">
        <v>18</v>
      </c>
      <c r="CN45" s="312">
        <v>82</v>
      </c>
      <c r="CO45" s="312">
        <v>435931</v>
      </c>
      <c r="CP45" s="312">
        <v>0</v>
      </c>
      <c r="CQ45" s="312">
        <v>0</v>
      </c>
      <c r="CR45" s="312">
        <v>2</v>
      </c>
      <c r="CS45" s="312">
        <v>1</v>
      </c>
      <c r="CT45" s="312">
        <v>0</v>
      </c>
      <c r="CU45" s="312">
        <v>9</v>
      </c>
      <c r="CV45" s="312">
        <v>43</v>
      </c>
      <c r="CW45" s="312">
        <v>37</v>
      </c>
      <c r="CX45" s="312">
        <v>7</v>
      </c>
      <c r="DC45" s="312">
        <v>13</v>
      </c>
      <c r="DD45" s="312">
        <v>87</v>
      </c>
      <c r="DE45" s="312">
        <v>212855</v>
      </c>
      <c r="DF45" s="312">
        <v>0</v>
      </c>
      <c r="DG45" s="312">
        <v>0</v>
      </c>
      <c r="DH45" s="312">
        <v>2</v>
      </c>
      <c r="DI45" s="312">
        <v>1</v>
      </c>
      <c r="DJ45" s="312">
        <v>0</v>
      </c>
      <c r="DK45" s="312">
        <v>10</v>
      </c>
      <c r="DL45" s="312">
        <v>45</v>
      </c>
      <c r="DM45" s="312">
        <v>36</v>
      </c>
      <c r="DN45" s="312">
        <v>6</v>
      </c>
      <c r="DS45" s="312">
        <v>13</v>
      </c>
      <c r="DT45" s="312">
        <v>87</v>
      </c>
      <c r="DU45" s="312">
        <v>223076</v>
      </c>
      <c r="DV45" s="312">
        <v>0</v>
      </c>
      <c r="DW45" s="312">
        <v>0</v>
      </c>
      <c r="DX45" s="312">
        <v>3</v>
      </c>
      <c r="DY45" s="312">
        <v>1</v>
      </c>
      <c r="DZ45" s="312">
        <v>0</v>
      </c>
      <c r="EA45" s="312">
        <v>9</v>
      </c>
      <c r="EB45" s="312">
        <v>40</v>
      </c>
      <c r="EC45" s="312">
        <v>38</v>
      </c>
      <c r="ED45" s="312">
        <v>9</v>
      </c>
      <c r="EI45" s="312">
        <v>13</v>
      </c>
      <c r="EJ45" s="312">
        <v>87</v>
      </c>
      <c r="EK45" s="312">
        <v>435907</v>
      </c>
      <c r="EL45" s="312">
        <v>0</v>
      </c>
      <c r="EM45" s="312">
        <v>0</v>
      </c>
      <c r="EN45" s="312">
        <v>2</v>
      </c>
      <c r="EO45" s="312">
        <v>2</v>
      </c>
      <c r="EP45" s="312">
        <v>18</v>
      </c>
      <c r="EQ45" s="312">
        <v>26</v>
      </c>
      <c r="ER45" s="312">
        <v>49</v>
      </c>
      <c r="ES45" s="312">
        <v>2</v>
      </c>
      <c r="EX45" s="312">
        <v>23</v>
      </c>
      <c r="EY45" s="312">
        <v>77</v>
      </c>
      <c r="EZ45" s="312">
        <v>212838</v>
      </c>
      <c r="FA45" s="312">
        <v>0</v>
      </c>
      <c r="FB45" s="312">
        <v>0</v>
      </c>
      <c r="FC45" s="312">
        <v>2</v>
      </c>
      <c r="FD45" s="312">
        <v>1</v>
      </c>
      <c r="FE45" s="312">
        <v>15</v>
      </c>
      <c r="FF45" s="312">
        <v>25</v>
      </c>
      <c r="FG45" s="312">
        <v>55</v>
      </c>
      <c r="FH45" s="312">
        <v>2</v>
      </c>
      <c r="FM45" s="312">
        <v>18</v>
      </c>
      <c r="FN45" s="312">
        <v>82</v>
      </c>
      <c r="FO45" s="312">
        <v>223069</v>
      </c>
      <c r="FP45" s="312">
        <v>0</v>
      </c>
      <c r="FQ45" s="312">
        <v>0</v>
      </c>
      <c r="FR45" s="312">
        <v>3</v>
      </c>
      <c r="FS45" s="312">
        <v>3</v>
      </c>
      <c r="FT45" s="312">
        <v>21</v>
      </c>
      <c r="FU45" s="312">
        <v>27</v>
      </c>
      <c r="FV45" s="312">
        <v>44</v>
      </c>
      <c r="FW45" s="312">
        <v>1</v>
      </c>
      <c r="GB45" s="312">
        <v>28</v>
      </c>
      <c r="GC45" s="312">
        <v>72</v>
      </c>
      <c r="GD45" s="312">
        <v>435830</v>
      </c>
      <c r="GE45" s="312">
        <v>21</v>
      </c>
      <c r="GF45" s="312">
        <v>79</v>
      </c>
      <c r="GG45" s="312">
        <v>212813</v>
      </c>
      <c r="GH45" s="312">
        <v>18</v>
      </c>
      <c r="GI45" s="312">
        <v>82</v>
      </c>
      <c r="GJ45" s="312">
        <v>223017</v>
      </c>
      <c r="GK45" s="312">
        <v>25</v>
      </c>
      <c r="GL45" s="312">
        <v>75</v>
      </c>
      <c r="GM45" s="312">
        <v>417930</v>
      </c>
      <c r="GN45" s="312">
        <v>11</v>
      </c>
      <c r="GO45" s="312">
        <v>89</v>
      </c>
      <c r="GP45" s="312">
        <v>204017</v>
      </c>
      <c r="GQ45" s="312">
        <v>10</v>
      </c>
      <c r="GR45" s="312">
        <v>90</v>
      </c>
      <c r="GS45" s="312">
        <v>213913</v>
      </c>
      <c r="GT45" s="312">
        <v>11</v>
      </c>
      <c r="GU45" s="312">
        <v>89</v>
      </c>
      <c r="GV45" s="312">
        <v>418155</v>
      </c>
      <c r="GW45" s="312">
        <v>8</v>
      </c>
      <c r="GX45" s="312">
        <v>92</v>
      </c>
      <c r="GY45" s="312">
        <v>204138</v>
      </c>
      <c r="GZ45" s="312">
        <v>6</v>
      </c>
      <c r="HA45" s="312">
        <v>94</v>
      </c>
      <c r="HB45" s="312">
        <v>214017</v>
      </c>
      <c r="HC45" s="312">
        <v>9</v>
      </c>
      <c r="HD45" s="312">
        <v>91</v>
      </c>
      <c r="HE45" s="312">
        <v>418404</v>
      </c>
      <c r="HF45" s="312">
        <v>11</v>
      </c>
      <c r="HG45" s="312">
        <v>89</v>
      </c>
      <c r="HH45" s="312">
        <v>204177</v>
      </c>
      <c r="HI45" s="312">
        <v>11</v>
      </c>
      <c r="HJ45" s="312">
        <v>89</v>
      </c>
      <c r="HK45" s="312">
        <v>214227</v>
      </c>
      <c r="HL45" s="312">
        <v>11</v>
      </c>
      <c r="HM45" s="312">
        <v>89</v>
      </c>
      <c r="HO45" s="312"/>
      <c r="HP45" s="312"/>
      <c r="HQ45" s="312"/>
      <c r="HR45" s="312"/>
      <c r="HS45" s="312"/>
      <c r="HT45" s="312"/>
      <c r="HU45" s="312"/>
      <c r="HV45" s="312"/>
      <c r="HW45" s="312"/>
      <c r="HX45" s="312"/>
      <c r="HY45" s="312"/>
      <c r="HZ45" s="312"/>
      <c r="IA45" s="312"/>
      <c r="IB45" s="312"/>
      <c r="IC45" s="312"/>
      <c r="ID45" s="312"/>
      <c r="IE45" s="312"/>
      <c r="IF45" s="312"/>
      <c r="IG45" s="312"/>
      <c r="IH45" s="312"/>
      <c r="II45" s="312"/>
      <c r="IJ45" s="312"/>
      <c r="IK45" s="312"/>
      <c r="IL45" s="312"/>
      <c r="IM45" s="312"/>
      <c r="IN45" s="312"/>
      <c r="IO45" s="312"/>
      <c r="IP45" s="312"/>
      <c r="IQ45" s="312"/>
      <c r="IR45" s="312"/>
      <c r="IS45" s="312"/>
      <c r="IT45" s="312"/>
      <c r="IU45" s="312"/>
      <c r="IV45" s="312"/>
    </row>
    <row r="46" spans="1:256" x14ac:dyDescent="0.2">
      <c r="HO46" s="312"/>
      <c r="HP46" s="312"/>
      <c r="HQ46" s="312"/>
      <c r="HR46" s="312"/>
      <c r="HS46" s="312"/>
      <c r="HT46" s="312"/>
      <c r="HU46" s="312"/>
      <c r="HV46" s="312"/>
      <c r="HW46" s="312"/>
      <c r="HX46" s="312"/>
      <c r="HY46" s="312"/>
      <c r="HZ46" s="312"/>
      <c r="IA46" s="312"/>
      <c r="IB46" s="312"/>
      <c r="IC46" s="312"/>
      <c r="ID46" s="312"/>
      <c r="IE46" s="312"/>
      <c r="IF46" s="312"/>
      <c r="IG46" s="312"/>
      <c r="IH46" s="312"/>
      <c r="II46" s="312"/>
      <c r="IJ46" s="312"/>
      <c r="IK46" s="312"/>
      <c r="IL46" s="312"/>
      <c r="IM46" s="312"/>
      <c r="IN46" s="312"/>
      <c r="IO46" s="312"/>
      <c r="IP46" s="312"/>
      <c r="IQ46" s="312"/>
      <c r="IR46" s="312"/>
      <c r="IS46" s="312"/>
      <c r="IT46" s="312"/>
      <c r="IU46" s="312"/>
      <c r="IV46" s="312"/>
    </row>
    <row r="47" spans="1:256" x14ac:dyDescent="0.2">
      <c r="A47" s="312" t="s">
        <v>398</v>
      </c>
      <c r="B47" s="312" t="s">
        <v>27</v>
      </c>
      <c r="C47" s="312">
        <v>533965</v>
      </c>
      <c r="D47" s="312">
        <v>0</v>
      </c>
      <c r="E47" s="312">
        <v>0</v>
      </c>
      <c r="F47" s="312">
        <v>3</v>
      </c>
      <c r="G47" s="312">
        <v>2</v>
      </c>
      <c r="H47" s="312">
        <v>8</v>
      </c>
      <c r="I47" s="312">
        <v>41</v>
      </c>
      <c r="J47" s="312">
        <v>44</v>
      </c>
      <c r="K47" s="312">
        <v>0</v>
      </c>
      <c r="O47" s="312">
        <v>14</v>
      </c>
      <c r="P47" s="312">
        <v>86</v>
      </c>
      <c r="Q47" s="312">
        <v>260699</v>
      </c>
      <c r="R47" s="312">
        <v>0</v>
      </c>
      <c r="S47" s="312">
        <v>0</v>
      </c>
      <c r="T47" s="312">
        <v>2</v>
      </c>
      <c r="U47" s="312">
        <v>2</v>
      </c>
      <c r="V47" s="312">
        <v>7</v>
      </c>
      <c r="W47" s="312">
        <v>40</v>
      </c>
      <c r="X47" s="312">
        <v>47</v>
      </c>
      <c r="Y47" s="312">
        <v>1</v>
      </c>
      <c r="AC47" s="312">
        <v>12</v>
      </c>
      <c r="AD47" s="312">
        <v>88</v>
      </c>
      <c r="AE47" s="312">
        <v>273266</v>
      </c>
      <c r="AF47" s="312">
        <v>0</v>
      </c>
      <c r="AG47" s="312">
        <v>0</v>
      </c>
      <c r="AH47" s="312">
        <v>4</v>
      </c>
      <c r="AI47" s="312">
        <v>3</v>
      </c>
      <c r="AJ47" s="312">
        <v>9</v>
      </c>
      <c r="AK47" s="312">
        <v>42</v>
      </c>
      <c r="AL47" s="312">
        <v>41</v>
      </c>
      <c r="AM47" s="312">
        <v>0</v>
      </c>
      <c r="AQ47" s="312">
        <v>17</v>
      </c>
      <c r="AR47" s="312">
        <v>83</v>
      </c>
      <c r="AS47" s="312">
        <v>533844</v>
      </c>
      <c r="AT47" s="312">
        <v>0</v>
      </c>
      <c r="AU47" s="312">
        <v>0</v>
      </c>
      <c r="AV47" s="312">
        <v>1</v>
      </c>
      <c r="AW47" s="312">
        <v>1</v>
      </c>
      <c r="AX47" s="312">
        <v>3</v>
      </c>
      <c r="AY47" s="312">
        <v>12</v>
      </c>
      <c r="AZ47" s="312">
        <v>53</v>
      </c>
      <c r="BA47" s="312">
        <v>29</v>
      </c>
      <c r="BB47" s="312">
        <v>2</v>
      </c>
      <c r="BG47" s="312">
        <v>17</v>
      </c>
      <c r="BH47" s="312">
        <v>83</v>
      </c>
      <c r="BI47" s="312">
        <v>260658</v>
      </c>
      <c r="BJ47" s="312">
        <v>0</v>
      </c>
      <c r="BK47" s="312">
        <v>0</v>
      </c>
      <c r="BL47" s="312">
        <v>0</v>
      </c>
      <c r="BM47" s="312">
        <v>0</v>
      </c>
      <c r="BN47" s="312">
        <v>2</v>
      </c>
      <c r="BO47" s="312">
        <v>9</v>
      </c>
      <c r="BP47" s="312">
        <v>51</v>
      </c>
      <c r="BQ47" s="312">
        <v>36</v>
      </c>
      <c r="BR47" s="312">
        <v>2</v>
      </c>
      <c r="BW47" s="312">
        <v>12</v>
      </c>
      <c r="BX47" s="312">
        <v>88</v>
      </c>
      <c r="BY47" s="312">
        <v>273186</v>
      </c>
      <c r="BZ47" s="312">
        <v>0</v>
      </c>
      <c r="CA47" s="312">
        <v>0</v>
      </c>
      <c r="CB47" s="312">
        <v>1</v>
      </c>
      <c r="CC47" s="312">
        <v>1</v>
      </c>
      <c r="CD47" s="312">
        <v>4</v>
      </c>
      <c r="CE47" s="312">
        <v>16</v>
      </c>
      <c r="CF47" s="312">
        <v>55</v>
      </c>
      <c r="CG47" s="312">
        <v>22</v>
      </c>
      <c r="CH47" s="312">
        <v>1</v>
      </c>
      <c r="CM47" s="312">
        <v>22</v>
      </c>
      <c r="CN47" s="312">
        <v>78</v>
      </c>
      <c r="CO47" s="312">
        <v>533951</v>
      </c>
      <c r="CP47" s="312">
        <v>0</v>
      </c>
      <c r="CQ47" s="312">
        <v>0</v>
      </c>
      <c r="CR47" s="312">
        <v>3</v>
      </c>
      <c r="CS47" s="312">
        <v>1</v>
      </c>
      <c r="CT47" s="312">
        <v>0</v>
      </c>
      <c r="CU47" s="312">
        <v>11</v>
      </c>
      <c r="CV47" s="312">
        <v>44</v>
      </c>
      <c r="CW47" s="312">
        <v>34</v>
      </c>
      <c r="CX47" s="312">
        <v>6</v>
      </c>
      <c r="DC47" s="312">
        <v>15</v>
      </c>
      <c r="DD47" s="312">
        <v>85</v>
      </c>
      <c r="DE47" s="312">
        <v>260692</v>
      </c>
      <c r="DF47" s="312">
        <v>0</v>
      </c>
      <c r="DG47" s="312">
        <v>0</v>
      </c>
      <c r="DH47" s="312">
        <v>2</v>
      </c>
      <c r="DI47" s="312">
        <v>1</v>
      </c>
      <c r="DJ47" s="312">
        <v>0</v>
      </c>
      <c r="DK47" s="312">
        <v>11</v>
      </c>
      <c r="DL47" s="312">
        <v>46</v>
      </c>
      <c r="DM47" s="312">
        <v>34</v>
      </c>
      <c r="DN47" s="312">
        <v>5</v>
      </c>
      <c r="DS47" s="312">
        <v>15</v>
      </c>
      <c r="DT47" s="312">
        <v>85</v>
      </c>
      <c r="DU47" s="312">
        <v>273259</v>
      </c>
      <c r="DV47" s="312">
        <v>0</v>
      </c>
      <c r="DW47" s="312">
        <v>0</v>
      </c>
      <c r="DX47" s="312">
        <v>3</v>
      </c>
      <c r="DY47" s="312">
        <v>1</v>
      </c>
      <c r="DZ47" s="312">
        <v>0</v>
      </c>
      <c r="EA47" s="312">
        <v>10</v>
      </c>
      <c r="EB47" s="312">
        <v>42</v>
      </c>
      <c r="EC47" s="312">
        <v>35</v>
      </c>
      <c r="ED47" s="312">
        <v>8</v>
      </c>
      <c r="EI47" s="312">
        <v>16</v>
      </c>
      <c r="EJ47" s="312">
        <v>84</v>
      </c>
      <c r="EK47" s="312">
        <v>533931</v>
      </c>
      <c r="EL47" s="312">
        <v>0</v>
      </c>
      <c r="EM47" s="312">
        <v>0</v>
      </c>
      <c r="EN47" s="312">
        <v>3</v>
      </c>
      <c r="EO47" s="312">
        <v>3</v>
      </c>
      <c r="EP47" s="312">
        <v>20</v>
      </c>
      <c r="EQ47" s="312">
        <v>26</v>
      </c>
      <c r="ER47" s="312">
        <v>46</v>
      </c>
      <c r="ES47" s="312">
        <v>2</v>
      </c>
      <c r="EX47" s="312">
        <v>26</v>
      </c>
      <c r="EY47" s="312">
        <v>74</v>
      </c>
      <c r="EZ47" s="312">
        <v>260677</v>
      </c>
      <c r="FA47" s="312">
        <v>0</v>
      </c>
      <c r="FB47" s="312">
        <v>0</v>
      </c>
      <c r="FC47" s="312">
        <v>2</v>
      </c>
      <c r="FD47" s="312">
        <v>2</v>
      </c>
      <c r="FE47" s="312">
        <v>17</v>
      </c>
      <c r="FF47" s="312">
        <v>25</v>
      </c>
      <c r="FG47" s="312">
        <v>51</v>
      </c>
      <c r="FH47" s="312">
        <v>2</v>
      </c>
      <c r="FM47" s="312">
        <v>21</v>
      </c>
      <c r="FN47" s="312">
        <v>79</v>
      </c>
      <c r="FO47" s="312">
        <v>273254</v>
      </c>
      <c r="FP47" s="312">
        <v>0</v>
      </c>
      <c r="FQ47" s="312">
        <v>0</v>
      </c>
      <c r="FR47" s="312">
        <v>4</v>
      </c>
      <c r="FS47" s="312">
        <v>4</v>
      </c>
      <c r="FT47" s="312">
        <v>23</v>
      </c>
      <c r="FU47" s="312">
        <v>27</v>
      </c>
      <c r="FV47" s="312">
        <v>41</v>
      </c>
      <c r="FW47" s="312">
        <v>1</v>
      </c>
      <c r="GB47" s="312">
        <v>31</v>
      </c>
      <c r="GC47" s="312">
        <v>69</v>
      </c>
      <c r="GD47" s="312">
        <v>533803</v>
      </c>
      <c r="GE47" s="312">
        <v>25</v>
      </c>
      <c r="GF47" s="312">
        <v>75</v>
      </c>
      <c r="GG47" s="312">
        <v>260635</v>
      </c>
      <c r="GH47" s="312">
        <v>21</v>
      </c>
      <c r="GI47" s="312">
        <v>79</v>
      </c>
      <c r="GJ47" s="312">
        <v>273168</v>
      </c>
      <c r="GK47" s="312">
        <v>28</v>
      </c>
      <c r="GL47" s="312">
        <v>72</v>
      </c>
      <c r="GM47" s="312">
        <v>511875</v>
      </c>
      <c r="GN47" s="312">
        <v>12</v>
      </c>
      <c r="GO47" s="312">
        <v>88</v>
      </c>
      <c r="GP47" s="312">
        <v>249873</v>
      </c>
      <c r="GQ47" s="312">
        <v>11</v>
      </c>
      <c r="GR47" s="312">
        <v>89</v>
      </c>
      <c r="GS47" s="312">
        <v>262002</v>
      </c>
      <c r="GT47" s="312">
        <v>13</v>
      </c>
      <c r="GU47" s="312">
        <v>87</v>
      </c>
      <c r="GV47" s="312">
        <v>512118</v>
      </c>
      <c r="GW47" s="312">
        <v>8</v>
      </c>
      <c r="GX47" s="312">
        <v>92</v>
      </c>
      <c r="GY47" s="312">
        <v>250004</v>
      </c>
      <c r="GZ47" s="312">
        <v>7</v>
      </c>
      <c r="HA47" s="312">
        <v>93</v>
      </c>
      <c r="HB47" s="312">
        <v>262114</v>
      </c>
      <c r="HC47" s="312">
        <v>10</v>
      </c>
      <c r="HD47" s="312">
        <v>90</v>
      </c>
      <c r="HE47" s="312">
        <v>512237</v>
      </c>
      <c r="HF47" s="312">
        <v>12</v>
      </c>
      <c r="HG47" s="312">
        <v>88</v>
      </c>
      <c r="HH47" s="312">
        <v>250003</v>
      </c>
      <c r="HI47" s="312">
        <v>12</v>
      </c>
      <c r="HJ47" s="312">
        <v>88</v>
      </c>
      <c r="HK47" s="312">
        <v>262234</v>
      </c>
      <c r="HL47" s="312">
        <v>12</v>
      </c>
      <c r="HM47" s="312">
        <v>88</v>
      </c>
      <c r="HO47" s="312"/>
      <c r="HP47" s="312"/>
      <c r="HQ47" s="312"/>
      <c r="HR47" s="312"/>
      <c r="HS47" s="312"/>
      <c r="HT47" s="312"/>
      <c r="HU47" s="312"/>
      <c r="HV47" s="312"/>
      <c r="HW47" s="312"/>
      <c r="HX47" s="312"/>
      <c r="HY47" s="312"/>
      <c r="HZ47" s="312"/>
      <c r="IA47" s="312"/>
      <c r="IB47" s="312"/>
      <c r="IC47" s="312"/>
      <c r="ID47" s="312"/>
      <c r="IE47" s="312"/>
      <c r="IF47" s="312"/>
      <c r="IG47" s="312"/>
      <c r="IH47" s="312"/>
      <c r="II47" s="312"/>
      <c r="IJ47" s="312"/>
      <c r="IK47" s="312"/>
      <c r="IL47" s="312"/>
      <c r="IM47" s="312"/>
      <c r="IN47" s="312"/>
      <c r="IO47" s="312"/>
      <c r="IP47" s="312"/>
      <c r="IQ47" s="312"/>
      <c r="IR47" s="312"/>
      <c r="IS47" s="312"/>
      <c r="IT47" s="312"/>
      <c r="IU47" s="312"/>
      <c r="IV47" s="312"/>
    </row>
    <row r="48" spans="1:256" x14ac:dyDescent="0.2">
      <c r="B48" s="312" t="s">
        <v>48</v>
      </c>
      <c r="C48" s="312">
        <v>410793</v>
      </c>
      <c r="D48" s="312">
        <v>0</v>
      </c>
      <c r="E48" s="312">
        <v>0</v>
      </c>
      <c r="F48" s="312">
        <v>1</v>
      </c>
      <c r="G48" s="312">
        <v>1</v>
      </c>
      <c r="H48" s="312">
        <v>5</v>
      </c>
      <c r="I48" s="312">
        <v>40</v>
      </c>
      <c r="J48" s="312">
        <v>53</v>
      </c>
      <c r="K48" s="312">
        <v>1</v>
      </c>
      <c r="O48" s="312">
        <v>6</v>
      </c>
      <c r="P48" s="312">
        <v>94</v>
      </c>
      <c r="Q48" s="312">
        <v>216923</v>
      </c>
      <c r="R48" s="312">
        <v>0</v>
      </c>
      <c r="S48" s="312">
        <v>0</v>
      </c>
      <c r="T48" s="312">
        <v>0</v>
      </c>
      <c r="U48" s="312">
        <v>0</v>
      </c>
      <c r="V48" s="312">
        <v>4</v>
      </c>
      <c r="W48" s="312">
        <v>39</v>
      </c>
      <c r="X48" s="312">
        <v>54</v>
      </c>
      <c r="Y48" s="312">
        <v>1</v>
      </c>
      <c r="AC48" s="312">
        <v>5</v>
      </c>
      <c r="AD48" s="312">
        <v>95</v>
      </c>
      <c r="AE48" s="312">
        <v>193870</v>
      </c>
      <c r="AF48" s="312">
        <v>0</v>
      </c>
      <c r="AG48" s="312">
        <v>0</v>
      </c>
      <c r="AH48" s="312">
        <v>1</v>
      </c>
      <c r="AI48" s="312">
        <v>1</v>
      </c>
      <c r="AJ48" s="312">
        <v>5</v>
      </c>
      <c r="AK48" s="312">
        <v>42</v>
      </c>
      <c r="AL48" s="312">
        <v>51</v>
      </c>
      <c r="AM48" s="312">
        <v>0</v>
      </c>
      <c r="AQ48" s="312">
        <v>6</v>
      </c>
      <c r="AR48" s="312">
        <v>94</v>
      </c>
      <c r="AS48" s="312">
        <v>410775</v>
      </c>
      <c r="AT48" s="312">
        <v>0</v>
      </c>
      <c r="AU48" s="312">
        <v>0</v>
      </c>
      <c r="AV48" s="312">
        <v>0</v>
      </c>
      <c r="AW48" s="312">
        <v>0</v>
      </c>
      <c r="AX48" s="312">
        <v>0</v>
      </c>
      <c r="AY48" s="312">
        <v>5</v>
      </c>
      <c r="AZ48" s="312">
        <v>56</v>
      </c>
      <c r="BA48" s="312">
        <v>36</v>
      </c>
      <c r="BB48" s="312">
        <v>2</v>
      </c>
      <c r="BG48" s="312">
        <v>6</v>
      </c>
      <c r="BH48" s="312">
        <v>94</v>
      </c>
      <c r="BI48" s="312">
        <v>216912</v>
      </c>
      <c r="BJ48" s="312">
        <v>0</v>
      </c>
      <c r="BK48" s="312">
        <v>0</v>
      </c>
      <c r="BL48" s="312">
        <v>0</v>
      </c>
      <c r="BM48" s="312">
        <v>0</v>
      </c>
      <c r="BN48" s="312">
        <v>0</v>
      </c>
      <c r="BO48" s="312">
        <v>4</v>
      </c>
      <c r="BP48" s="312">
        <v>51</v>
      </c>
      <c r="BQ48" s="312">
        <v>42</v>
      </c>
      <c r="BR48" s="312">
        <v>2</v>
      </c>
      <c r="BW48" s="312">
        <v>4</v>
      </c>
      <c r="BX48" s="312">
        <v>96</v>
      </c>
      <c r="BY48" s="312">
        <v>193863</v>
      </c>
      <c r="BZ48" s="312">
        <v>0</v>
      </c>
      <c r="CA48" s="312">
        <v>0</v>
      </c>
      <c r="CB48" s="312">
        <v>0</v>
      </c>
      <c r="CC48" s="312">
        <v>0</v>
      </c>
      <c r="CD48" s="312">
        <v>1</v>
      </c>
      <c r="CE48" s="312">
        <v>7</v>
      </c>
      <c r="CF48" s="312">
        <v>61</v>
      </c>
      <c r="CG48" s="312">
        <v>30</v>
      </c>
      <c r="CH48" s="312">
        <v>1</v>
      </c>
      <c r="CM48" s="312">
        <v>8</v>
      </c>
      <c r="CN48" s="312">
        <v>92</v>
      </c>
      <c r="CO48" s="312">
        <v>410783</v>
      </c>
      <c r="CP48" s="312">
        <v>0</v>
      </c>
      <c r="CQ48" s="312">
        <v>0</v>
      </c>
      <c r="CR48" s="312">
        <v>0</v>
      </c>
      <c r="CS48" s="312">
        <v>0</v>
      </c>
      <c r="CT48" s="312">
        <v>0</v>
      </c>
      <c r="CU48" s="312">
        <v>6</v>
      </c>
      <c r="CV48" s="312">
        <v>43</v>
      </c>
      <c r="CW48" s="312">
        <v>42</v>
      </c>
      <c r="CX48" s="312">
        <v>8</v>
      </c>
      <c r="DC48" s="312">
        <v>7</v>
      </c>
      <c r="DD48" s="312">
        <v>93</v>
      </c>
      <c r="DE48" s="312">
        <v>216918</v>
      </c>
      <c r="DF48" s="312">
        <v>0</v>
      </c>
      <c r="DG48" s="312">
        <v>0</v>
      </c>
      <c r="DH48" s="312">
        <v>0</v>
      </c>
      <c r="DI48" s="312">
        <v>0</v>
      </c>
      <c r="DJ48" s="312">
        <v>0</v>
      </c>
      <c r="DK48" s="312">
        <v>7</v>
      </c>
      <c r="DL48" s="312">
        <v>47</v>
      </c>
      <c r="DM48" s="312">
        <v>39</v>
      </c>
      <c r="DN48" s="312">
        <v>6</v>
      </c>
      <c r="DS48" s="312">
        <v>8</v>
      </c>
      <c r="DT48" s="312">
        <v>92</v>
      </c>
      <c r="DU48" s="312">
        <v>193865</v>
      </c>
      <c r="DV48" s="312">
        <v>0</v>
      </c>
      <c r="DW48" s="312">
        <v>0</v>
      </c>
      <c r="DX48" s="312">
        <v>0</v>
      </c>
      <c r="DY48" s="312">
        <v>0</v>
      </c>
      <c r="DZ48" s="312">
        <v>0</v>
      </c>
      <c r="EA48" s="312">
        <v>4</v>
      </c>
      <c r="EB48" s="312">
        <v>40</v>
      </c>
      <c r="EC48" s="312">
        <v>45</v>
      </c>
      <c r="ED48" s="312">
        <v>10</v>
      </c>
      <c r="EI48" s="312">
        <v>5</v>
      </c>
      <c r="EJ48" s="312">
        <v>95</v>
      </c>
      <c r="EK48" s="312">
        <v>410767</v>
      </c>
      <c r="EL48" s="312">
        <v>0</v>
      </c>
      <c r="EM48" s="312">
        <v>0</v>
      </c>
      <c r="EN48" s="312">
        <v>0</v>
      </c>
      <c r="EO48" s="312">
        <v>1</v>
      </c>
      <c r="EP48" s="312">
        <v>13</v>
      </c>
      <c r="EQ48" s="312">
        <v>28</v>
      </c>
      <c r="ER48" s="312">
        <v>56</v>
      </c>
      <c r="ES48" s="312">
        <v>2</v>
      </c>
      <c r="EX48" s="312">
        <v>14</v>
      </c>
      <c r="EY48" s="312">
        <v>86</v>
      </c>
      <c r="EZ48" s="312">
        <v>216905</v>
      </c>
      <c r="FA48" s="312">
        <v>0</v>
      </c>
      <c r="FB48" s="312">
        <v>0</v>
      </c>
      <c r="FC48" s="312">
        <v>0</v>
      </c>
      <c r="FD48" s="312">
        <v>0</v>
      </c>
      <c r="FE48" s="312">
        <v>11</v>
      </c>
      <c r="FF48" s="312">
        <v>26</v>
      </c>
      <c r="FG48" s="312">
        <v>59</v>
      </c>
      <c r="FH48" s="312">
        <v>2</v>
      </c>
      <c r="FM48" s="312">
        <v>12</v>
      </c>
      <c r="FN48" s="312">
        <v>88</v>
      </c>
      <c r="FO48" s="312">
        <v>193862</v>
      </c>
      <c r="FP48" s="312">
        <v>0</v>
      </c>
      <c r="FQ48" s="312">
        <v>0</v>
      </c>
      <c r="FR48" s="312">
        <v>1</v>
      </c>
      <c r="FS48" s="312">
        <v>1</v>
      </c>
      <c r="FT48" s="312">
        <v>15</v>
      </c>
      <c r="FU48" s="312">
        <v>30</v>
      </c>
      <c r="FV48" s="312">
        <v>52</v>
      </c>
      <c r="FW48" s="312">
        <v>2</v>
      </c>
      <c r="GB48" s="312">
        <v>17</v>
      </c>
      <c r="GC48" s="312">
        <v>83</v>
      </c>
      <c r="GD48" s="312">
        <v>410744</v>
      </c>
      <c r="GE48" s="312">
        <v>12</v>
      </c>
      <c r="GF48" s="312">
        <v>88</v>
      </c>
      <c r="GG48" s="312">
        <v>216895</v>
      </c>
      <c r="GH48" s="312">
        <v>12</v>
      </c>
      <c r="GI48" s="312">
        <v>88</v>
      </c>
      <c r="GJ48" s="312">
        <v>193849</v>
      </c>
      <c r="GK48" s="312">
        <v>13</v>
      </c>
      <c r="GL48" s="312">
        <v>87</v>
      </c>
      <c r="GM48" s="312">
        <v>393557</v>
      </c>
      <c r="GN48" s="312">
        <v>8</v>
      </c>
      <c r="GO48" s="312">
        <v>92</v>
      </c>
      <c r="GP48" s="312">
        <v>208006</v>
      </c>
      <c r="GQ48" s="312">
        <v>8</v>
      </c>
      <c r="GR48" s="312">
        <v>92</v>
      </c>
      <c r="GS48" s="312">
        <v>185551</v>
      </c>
      <c r="GT48" s="312">
        <v>8</v>
      </c>
      <c r="GU48" s="312">
        <v>92</v>
      </c>
      <c r="GV48" s="312">
        <v>393768</v>
      </c>
      <c r="GW48" s="312">
        <v>5</v>
      </c>
      <c r="GX48" s="312">
        <v>95</v>
      </c>
      <c r="GY48" s="312">
        <v>208132</v>
      </c>
      <c r="GZ48" s="312">
        <v>4</v>
      </c>
      <c r="HA48" s="312">
        <v>96</v>
      </c>
      <c r="HB48" s="312">
        <v>185636</v>
      </c>
      <c r="HC48" s="312">
        <v>5</v>
      </c>
      <c r="HD48" s="312">
        <v>95</v>
      </c>
      <c r="HE48" s="312">
        <v>394107</v>
      </c>
      <c r="HF48" s="312">
        <v>7</v>
      </c>
      <c r="HG48" s="312">
        <v>93</v>
      </c>
      <c r="HH48" s="312">
        <v>208211</v>
      </c>
      <c r="HI48" s="312">
        <v>8</v>
      </c>
      <c r="HJ48" s="312">
        <v>92</v>
      </c>
      <c r="HK48" s="312">
        <v>185896</v>
      </c>
      <c r="HL48" s="312">
        <v>6</v>
      </c>
      <c r="HM48" s="312">
        <v>94</v>
      </c>
      <c r="HO48" s="312"/>
      <c r="HP48" s="312"/>
      <c r="HQ48" s="312"/>
      <c r="HR48" s="312"/>
      <c r="HS48" s="312"/>
      <c r="HT48" s="312"/>
      <c r="HU48" s="312"/>
      <c r="HV48" s="312"/>
      <c r="HW48" s="312"/>
      <c r="HX48" s="312"/>
      <c r="HY48" s="312"/>
      <c r="HZ48" s="312"/>
      <c r="IA48" s="312"/>
      <c r="IB48" s="312"/>
      <c r="IC48" s="312"/>
      <c r="ID48" s="312"/>
      <c r="IE48" s="312"/>
      <c r="IF48" s="312"/>
      <c r="IG48" s="312"/>
      <c r="IH48" s="312"/>
      <c r="II48" s="312"/>
      <c r="IJ48" s="312"/>
      <c r="IK48" s="312"/>
      <c r="IL48" s="312"/>
      <c r="IM48" s="312"/>
      <c r="IN48" s="312"/>
      <c r="IO48" s="312"/>
      <c r="IP48" s="312"/>
      <c r="IQ48" s="312"/>
      <c r="IR48" s="312"/>
      <c r="IS48" s="312"/>
      <c r="IT48" s="312"/>
      <c r="IU48" s="312"/>
      <c r="IV48" s="312"/>
    </row>
    <row r="49" spans="1:256" ht="15" x14ac:dyDescent="0.25">
      <c r="A49" s="315"/>
      <c r="B49" s="315" t="s">
        <v>50</v>
      </c>
      <c r="C49" s="312">
        <v>104887</v>
      </c>
      <c r="D49" s="312">
        <v>0</v>
      </c>
      <c r="E49" s="312">
        <v>0</v>
      </c>
      <c r="F49" s="312">
        <v>5</v>
      </c>
      <c r="G49" s="312">
        <v>8</v>
      </c>
      <c r="H49" s="312">
        <v>23</v>
      </c>
      <c r="I49" s="312">
        <v>48</v>
      </c>
      <c r="J49" s="312">
        <v>15</v>
      </c>
      <c r="K49" s="312">
        <v>0</v>
      </c>
      <c r="O49" s="312">
        <v>37</v>
      </c>
      <c r="P49" s="312">
        <v>63</v>
      </c>
      <c r="Q49" s="312">
        <v>38689</v>
      </c>
      <c r="R49" s="312">
        <v>0</v>
      </c>
      <c r="S49" s="312">
        <v>0</v>
      </c>
      <c r="T49" s="312">
        <v>5</v>
      </c>
      <c r="U49" s="312">
        <v>9</v>
      </c>
      <c r="V49" s="312">
        <v>24</v>
      </c>
      <c r="W49" s="312">
        <v>49</v>
      </c>
      <c r="X49" s="312">
        <v>13</v>
      </c>
      <c r="Y49" s="312" t="s">
        <v>415</v>
      </c>
      <c r="AC49" s="312">
        <v>38</v>
      </c>
      <c r="AD49" s="312">
        <v>62</v>
      </c>
      <c r="AE49" s="312">
        <v>66198</v>
      </c>
      <c r="AF49" s="312">
        <v>0</v>
      </c>
      <c r="AG49" s="312">
        <v>0</v>
      </c>
      <c r="AH49" s="312">
        <v>6</v>
      </c>
      <c r="AI49" s="312">
        <v>8</v>
      </c>
      <c r="AJ49" s="312">
        <v>21</v>
      </c>
      <c r="AK49" s="312">
        <v>48</v>
      </c>
      <c r="AL49" s="312">
        <v>16</v>
      </c>
      <c r="AM49" s="312" t="s">
        <v>415</v>
      </c>
      <c r="AQ49" s="312">
        <v>36</v>
      </c>
      <c r="AR49" s="312">
        <v>64</v>
      </c>
      <c r="AS49" s="312">
        <v>104870</v>
      </c>
      <c r="AT49" s="312">
        <v>0</v>
      </c>
      <c r="AU49" s="312">
        <v>0</v>
      </c>
      <c r="AV49" s="312">
        <v>0</v>
      </c>
      <c r="AW49" s="312">
        <v>1</v>
      </c>
      <c r="AX49" s="312">
        <v>8</v>
      </c>
      <c r="AY49" s="312">
        <v>40</v>
      </c>
      <c r="AZ49" s="312">
        <v>47</v>
      </c>
      <c r="BA49" s="312">
        <v>4</v>
      </c>
      <c r="BB49" s="312">
        <v>0</v>
      </c>
      <c r="BG49" s="312">
        <v>49</v>
      </c>
      <c r="BH49" s="312">
        <v>51</v>
      </c>
      <c r="BI49" s="312">
        <v>38688</v>
      </c>
      <c r="BJ49" s="312">
        <v>0</v>
      </c>
      <c r="BK49" s="312">
        <v>0</v>
      </c>
      <c r="BL49" s="312">
        <v>0</v>
      </c>
      <c r="BM49" s="312">
        <v>1</v>
      </c>
      <c r="BN49" s="312">
        <v>7</v>
      </c>
      <c r="BO49" s="312">
        <v>37</v>
      </c>
      <c r="BP49" s="312">
        <v>51</v>
      </c>
      <c r="BQ49" s="312">
        <v>5</v>
      </c>
      <c r="BR49" s="312">
        <v>0</v>
      </c>
      <c r="BW49" s="312">
        <v>44</v>
      </c>
      <c r="BX49" s="312">
        <v>56</v>
      </c>
      <c r="BY49" s="312">
        <v>66182</v>
      </c>
      <c r="BZ49" s="312">
        <v>0</v>
      </c>
      <c r="CA49" s="312">
        <v>0</v>
      </c>
      <c r="CB49" s="312">
        <v>0</v>
      </c>
      <c r="CC49" s="312">
        <v>1</v>
      </c>
      <c r="CD49" s="312">
        <v>9</v>
      </c>
      <c r="CE49" s="312">
        <v>41</v>
      </c>
      <c r="CF49" s="312">
        <v>45</v>
      </c>
      <c r="CG49" s="312">
        <v>4</v>
      </c>
      <c r="CH49" s="312">
        <v>0</v>
      </c>
      <c r="CM49" s="312">
        <v>51</v>
      </c>
      <c r="CN49" s="312">
        <v>49</v>
      </c>
      <c r="CO49" s="312">
        <v>104883</v>
      </c>
      <c r="CP49" s="312">
        <v>1</v>
      </c>
      <c r="CQ49" s="312">
        <v>0</v>
      </c>
      <c r="CR49" s="312">
        <v>4</v>
      </c>
      <c r="CS49" s="312">
        <v>3</v>
      </c>
      <c r="CT49" s="312">
        <v>2</v>
      </c>
      <c r="CU49" s="312">
        <v>29</v>
      </c>
      <c r="CV49" s="312">
        <v>49</v>
      </c>
      <c r="CW49" s="312">
        <v>11</v>
      </c>
      <c r="CX49" s="312">
        <v>1</v>
      </c>
      <c r="DC49" s="312">
        <v>39</v>
      </c>
      <c r="DD49" s="312">
        <v>61</v>
      </c>
      <c r="DE49" s="312">
        <v>38687</v>
      </c>
      <c r="DF49" s="312">
        <v>1</v>
      </c>
      <c r="DG49" s="312">
        <v>0</v>
      </c>
      <c r="DH49" s="312">
        <v>5</v>
      </c>
      <c r="DI49" s="312">
        <v>3</v>
      </c>
      <c r="DJ49" s="312">
        <v>2</v>
      </c>
      <c r="DK49" s="312">
        <v>36</v>
      </c>
      <c r="DL49" s="312">
        <v>45</v>
      </c>
      <c r="DM49" s="312">
        <v>7</v>
      </c>
      <c r="DN49" s="312">
        <v>0</v>
      </c>
      <c r="DS49" s="312">
        <v>48</v>
      </c>
      <c r="DT49" s="312">
        <v>52</v>
      </c>
      <c r="DU49" s="312">
        <v>66196</v>
      </c>
      <c r="DV49" s="312">
        <v>1</v>
      </c>
      <c r="DW49" s="312">
        <v>0</v>
      </c>
      <c r="DX49" s="312">
        <v>4</v>
      </c>
      <c r="DY49" s="312">
        <v>2</v>
      </c>
      <c r="DZ49" s="312">
        <v>1</v>
      </c>
      <c r="EA49" s="312">
        <v>26</v>
      </c>
      <c r="EB49" s="312">
        <v>51</v>
      </c>
      <c r="EC49" s="312">
        <v>13</v>
      </c>
      <c r="ED49" s="312">
        <v>1</v>
      </c>
      <c r="EI49" s="312">
        <v>34</v>
      </c>
      <c r="EJ49" s="312">
        <v>66</v>
      </c>
      <c r="EK49" s="312">
        <v>104879</v>
      </c>
      <c r="EL49" s="312">
        <v>1</v>
      </c>
      <c r="EM49" s="312">
        <v>0</v>
      </c>
      <c r="EN49" s="312">
        <v>5</v>
      </c>
      <c r="EO49" s="312">
        <v>11</v>
      </c>
      <c r="EP49" s="312">
        <v>48</v>
      </c>
      <c r="EQ49" s="312">
        <v>23</v>
      </c>
      <c r="ER49" s="312">
        <v>12</v>
      </c>
      <c r="ES49" s="312">
        <v>0</v>
      </c>
      <c r="EX49" s="312">
        <v>65</v>
      </c>
      <c r="EY49" s="312">
        <v>35</v>
      </c>
      <c r="EZ49" s="312">
        <v>38685</v>
      </c>
      <c r="FA49" s="312">
        <v>0</v>
      </c>
      <c r="FB49" s="312">
        <v>0</v>
      </c>
      <c r="FC49" s="312">
        <v>4</v>
      </c>
      <c r="FD49" s="312">
        <v>10</v>
      </c>
      <c r="FE49" s="312">
        <v>49</v>
      </c>
      <c r="FF49" s="312">
        <v>24</v>
      </c>
      <c r="FG49" s="312">
        <v>11</v>
      </c>
      <c r="FH49" s="312">
        <v>0</v>
      </c>
      <c r="FM49" s="312">
        <v>64</v>
      </c>
      <c r="FN49" s="312">
        <v>36</v>
      </c>
      <c r="FO49" s="312">
        <v>66194</v>
      </c>
      <c r="FP49" s="312">
        <v>1</v>
      </c>
      <c r="FQ49" s="312">
        <v>0</v>
      </c>
      <c r="FR49" s="312">
        <v>5</v>
      </c>
      <c r="FS49" s="312">
        <v>11</v>
      </c>
      <c r="FT49" s="312">
        <v>48</v>
      </c>
      <c r="FU49" s="312">
        <v>23</v>
      </c>
      <c r="FV49" s="312">
        <v>12</v>
      </c>
      <c r="FW49" s="312">
        <v>0</v>
      </c>
      <c r="GB49" s="312">
        <v>65</v>
      </c>
      <c r="GC49" s="312">
        <v>35</v>
      </c>
      <c r="GD49" s="312">
        <v>104860</v>
      </c>
      <c r="GE49" s="312">
        <v>62</v>
      </c>
      <c r="GF49" s="312">
        <v>38</v>
      </c>
      <c r="GG49" s="312">
        <v>38682</v>
      </c>
      <c r="GH49" s="312">
        <v>64</v>
      </c>
      <c r="GI49" s="312">
        <v>36</v>
      </c>
      <c r="GJ49" s="312">
        <v>66178</v>
      </c>
      <c r="GK49" s="312">
        <v>61</v>
      </c>
      <c r="GL49" s="312">
        <v>39</v>
      </c>
      <c r="GM49" s="312">
        <v>101118</v>
      </c>
      <c r="GN49" s="312">
        <v>21</v>
      </c>
      <c r="GO49" s="312">
        <v>79</v>
      </c>
      <c r="GP49" s="312">
        <v>37210</v>
      </c>
      <c r="GQ49" s="312">
        <v>22</v>
      </c>
      <c r="GR49" s="312">
        <v>78</v>
      </c>
      <c r="GS49" s="312">
        <v>63908</v>
      </c>
      <c r="GT49" s="312">
        <v>20</v>
      </c>
      <c r="GU49" s="312">
        <v>80</v>
      </c>
      <c r="GV49" s="312">
        <v>101129</v>
      </c>
      <c r="GW49" s="312">
        <v>16</v>
      </c>
      <c r="GX49" s="312">
        <v>84</v>
      </c>
      <c r="GY49" s="312">
        <v>37216</v>
      </c>
      <c r="GZ49" s="312">
        <v>15</v>
      </c>
      <c r="HA49" s="312">
        <v>85</v>
      </c>
      <c r="HB49" s="312">
        <v>63913</v>
      </c>
      <c r="HC49" s="312">
        <v>17</v>
      </c>
      <c r="HD49" s="312">
        <v>83</v>
      </c>
      <c r="HE49" s="312">
        <v>101039</v>
      </c>
      <c r="HF49" s="312">
        <v>23</v>
      </c>
      <c r="HG49" s="312">
        <v>77</v>
      </c>
      <c r="HH49" s="312">
        <v>37187</v>
      </c>
      <c r="HI49" s="312">
        <v>29</v>
      </c>
      <c r="HJ49" s="312">
        <v>71</v>
      </c>
      <c r="HK49" s="312">
        <v>63852</v>
      </c>
      <c r="HL49" s="312">
        <v>20</v>
      </c>
      <c r="HM49" s="312">
        <v>80</v>
      </c>
      <c r="HO49" s="312"/>
      <c r="HP49" s="312"/>
      <c r="HQ49" s="312"/>
      <c r="HR49" s="312"/>
      <c r="HS49" s="312"/>
      <c r="HT49" s="312"/>
      <c r="HU49" s="312"/>
      <c r="HV49" s="312"/>
      <c r="HW49" s="312"/>
      <c r="HX49" s="312"/>
      <c r="HY49" s="312"/>
      <c r="HZ49" s="312"/>
      <c r="IA49" s="312"/>
      <c r="IB49" s="312"/>
      <c r="IC49" s="312"/>
      <c r="ID49" s="312"/>
      <c r="IE49" s="312"/>
      <c r="IF49" s="312"/>
      <c r="IG49" s="312"/>
      <c r="IH49" s="312"/>
      <c r="II49" s="312"/>
      <c r="IJ49" s="312"/>
      <c r="IK49" s="312"/>
      <c r="IL49" s="312"/>
      <c r="IM49" s="312"/>
      <c r="IN49" s="312"/>
      <c r="IO49" s="312"/>
      <c r="IP49" s="312"/>
      <c r="IQ49" s="312"/>
      <c r="IR49" s="312"/>
      <c r="IS49" s="312"/>
      <c r="IT49" s="312"/>
      <c r="IU49" s="312"/>
      <c r="IV49" s="312"/>
    </row>
    <row r="50" spans="1:256" x14ac:dyDescent="0.2">
      <c r="B50" s="312" t="s">
        <v>51</v>
      </c>
      <c r="C50" s="312">
        <v>64468</v>
      </c>
      <c r="D50" s="312">
        <v>0</v>
      </c>
      <c r="E50" s="312">
        <v>0</v>
      </c>
      <c r="F50" s="312">
        <v>2</v>
      </c>
      <c r="G50" s="312">
        <v>7</v>
      </c>
      <c r="H50" s="312">
        <v>23</v>
      </c>
      <c r="I50" s="312">
        <v>53</v>
      </c>
      <c r="J50" s="312">
        <v>15</v>
      </c>
      <c r="K50" s="312">
        <v>0</v>
      </c>
      <c r="O50" s="312">
        <v>32</v>
      </c>
      <c r="P50" s="312">
        <v>68</v>
      </c>
      <c r="Q50" s="312">
        <v>25921</v>
      </c>
      <c r="R50" s="312">
        <v>0</v>
      </c>
      <c r="S50" s="312">
        <v>0</v>
      </c>
      <c r="T50" s="312">
        <v>2</v>
      </c>
      <c r="U50" s="312">
        <v>7</v>
      </c>
      <c r="V50" s="312">
        <v>24</v>
      </c>
      <c r="W50" s="312">
        <v>53</v>
      </c>
      <c r="X50" s="312">
        <v>13</v>
      </c>
      <c r="Y50" s="312">
        <v>0</v>
      </c>
      <c r="AC50" s="312">
        <v>34</v>
      </c>
      <c r="AD50" s="312">
        <v>66</v>
      </c>
      <c r="AE50" s="312">
        <v>38547</v>
      </c>
      <c r="AF50" s="312">
        <v>0</v>
      </c>
      <c r="AG50" s="312">
        <v>0</v>
      </c>
      <c r="AH50" s="312">
        <v>2</v>
      </c>
      <c r="AI50" s="312">
        <v>6</v>
      </c>
      <c r="AJ50" s="312">
        <v>22</v>
      </c>
      <c r="AK50" s="312">
        <v>53</v>
      </c>
      <c r="AL50" s="312">
        <v>16</v>
      </c>
      <c r="AM50" s="312">
        <v>0</v>
      </c>
      <c r="AQ50" s="312">
        <v>31</v>
      </c>
      <c r="AR50" s="312">
        <v>69</v>
      </c>
      <c r="AS50" s="312">
        <v>64462</v>
      </c>
      <c r="AT50" s="312">
        <v>0</v>
      </c>
      <c r="AU50" s="312">
        <v>0</v>
      </c>
      <c r="AV50" s="312">
        <v>0</v>
      </c>
      <c r="AW50" s="312">
        <v>0</v>
      </c>
      <c r="AX50" s="312">
        <v>4</v>
      </c>
      <c r="AY50" s="312">
        <v>38</v>
      </c>
      <c r="AZ50" s="312">
        <v>54</v>
      </c>
      <c r="BA50" s="312">
        <v>4</v>
      </c>
      <c r="BB50" s="312">
        <v>0</v>
      </c>
      <c r="BG50" s="312">
        <v>42</v>
      </c>
      <c r="BH50" s="312">
        <v>58</v>
      </c>
      <c r="BI50" s="312">
        <v>25920</v>
      </c>
      <c r="BJ50" s="312" t="s">
        <v>415</v>
      </c>
      <c r="BK50" s="312">
        <v>0</v>
      </c>
      <c r="BL50" s="312">
        <v>0</v>
      </c>
      <c r="BM50" s="312">
        <v>0</v>
      </c>
      <c r="BN50" s="312">
        <v>3</v>
      </c>
      <c r="BO50" s="312">
        <v>34</v>
      </c>
      <c r="BP50" s="312">
        <v>58</v>
      </c>
      <c r="BQ50" s="312">
        <v>4</v>
      </c>
      <c r="BR50" s="312">
        <v>0</v>
      </c>
      <c r="BW50" s="312">
        <v>38</v>
      </c>
      <c r="BX50" s="312">
        <v>62</v>
      </c>
      <c r="BY50" s="312">
        <v>38542</v>
      </c>
      <c r="BZ50" s="312" t="s">
        <v>415</v>
      </c>
      <c r="CA50" s="312">
        <v>0</v>
      </c>
      <c r="CB50" s="312">
        <v>0</v>
      </c>
      <c r="CC50" s="312">
        <v>0</v>
      </c>
      <c r="CD50" s="312">
        <v>5</v>
      </c>
      <c r="CE50" s="312">
        <v>40</v>
      </c>
      <c r="CF50" s="312">
        <v>51</v>
      </c>
      <c r="CG50" s="312">
        <v>4</v>
      </c>
      <c r="CH50" s="312">
        <v>0</v>
      </c>
      <c r="CM50" s="312">
        <v>45</v>
      </c>
      <c r="CN50" s="312">
        <v>55</v>
      </c>
      <c r="CO50" s="312">
        <v>64465</v>
      </c>
      <c r="CP50" s="312">
        <v>1</v>
      </c>
      <c r="CQ50" s="312">
        <v>0</v>
      </c>
      <c r="CR50" s="312">
        <v>2</v>
      </c>
      <c r="CS50" s="312">
        <v>2</v>
      </c>
      <c r="CT50" s="312">
        <v>1</v>
      </c>
      <c r="CU50" s="312">
        <v>29</v>
      </c>
      <c r="CV50" s="312">
        <v>53</v>
      </c>
      <c r="CW50" s="312">
        <v>11</v>
      </c>
      <c r="CX50" s="312">
        <v>1</v>
      </c>
      <c r="DC50" s="312">
        <v>35</v>
      </c>
      <c r="DD50" s="312">
        <v>65</v>
      </c>
      <c r="DE50" s="312">
        <v>25919</v>
      </c>
      <c r="DF50" s="312">
        <v>0</v>
      </c>
      <c r="DG50" s="312">
        <v>0</v>
      </c>
      <c r="DH50" s="312">
        <v>2</v>
      </c>
      <c r="DI50" s="312">
        <v>3</v>
      </c>
      <c r="DJ50" s="312">
        <v>2</v>
      </c>
      <c r="DK50" s="312">
        <v>36</v>
      </c>
      <c r="DL50" s="312">
        <v>49</v>
      </c>
      <c r="DM50" s="312">
        <v>7</v>
      </c>
      <c r="DN50" s="312">
        <v>0</v>
      </c>
      <c r="DS50" s="312">
        <v>44</v>
      </c>
      <c r="DT50" s="312">
        <v>56</v>
      </c>
      <c r="DU50" s="312">
        <v>38546</v>
      </c>
      <c r="DV50" s="312">
        <v>1</v>
      </c>
      <c r="DW50" s="312">
        <v>0</v>
      </c>
      <c r="DX50" s="312">
        <v>2</v>
      </c>
      <c r="DY50" s="312">
        <v>1</v>
      </c>
      <c r="DZ50" s="312">
        <v>1</v>
      </c>
      <c r="EA50" s="312">
        <v>24</v>
      </c>
      <c r="EB50" s="312">
        <v>56</v>
      </c>
      <c r="EC50" s="312">
        <v>14</v>
      </c>
      <c r="ED50" s="312">
        <v>1</v>
      </c>
      <c r="EI50" s="312">
        <v>28</v>
      </c>
      <c r="EJ50" s="312">
        <v>72</v>
      </c>
      <c r="EK50" s="312">
        <v>64460</v>
      </c>
      <c r="EL50" s="312">
        <v>0</v>
      </c>
      <c r="EM50" s="312">
        <v>0</v>
      </c>
      <c r="EN50" s="312">
        <v>2</v>
      </c>
      <c r="EO50" s="312">
        <v>8</v>
      </c>
      <c r="EP50" s="312">
        <v>51</v>
      </c>
      <c r="EQ50" s="312">
        <v>26</v>
      </c>
      <c r="ER50" s="312">
        <v>12</v>
      </c>
      <c r="ES50" s="312">
        <v>0</v>
      </c>
      <c r="EX50" s="312">
        <v>61</v>
      </c>
      <c r="EY50" s="312">
        <v>39</v>
      </c>
      <c r="EZ50" s="312">
        <v>25917</v>
      </c>
      <c r="FA50" s="312">
        <v>0</v>
      </c>
      <c r="FB50" s="312">
        <v>0</v>
      </c>
      <c r="FC50" s="312">
        <v>2</v>
      </c>
      <c r="FD50" s="312">
        <v>8</v>
      </c>
      <c r="FE50" s="312">
        <v>51</v>
      </c>
      <c r="FF50" s="312">
        <v>27</v>
      </c>
      <c r="FG50" s="312">
        <v>12</v>
      </c>
      <c r="FH50" s="312">
        <v>0</v>
      </c>
      <c r="FM50" s="312">
        <v>61</v>
      </c>
      <c r="FN50" s="312">
        <v>39</v>
      </c>
      <c r="FO50" s="312">
        <v>38543</v>
      </c>
      <c r="FP50" s="312">
        <v>0</v>
      </c>
      <c r="FQ50" s="312">
        <v>0</v>
      </c>
      <c r="FR50" s="312">
        <v>2</v>
      </c>
      <c r="FS50" s="312">
        <v>9</v>
      </c>
      <c r="FT50" s="312">
        <v>50</v>
      </c>
      <c r="FU50" s="312">
        <v>26</v>
      </c>
      <c r="FV50" s="312">
        <v>12</v>
      </c>
      <c r="FW50" s="312">
        <v>0</v>
      </c>
      <c r="GB50" s="312">
        <v>62</v>
      </c>
      <c r="GC50" s="312">
        <v>38</v>
      </c>
      <c r="GD50" s="312">
        <v>64453</v>
      </c>
      <c r="GE50" s="312">
        <v>58</v>
      </c>
      <c r="GF50" s="312">
        <v>42</v>
      </c>
      <c r="GG50" s="312">
        <v>25914</v>
      </c>
      <c r="GH50" s="312">
        <v>60</v>
      </c>
      <c r="GI50" s="312">
        <v>40</v>
      </c>
      <c r="GJ50" s="312">
        <v>38539</v>
      </c>
      <c r="GK50" s="312">
        <v>57</v>
      </c>
      <c r="GL50" s="312">
        <v>43</v>
      </c>
      <c r="GM50" s="312">
        <v>61955</v>
      </c>
      <c r="GN50" s="312">
        <v>18</v>
      </c>
      <c r="GO50" s="312">
        <v>82</v>
      </c>
      <c r="GP50" s="312">
        <v>24856</v>
      </c>
      <c r="GQ50" s="312">
        <v>20</v>
      </c>
      <c r="GR50" s="312">
        <v>80</v>
      </c>
      <c r="GS50" s="312">
        <v>37099</v>
      </c>
      <c r="GT50" s="312">
        <v>17</v>
      </c>
      <c r="GU50" s="312">
        <v>83</v>
      </c>
      <c r="GV50" s="312">
        <v>61964</v>
      </c>
      <c r="GW50" s="312">
        <v>15</v>
      </c>
      <c r="GX50" s="312">
        <v>85</v>
      </c>
      <c r="GY50" s="312">
        <v>24857</v>
      </c>
      <c r="GZ50" s="312">
        <v>14</v>
      </c>
      <c r="HA50" s="312">
        <v>86</v>
      </c>
      <c r="HB50" s="312">
        <v>37107</v>
      </c>
      <c r="HC50" s="312">
        <v>15</v>
      </c>
      <c r="HD50" s="312">
        <v>85</v>
      </c>
      <c r="HE50" s="312">
        <v>61912</v>
      </c>
      <c r="HF50" s="312">
        <v>22</v>
      </c>
      <c r="HG50" s="312">
        <v>78</v>
      </c>
      <c r="HH50" s="312">
        <v>24844</v>
      </c>
      <c r="HI50" s="312">
        <v>27</v>
      </c>
      <c r="HJ50" s="312">
        <v>73</v>
      </c>
      <c r="HK50" s="312">
        <v>37068</v>
      </c>
      <c r="HL50" s="312">
        <v>18</v>
      </c>
      <c r="HM50" s="312">
        <v>82</v>
      </c>
      <c r="HO50" s="312"/>
      <c r="HP50" s="312"/>
      <c r="HQ50" s="312"/>
      <c r="HR50" s="312"/>
      <c r="HS50" s="312"/>
      <c r="HT50" s="312"/>
      <c r="HU50" s="312"/>
      <c r="HV50" s="312"/>
      <c r="HW50" s="312"/>
      <c r="HX50" s="312"/>
      <c r="HY50" s="312"/>
      <c r="HZ50" s="312"/>
      <c r="IA50" s="312"/>
      <c r="IB50" s="312"/>
      <c r="IC50" s="312"/>
      <c r="ID50" s="312"/>
      <c r="IE50" s="312"/>
      <c r="IF50" s="312"/>
      <c r="IG50" s="312"/>
      <c r="IH50" s="312"/>
      <c r="II50" s="312"/>
      <c r="IJ50" s="312"/>
      <c r="IK50" s="312"/>
      <c r="IL50" s="312"/>
      <c r="IM50" s="312"/>
      <c r="IN50" s="312"/>
      <c r="IO50" s="312"/>
      <c r="IP50" s="312"/>
      <c r="IQ50" s="312"/>
      <c r="IR50" s="312"/>
      <c r="IS50" s="312"/>
      <c r="IT50" s="312"/>
      <c r="IU50" s="312"/>
      <c r="IV50" s="312"/>
    </row>
    <row r="51" spans="1:256" x14ac:dyDescent="0.2">
      <c r="B51" s="312" t="s">
        <v>52</v>
      </c>
      <c r="C51" s="312">
        <v>40419</v>
      </c>
      <c r="D51" s="312">
        <v>1</v>
      </c>
      <c r="E51" s="312">
        <v>0</v>
      </c>
      <c r="F51" s="312">
        <v>10</v>
      </c>
      <c r="G51" s="312">
        <v>11</v>
      </c>
      <c r="H51" s="312">
        <v>22</v>
      </c>
      <c r="I51" s="312">
        <v>40</v>
      </c>
      <c r="J51" s="312">
        <v>15</v>
      </c>
      <c r="K51" s="312">
        <v>0</v>
      </c>
      <c r="O51" s="312">
        <v>45</v>
      </c>
      <c r="P51" s="312">
        <v>55</v>
      </c>
      <c r="Q51" s="312">
        <v>12768</v>
      </c>
      <c r="R51" s="312">
        <v>1</v>
      </c>
      <c r="S51" s="312">
        <v>0</v>
      </c>
      <c r="T51" s="312">
        <v>11</v>
      </c>
      <c r="U51" s="312">
        <v>12</v>
      </c>
      <c r="V51" s="312">
        <v>24</v>
      </c>
      <c r="W51" s="312">
        <v>40</v>
      </c>
      <c r="X51" s="312">
        <v>12</v>
      </c>
      <c r="Y51" s="312" t="s">
        <v>415</v>
      </c>
      <c r="AC51" s="312">
        <v>48</v>
      </c>
      <c r="AD51" s="312">
        <v>52</v>
      </c>
      <c r="AE51" s="312">
        <v>27651</v>
      </c>
      <c r="AF51" s="312">
        <v>1</v>
      </c>
      <c r="AG51" s="312">
        <v>0</v>
      </c>
      <c r="AH51" s="312">
        <v>10</v>
      </c>
      <c r="AI51" s="312">
        <v>11</v>
      </c>
      <c r="AJ51" s="312">
        <v>21</v>
      </c>
      <c r="AK51" s="312">
        <v>41</v>
      </c>
      <c r="AL51" s="312">
        <v>16</v>
      </c>
      <c r="AM51" s="312" t="s">
        <v>415</v>
      </c>
      <c r="AQ51" s="312">
        <v>43</v>
      </c>
      <c r="AR51" s="312">
        <v>57</v>
      </c>
      <c r="AS51" s="312">
        <v>40408</v>
      </c>
      <c r="AT51" s="312">
        <v>0</v>
      </c>
      <c r="AU51" s="312">
        <v>0</v>
      </c>
      <c r="AV51" s="312">
        <v>0</v>
      </c>
      <c r="AW51" s="312">
        <v>2</v>
      </c>
      <c r="AX51" s="312">
        <v>15</v>
      </c>
      <c r="AY51" s="312">
        <v>42</v>
      </c>
      <c r="AZ51" s="312">
        <v>36</v>
      </c>
      <c r="BA51" s="312">
        <v>5</v>
      </c>
      <c r="BB51" s="312">
        <v>0</v>
      </c>
      <c r="BG51" s="312">
        <v>59</v>
      </c>
      <c r="BH51" s="312">
        <v>41</v>
      </c>
      <c r="BI51" s="312">
        <v>12768</v>
      </c>
      <c r="BJ51" s="312" t="s">
        <v>415</v>
      </c>
      <c r="BK51" s="312">
        <v>0</v>
      </c>
      <c r="BL51" s="312">
        <v>0</v>
      </c>
      <c r="BM51" s="312">
        <v>1</v>
      </c>
      <c r="BN51" s="312">
        <v>13</v>
      </c>
      <c r="BO51" s="312">
        <v>42</v>
      </c>
      <c r="BP51" s="312">
        <v>38</v>
      </c>
      <c r="BQ51" s="312">
        <v>5</v>
      </c>
      <c r="BR51" s="312">
        <v>0</v>
      </c>
      <c r="BW51" s="312">
        <v>57</v>
      </c>
      <c r="BX51" s="312">
        <v>43</v>
      </c>
      <c r="BY51" s="312">
        <v>27640</v>
      </c>
      <c r="BZ51" s="312" t="s">
        <v>415</v>
      </c>
      <c r="CA51" s="312">
        <v>0</v>
      </c>
      <c r="CB51" s="312">
        <v>0</v>
      </c>
      <c r="CC51" s="312">
        <v>2</v>
      </c>
      <c r="CD51" s="312">
        <v>15</v>
      </c>
      <c r="CE51" s="312">
        <v>43</v>
      </c>
      <c r="CF51" s="312">
        <v>36</v>
      </c>
      <c r="CG51" s="312">
        <v>4</v>
      </c>
      <c r="CH51" s="312">
        <v>0</v>
      </c>
      <c r="CM51" s="312">
        <v>60</v>
      </c>
      <c r="CN51" s="312">
        <v>40</v>
      </c>
      <c r="CO51" s="312">
        <v>40418</v>
      </c>
      <c r="CP51" s="312">
        <v>1</v>
      </c>
      <c r="CQ51" s="312">
        <v>0</v>
      </c>
      <c r="CR51" s="312">
        <v>8</v>
      </c>
      <c r="CS51" s="312">
        <v>4</v>
      </c>
      <c r="CT51" s="312">
        <v>2</v>
      </c>
      <c r="CU51" s="312">
        <v>31</v>
      </c>
      <c r="CV51" s="312">
        <v>42</v>
      </c>
      <c r="CW51" s="312">
        <v>11</v>
      </c>
      <c r="CX51" s="312">
        <v>1</v>
      </c>
      <c r="DC51" s="312">
        <v>46</v>
      </c>
      <c r="DD51" s="312">
        <v>54</v>
      </c>
      <c r="DE51" s="312">
        <v>12768</v>
      </c>
      <c r="DF51" s="312">
        <v>1</v>
      </c>
      <c r="DG51" s="312">
        <v>0</v>
      </c>
      <c r="DH51" s="312">
        <v>11</v>
      </c>
      <c r="DI51" s="312">
        <v>5</v>
      </c>
      <c r="DJ51" s="312">
        <v>3</v>
      </c>
      <c r="DK51" s="312">
        <v>35</v>
      </c>
      <c r="DL51" s="312">
        <v>37</v>
      </c>
      <c r="DM51" s="312">
        <v>7</v>
      </c>
      <c r="DN51" s="312">
        <v>1</v>
      </c>
      <c r="DS51" s="312">
        <v>56</v>
      </c>
      <c r="DT51" s="312">
        <v>44</v>
      </c>
      <c r="DU51" s="312">
        <v>27650</v>
      </c>
      <c r="DV51" s="312">
        <v>1</v>
      </c>
      <c r="DW51" s="312">
        <v>0</v>
      </c>
      <c r="DX51" s="312">
        <v>7</v>
      </c>
      <c r="DY51" s="312">
        <v>3</v>
      </c>
      <c r="DZ51" s="312">
        <v>2</v>
      </c>
      <c r="EA51" s="312">
        <v>28</v>
      </c>
      <c r="EB51" s="312">
        <v>45</v>
      </c>
      <c r="EC51" s="312">
        <v>12</v>
      </c>
      <c r="ED51" s="312">
        <v>1</v>
      </c>
      <c r="EI51" s="312">
        <v>42</v>
      </c>
      <c r="EJ51" s="312">
        <v>58</v>
      </c>
      <c r="EK51" s="312">
        <v>40419</v>
      </c>
      <c r="EL51" s="312">
        <v>1</v>
      </c>
      <c r="EM51" s="312">
        <v>0</v>
      </c>
      <c r="EN51" s="312">
        <v>9</v>
      </c>
      <c r="EO51" s="312">
        <v>15</v>
      </c>
      <c r="EP51" s="312">
        <v>45</v>
      </c>
      <c r="EQ51" s="312">
        <v>18</v>
      </c>
      <c r="ER51" s="312">
        <v>12</v>
      </c>
      <c r="ES51" s="312">
        <v>0</v>
      </c>
      <c r="EX51" s="312">
        <v>70</v>
      </c>
      <c r="EY51" s="312">
        <v>30</v>
      </c>
      <c r="EZ51" s="312">
        <v>12768</v>
      </c>
      <c r="FA51" s="312">
        <v>1</v>
      </c>
      <c r="FB51" s="312">
        <v>0</v>
      </c>
      <c r="FC51" s="312">
        <v>9</v>
      </c>
      <c r="FD51" s="312">
        <v>15</v>
      </c>
      <c r="FE51" s="312">
        <v>46</v>
      </c>
      <c r="FF51" s="312">
        <v>17</v>
      </c>
      <c r="FG51" s="312">
        <v>11</v>
      </c>
      <c r="FH51" s="312">
        <v>0</v>
      </c>
      <c r="FM51" s="312">
        <v>71</v>
      </c>
      <c r="FN51" s="312">
        <v>29</v>
      </c>
      <c r="FO51" s="312">
        <v>27651</v>
      </c>
      <c r="FP51" s="312">
        <v>1</v>
      </c>
      <c r="FQ51" s="312">
        <v>0</v>
      </c>
      <c r="FR51" s="312">
        <v>9</v>
      </c>
      <c r="FS51" s="312">
        <v>15</v>
      </c>
      <c r="FT51" s="312">
        <v>44</v>
      </c>
      <c r="FU51" s="312">
        <v>18</v>
      </c>
      <c r="FV51" s="312">
        <v>12</v>
      </c>
      <c r="FW51" s="312">
        <v>0</v>
      </c>
      <c r="GB51" s="312">
        <v>69</v>
      </c>
      <c r="GC51" s="312">
        <v>31</v>
      </c>
      <c r="GD51" s="312">
        <v>40407</v>
      </c>
      <c r="GE51" s="312">
        <v>69</v>
      </c>
      <c r="GF51" s="312">
        <v>31</v>
      </c>
      <c r="GG51" s="312">
        <v>12768</v>
      </c>
      <c r="GH51" s="312">
        <v>71</v>
      </c>
      <c r="GI51" s="312">
        <v>29</v>
      </c>
      <c r="GJ51" s="312">
        <v>27639</v>
      </c>
      <c r="GK51" s="312">
        <v>68</v>
      </c>
      <c r="GL51" s="312">
        <v>32</v>
      </c>
      <c r="GM51" s="312">
        <v>39163</v>
      </c>
      <c r="GN51" s="312">
        <v>25</v>
      </c>
      <c r="GO51" s="312">
        <v>75</v>
      </c>
      <c r="GP51" s="312">
        <v>12354</v>
      </c>
      <c r="GQ51" s="312">
        <v>27</v>
      </c>
      <c r="GR51" s="312">
        <v>73</v>
      </c>
      <c r="GS51" s="312">
        <v>26809</v>
      </c>
      <c r="GT51" s="312">
        <v>23</v>
      </c>
      <c r="GU51" s="312">
        <v>77</v>
      </c>
      <c r="GV51" s="312">
        <v>39165</v>
      </c>
      <c r="GW51" s="312">
        <v>19</v>
      </c>
      <c r="GX51" s="312">
        <v>81</v>
      </c>
      <c r="GY51" s="312">
        <v>12359</v>
      </c>
      <c r="GZ51" s="312">
        <v>18</v>
      </c>
      <c r="HA51" s="312">
        <v>82</v>
      </c>
      <c r="HB51" s="312">
        <v>26806</v>
      </c>
      <c r="HC51" s="312">
        <v>19</v>
      </c>
      <c r="HD51" s="312">
        <v>81</v>
      </c>
      <c r="HE51" s="312">
        <v>39127</v>
      </c>
      <c r="HF51" s="312">
        <v>26</v>
      </c>
      <c r="HG51" s="312">
        <v>74</v>
      </c>
      <c r="HH51" s="312">
        <v>12343</v>
      </c>
      <c r="HI51" s="312">
        <v>32</v>
      </c>
      <c r="HJ51" s="312">
        <v>68</v>
      </c>
      <c r="HK51" s="312">
        <v>26784</v>
      </c>
      <c r="HL51" s="312">
        <v>23</v>
      </c>
      <c r="HM51" s="312">
        <v>77</v>
      </c>
      <c r="HO51" s="312"/>
      <c r="HP51" s="312"/>
      <c r="HQ51" s="312"/>
      <c r="HR51" s="312"/>
      <c r="HS51" s="312"/>
      <c r="HT51" s="312"/>
      <c r="HU51" s="312"/>
      <c r="HV51" s="312"/>
      <c r="HW51" s="312"/>
      <c r="HX51" s="312"/>
      <c r="HY51" s="312"/>
      <c r="HZ51" s="312"/>
      <c r="IA51" s="312"/>
      <c r="IB51" s="312"/>
      <c r="IC51" s="312"/>
      <c r="ID51" s="312"/>
      <c r="IE51" s="312"/>
      <c r="IF51" s="312"/>
      <c r="IG51" s="312"/>
      <c r="IH51" s="312"/>
      <c r="II51" s="312"/>
      <c r="IJ51" s="312"/>
      <c r="IK51" s="312"/>
      <c r="IL51" s="312"/>
      <c r="IM51" s="312"/>
      <c r="IN51" s="312"/>
      <c r="IO51" s="312"/>
      <c r="IP51" s="312"/>
      <c r="IQ51" s="312"/>
      <c r="IR51" s="312"/>
      <c r="IS51" s="312"/>
      <c r="IT51" s="312"/>
      <c r="IU51" s="312"/>
      <c r="IV51" s="312"/>
    </row>
    <row r="52" spans="1:256" x14ac:dyDescent="0.2">
      <c r="B52" s="312" t="s">
        <v>53</v>
      </c>
      <c r="C52" s="312">
        <v>16846</v>
      </c>
      <c r="D52" s="312">
        <v>1</v>
      </c>
      <c r="E52" s="312">
        <v>1</v>
      </c>
      <c r="F52" s="312">
        <v>55</v>
      </c>
      <c r="G52" s="312">
        <v>7</v>
      </c>
      <c r="H52" s="312">
        <v>10</v>
      </c>
      <c r="I52" s="312">
        <v>19</v>
      </c>
      <c r="J52" s="312">
        <v>8</v>
      </c>
      <c r="K52" s="312" t="s">
        <v>415</v>
      </c>
      <c r="O52" s="312">
        <v>73</v>
      </c>
      <c r="P52" s="312">
        <v>27</v>
      </c>
      <c r="Q52" s="312">
        <v>4391</v>
      </c>
      <c r="R52" s="312" t="s">
        <v>415</v>
      </c>
      <c r="S52" s="312">
        <v>0</v>
      </c>
      <c r="T52" s="312">
        <v>62</v>
      </c>
      <c r="U52" s="312">
        <v>6</v>
      </c>
      <c r="V52" s="312">
        <v>9</v>
      </c>
      <c r="W52" s="312">
        <v>15</v>
      </c>
      <c r="X52" s="312">
        <v>6</v>
      </c>
      <c r="Y52" s="312" t="s">
        <v>415</v>
      </c>
      <c r="AC52" s="312">
        <v>79</v>
      </c>
      <c r="AD52" s="312">
        <v>21</v>
      </c>
      <c r="AE52" s="312">
        <v>12455</v>
      </c>
      <c r="AF52" s="312" t="s">
        <v>415</v>
      </c>
      <c r="AG52" s="312">
        <v>1</v>
      </c>
      <c r="AH52" s="312">
        <v>52</v>
      </c>
      <c r="AI52" s="312">
        <v>7</v>
      </c>
      <c r="AJ52" s="312">
        <v>11</v>
      </c>
      <c r="AK52" s="312">
        <v>20</v>
      </c>
      <c r="AL52" s="312">
        <v>9</v>
      </c>
      <c r="AM52" s="312">
        <v>0</v>
      </c>
      <c r="AQ52" s="312">
        <v>71</v>
      </c>
      <c r="AR52" s="312">
        <v>29</v>
      </c>
      <c r="AS52" s="312">
        <v>16772</v>
      </c>
      <c r="AT52" s="312">
        <v>0</v>
      </c>
      <c r="AU52" s="312">
        <v>0</v>
      </c>
      <c r="AV52" s="312">
        <v>20</v>
      </c>
      <c r="AW52" s="312">
        <v>15</v>
      </c>
      <c r="AX52" s="312">
        <v>25</v>
      </c>
      <c r="AY52" s="312">
        <v>22</v>
      </c>
      <c r="AZ52" s="312">
        <v>16</v>
      </c>
      <c r="BA52" s="312">
        <v>3</v>
      </c>
      <c r="BB52" s="312">
        <v>0</v>
      </c>
      <c r="BG52" s="312">
        <v>82</v>
      </c>
      <c r="BH52" s="312">
        <v>18</v>
      </c>
      <c r="BI52" s="312">
        <v>4368</v>
      </c>
      <c r="BJ52" s="312">
        <v>0</v>
      </c>
      <c r="BK52" s="312">
        <v>0</v>
      </c>
      <c r="BL52" s="312">
        <v>25</v>
      </c>
      <c r="BM52" s="312">
        <v>15</v>
      </c>
      <c r="BN52" s="312">
        <v>25</v>
      </c>
      <c r="BO52" s="312">
        <v>18</v>
      </c>
      <c r="BP52" s="312">
        <v>13</v>
      </c>
      <c r="BQ52" s="312">
        <v>3</v>
      </c>
      <c r="BR52" s="312" t="s">
        <v>415</v>
      </c>
      <c r="BW52" s="312">
        <v>83</v>
      </c>
      <c r="BX52" s="312">
        <v>17</v>
      </c>
      <c r="BY52" s="312">
        <v>12404</v>
      </c>
      <c r="BZ52" s="312">
        <v>0</v>
      </c>
      <c r="CA52" s="312">
        <v>0</v>
      </c>
      <c r="CB52" s="312">
        <v>18</v>
      </c>
      <c r="CC52" s="312">
        <v>14</v>
      </c>
      <c r="CD52" s="312">
        <v>25</v>
      </c>
      <c r="CE52" s="312">
        <v>23</v>
      </c>
      <c r="CF52" s="312">
        <v>16</v>
      </c>
      <c r="CG52" s="312">
        <v>3</v>
      </c>
      <c r="CH52" s="312" t="s">
        <v>415</v>
      </c>
      <c r="CM52" s="312">
        <v>81</v>
      </c>
      <c r="CN52" s="312">
        <v>19</v>
      </c>
      <c r="CO52" s="312">
        <v>16846</v>
      </c>
      <c r="CP52" s="312">
        <v>1</v>
      </c>
      <c r="CQ52" s="312">
        <v>1</v>
      </c>
      <c r="CR52" s="312">
        <v>51</v>
      </c>
      <c r="CS52" s="312">
        <v>4</v>
      </c>
      <c r="CT52" s="312">
        <v>2</v>
      </c>
      <c r="CU52" s="312">
        <v>17</v>
      </c>
      <c r="CV52" s="312">
        <v>19</v>
      </c>
      <c r="CW52" s="312">
        <v>5</v>
      </c>
      <c r="CX52" s="312">
        <v>1</v>
      </c>
      <c r="DC52" s="312">
        <v>75</v>
      </c>
      <c r="DD52" s="312">
        <v>25</v>
      </c>
      <c r="DE52" s="312">
        <v>4391</v>
      </c>
      <c r="DF52" s="312">
        <v>1</v>
      </c>
      <c r="DG52" s="312">
        <v>1</v>
      </c>
      <c r="DH52" s="312">
        <v>62</v>
      </c>
      <c r="DI52" s="312">
        <v>4</v>
      </c>
      <c r="DJ52" s="312">
        <v>1</v>
      </c>
      <c r="DK52" s="312">
        <v>15</v>
      </c>
      <c r="DL52" s="312">
        <v>13</v>
      </c>
      <c r="DM52" s="312">
        <v>3</v>
      </c>
      <c r="DN52" s="312">
        <v>0</v>
      </c>
      <c r="DS52" s="312">
        <v>84</v>
      </c>
      <c r="DT52" s="312">
        <v>16</v>
      </c>
      <c r="DU52" s="312">
        <v>12455</v>
      </c>
      <c r="DV52" s="312">
        <v>1</v>
      </c>
      <c r="DW52" s="312">
        <v>1</v>
      </c>
      <c r="DX52" s="312">
        <v>47</v>
      </c>
      <c r="DY52" s="312">
        <v>3</v>
      </c>
      <c r="DZ52" s="312">
        <v>2</v>
      </c>
      <c r="EA52" s="312">
        <v>18</v>
      </c>
      <c r="EB52" s="312">
        <v>21</v>
      </c>
      <c r="EC52" s="312">
        <v>6</v>
      </c>
      <c r="ED52" s="312">
        <v>1</v>
      </c>
      <c r="EI52" s="312">
        <v>72</v>
      </c>
      <c r="EJ52" s="312">
        <v>28</v>
      </c>
      <c r="EK52" s="312">
        <v>16846</v>
      </c>
      <c r="EL52" s="312">
        <v>1</v>
      </c>
      <c r="EM52" s="312">
        <v>0</v>
      </c>
      <c r="EN52" s="312">
        <v>53</v>
      </c>
      <c r="EO52" s="312">
        <v>9</v>
      </c>
      <c r="EP52" s="312">
        <v>19</v>
      </c>
      <c r="EQ52" s="312">
        <v>9</v>
      </c>
      <c r="ER52" s="312">
        <v>8</v>
      </c>
      <c r="ES52" s="312">
        <v>0</v>
      </c>
      <c r="EX52" s="312">
        <v>83</v>
      </c>
      <c r="EY52" s="312">
        <v>17</v>
      </c>
      <c r="EZ52" s="312">
        <v>4391</v>
      </c>
      <c r="FA52" s="312">
        <v>1</v>
      </c>
      <c r="FB52" s="312">
        <v>0</v>
      </c>
      <c r="FC52" s="312">
        <v>61</v>
      </c>
      <c r="FD52" s="312">
        <v>8</v>
      </c>
      <c r="FE52" s="312">
        <v>16</v>
      </c>
      <c r="FF52" s="312">
        <v>7</v>
      </c>
      <c r="FG52" s="312">
        <v>7</v>
      </c>
      <c r="FH52" s="312" t="s">
        <v>415</v>
      </c>
      <c r="FM52" s="312">
        <v>86</v>
      </c>
      <c r="FN52" s="312">
        <v>14</v>
      </c>
      <c r="FO52" s="312">
        <v>12455</v>
      </c>
      <c r="FP52" s="312">
        <v>1</v>
      </c>
      <c r="FQ52" s="312">
        <v>1</v>
      </c>
      <c r="FR52" s="312">
        <v>50</v>
      </c>
      <c r="FS52" s="312">
        <v>10</v>
      </c>
      <c r="FT52" s="312">
        <v>20</v>
      </c>
      <c r="FU52" s="312">
        <v>9</v>
      </c>
      <c r="FV52" s="312">
        <v>8</v>
      </c>
      <c r="FW52" s="312" t="s">
        <v>415</v>
      </c>
      <c r="GB52" s="312">
        <v>82</v>
      </c>
      <c r="GC52" s="312">
        <v>18</v>
      </c>
      <c r="GD52" s="312">
        <v>16772</v>
      </c>
      <c r="GE52" s="312">
        <v>86</v>
      </c>
      <c r="GF52" s="312">
        <v>14</v>
      </c>
      <c r="GG52" s="312">
        <v>4368</v>
      </c>
      <c r="GH52" s="312">
        <v>89</v>
      </c>
      <c r="GI52" s="312">
        <v>11</v>
      </c>
      <c r="GJ52" s="312">
        <v>12404</v>
      </c>
      <c r="GK52" s="312">
        <v>85</v>
      </c>
      <c r="GL52" s="312">
        <v>15</v>
      </c>
      <c r="GM52" s="312">
        <v>16423</v>
      </c>
      <c r="GN52" s="312">
        <v>53</v>
      </c>
      <c r="GO52" s="312">
        <v>47</v>
      </c>
      <c r="GP52" s="312">
        <v>4295</v>
      </c>
      <c r="GQ52" s="312">
        <v>59</v>
      </c>
      <c r="GR52" s="312">
        <v>41</v>
      </c>
      <c r="GS52" s="312">
        <v>12128</v>
      </c>
      <c r="GT52" s="312">
        <v>50</v>
      </c>
      <c r="GU52" s="312">
        <v>50</v>
      </c>
      <c r="GV52" s="312">
        <v>16428</v>
      </c>
      <c r="GW52" s="312">
        <v>49</v>
      </c>
      <c r="GX52" s="312">
        <v>51</v>
      </c>
      <c r="GY52" s="312">
        <v>4287</v>
      </c>
      <c r="GZ52" s="312">
        <v>53</v>
      </c>
      <c r="HA52" s="312">
        <v>47</v>
      </c>
      <c r="HB52" s="312">
        <v>12141</v>
      </c>
      <c r="HC52" s="312">
        <v>47</v>
      </c>
      <c r="HD52" s="312">
        <v>53</v>
      </c>
      <c r="HE52" s="312">
        <v>16415</v>
      </c>
      <c r="HF52" s="312">
        <v>53</v>
      </c>
      <c r="HG52" s="312">
        <v>47</v>
      </c>
      <c r="HH52" s="312">
        <v>4296</v>
      </c>
      <c r="HI52" s="312">
        <v>61</v>
      </c>
      <c r="HJ52" s="312">
        <v>39</v>
      </c>
      <c r="HK52" s="312">
        <v>12119</v>
      </c>
      <c r="HL52" s="312">
        <v>50</v>
      </c>
      <c r="HM52" s="312">
        <v>50</v>
      </c>
      <c r="HO52" s="312"/>
      <c r="HP52" s="312"/>
      <c r="HQ52" s="312"/>
      <c r="HR52" s="312"/>
      <c r="HS52" s="312"/>
      <c r="HT52" s="312"/>
      <c r="HU52" s="312"/>
      <c r="HV52" s="312"/>
      <c r="HW52" s="312"/>
      <c r="HX52" s="312"/>
      <c r="HY52" s="312"/>
      <c r="HZ52" s="312"/>
      <c r="IA52" s="312"/>
      <c r="IB52" s="312"/>
      <c r="IC52" s="312"/>
      <c r="ID52" s="312"/>
      <c r="IE52" s="312"/>
      <c r="IF52" s="312"/>
      <c r="IG52" s="312"/>
      <c r="IH52" s="312"/>
      <c r="II52" s="312"/>
      <c r="IJ52" s="312"/>
      <c r="IK52" s="312"/>
      <c r="IL52" s="312"/>
      <c r="IM52" s="312"/>
      <c r="IN52" s="312"/>
      <c r="IO52" s="312"/>
      <c r="IP52" s="312"/>
      <c r="IQ52" s="312"/>
      <c r="IR52" s="312"/>
      <c r="IS52" s="312"/>
      <c r="IT52" s="312"/>
      <c r="IU52" s="312"/>
      <c r="IV52" s="312"/>
    </row>
    <row r="53" spans="1:256" x14ac:dyDescent="0.2">
      <c r="B53" s="312" t="s">
        <v>525</v>
      </c>
      <c r="C53" s="312">
        <v>1439</v>
      </c>
      <c r="D53" s="312">
        <v>1</v>
      </c>
      <c r="E53" s="312">
        <v>4</v>
      </c>
      <c r="F53" s="312">
        <v>33</v>
      </c>
      <c r="G53" s="312">
        <v>4</v>
      </c>
      <c r="H53" s="312">
        <v>11</v>
      </c>
      <c r="I53" s="312">
        <v>28</v>
      </c>
      <c r="J53" s="312">
        <v>19</v>
      </c>
      <c r="K53" s="312" t="s">
        <v>415</v>
      </c>
      <c r="O53" s="312">
        <v>53</v>
      </c>
      <c r="P53" s="312">
        <v>47</v>
      </c>
      <c r="Q53" s="312">
        <v>696</v>
      </c>
      <c r="R53" s="312" t="s">
        <v>415</v>
      </c>
      <c r="S53" s="312">
        <v>4</v>
      </c>
      <c r="T53" s="312">
        <v>32</v>
      </c>
      <c r="U53" s="312">
        <v>3</v>
      </c>
      <c r="V53" s="312">
        <v>11</v>
      </c>
      <c r="W53" s="312">
        <v>27</v>
      </c>
      <c r="X53" s="312">
        <v>22</v>
      </c>
      <c r="Y53" s="312">
        <v>0</v>
      </c>
      <c r="AC53" s="312">
        <v>51</v>
      </c>
      <c r="AD53" s="312">
        <v>49</v>
      </c>
      <c r="AE53" s="312">
        <v>743</v>
      </c>
      <c r="AF53" s="312" t="s">
        <v>415</v>
      </c>
      <c r="AG53" s="312">
        <v>4</v>
      </c>
      <c r="AH53" s="312">
        <v>35</v>
      </c>
      <c r="AI53" s="312">
        <v>5</v>
      </c>
      <c r="AJ53" s="312">
        <v>11</v>
      </c>
      <c r="AK53" s="312">
        <v>29</v>
      </c>
      <c r="AL53" s="312">
        <v>17</v>
      </c>
      <c r="AM53" s="312" t="s">
        <v>415</v>
      </c>
      <c r="AQ53" s="312">
        <v>55</v>
      </c>
      <c r="AR53" s="312">
        <v>45</v>
      </c>
      <c r="AS53" s="312">
        <v>1427</v>
      </c>
      <c r="AT53" s="312">
        <v>3</v>
      </c>
      <c r="AU53" s="312">
        <v>3</v>
      </c>
      <c r="AV53" s="312">
        <v>8</v>
      </c>
      <c r="AW53" s="312">
        <v>9</v>
      </c>
      <c r="AX53" s="312">
        <v>16</v>
      </c>
      <c r="AY53" s="312">
        <v>20</v>
      </c>
      <c r="AZ53" s="312">
        <v>32</v>
      </c>
      <c r="BA53" s="312">
        <v>9</v>
      </c>
      <c r="BB53" s="312">
        <v>0</v>
      </c>
      <c r="BG53" s="312">
        <v>59</v>
      </c>
      <c r="BH53" s="312">
        <v>41</v>
      </c>
      <c r="BI53" s="312">
        <v>690</v>
      </c>
      <c r="BJ53" s="312">
        <v>2</v>
      </c>
      <c r="BK53" s="312">
        <v>3</v>
      </c>
      <c r="BL53" s="312">
        <v>8</v>
      </c>
      <c r="BM53" s="312">
        <v>10</v>
      </c>
      <c r="BN53" s="312">
        <v>13</v>
      </c>
      <c r="BO53" s="312">
        <v>17</v>
      </c>
      <c r="BP53" s="312">
        <v>34</v>
      </c>
      <c r="BQ53" s="312">
        <v>12</v>
      </c>
      <c r="BR53" s="312" t="s">
        <v>415</v>
      </c>
      <c r="BW53" s="312">
        <v>53</v>
      </c>
      <c r="BX53" s="312">
        <v>47</v>
      </c>
      <c r="BY53" s="312">
        <v>737</v>
      </c>
      <c r="BZ53" s="312">
        <v>3</v>
      </c>
      <c r="CA53" s="312">
        <v>3</v>
      </c>
      <c r="CB53" s="312">
        <v>7</v>
      </c>
      <c r="CC53" s="312">
        <v>9</v>
      </c>
      <c r="CD53" s="312">
        <v>19</v>
      </c>
      <c r="CE53" s="312">
        <v>24</v>
      </c>
      <c r="CF53" s="312">
        <v>29</v>
      </c>
      <c r="CG53" s="312">
        <v>6</v>
      </c>
      <c r="CH53" s="312" t="s">
        <v>415</v>
      </c>
      <c r="CM53" s="312">
        <v>65</v>
      </c>
      <c r="CN53" s="312">
        <v>35</v>
      </c>
      <c r="CO53" s="312">
        <v>1439</v>
      </c>
      <c r="CP53" s="312">
        <v>1</v>
      </c>
      <c r="CQ53" s="312">
        <v>4</v>
      </c>
      <c r="CR53" s="312">
        <v>28</v>
      </c>
      <c r="CS53" s="312">
        <v>2</v>
      </c>
      <c r="CT53" s="312">
        <v>1</v>
      </c>
      <c r="CU53" s="312">
        <v>16</v>
      </c>
      <c r="CV53" s="312">
        <v>36</v>
      </c>
      <c r="CW53" s="312">
        <v>12</v>
      </c>
      <c r="CX53" s="312">
        <v>1</v>
      </c>
      <c r="DC53" s="312">
        <v>51</v>
      </c>
      <c r="DD53" s="312">
        <v>49</v>
      </c>
      <c r="DE53" s="312">
        <v>696</v>
      </c>
      <c r="DF53" s="312">
        <v>1</v>
      </c>
      <c r="DG53" s="312">
        <v>3</v>
      </c>
      <c r="DH53" s="312">
        <v>28</v>
      </c>
      <c r="DI53" s="312">
        <v>2</v>
      </c>
      <c r="DJ53" s="312">
        <v>1</v>
      </c>
      <c r="DK53" s="312">
        <v>15</v>
      </c>
      <c r="DL53" s="312">
        <v>36</v>
      </c>
      <c r="DM53" s="312">
        <v>11</v>
      </c>
      <c r="DN53" s="312">
        <v>2</v>
      </c>
      <c r="DS53" s="312">
        <v>51</v>
      </c>
      <c r="DT53" s="312">
        <v>49</v>
      </c>
      <c r="DU53" s="312">
        <v>743</v>
      </c>
      <c r="DV53" s="312">
        <v>1</v>
      </c>
      <c r="DW53" s="312">
        <v>4</v>
      </c>
      <c r="DX53" s="312">
        <v>28</v>
      </c>
      <c r="DY53" s="312">
        <v>2</v>
      </c>
      <c r="DZ53" s="312">
        <v>1</v>
      </c>
      <c r="EA53" s="312">
        <v>16</v>
      </c>
      <c r="EB53" s="312">
        <v>35</v>
      </c>
      <c r="EC53" s="312">
        <v>13</v>
      </c>
      <c r="ED53" s="312">
        <v>1</v>
      </c>
      <c r="EI53" s="312">
        <v>51</v>
      </c>
      <c r="EJ53" s="312">
        <v>49</v>
      </c>
      <c r="EK53" s="312">
        <v>1439</v>
      </c>
      <c r="EL53" s="312">
        <v>1</v>
      </c>
      <c r="EM53" s="312">
        <v>3</v>
      </c>
      <c r="EN53" s="312">
        <v>33</v>
      </c>
      <c r="EO53" s="312">
        <v>7</v>
      </c>
      <c r="EP53" s="312">
        <v>20</v>
      </c>
      <c r="EQ53" s="312">
        <v>16</v>
      </c>
      <c r="ER53" s="312">
        <v>19</v>
      </c>
      <c r="ES53" s="312">
        <v>0</v>
      </c>
      <c r="EX53" s="312">
        <v>64</v>
      </c>
      <c r="EY53" s="312">
        <v>36</v>
      </c>
      <c r="EZ53" s="312">
        <v>696</v>
      </c>
      <c r="FA53" s="312">
        <v>1</v>
      </c>
      <c r="FB53" s="312">
        <v>3</v>
      </c>
      <c r="FC53" s="312">
        <v>31</v>
      </c>
      <c r="FD53" s="312">
        <v>6</v>
      </c>
      <c r="FE53" s="312">
        <v>18</v>
      </c>
      <c r="FF53" s="312">
        <v>17</v>
      </c>
      <c r="FG53" s="312">
        <v>23</v>
      </c>
      <c r="FH53" s="312" t="s">
        <v>415</v>
      </c>
      <c r="FM53" s="312">
        <v>60</v>
      </c>
      <c r="FN53" s="312">
        <v>40</v>
      </c>
      <c r="FO53" s="312">
        <v>743</v>
      </c>
      <c r="FP53" s="312">
        <v>0</v>
      </c>
      <c r="FQ53" s="312">
        <v>4</v>
      </c>
      <c r="FR53" s="312">
        <v>34</v>
      </c>
      <c r="FS53" s="312">
        <v>7</v>
      </c>
      <c r="FT53" s="312">
        <v>22</v>
      </c>
      <c r="FU53" s="312">
        <v>16</v>
      </c>
      <c r="FV53" s="312">
        <v>16</v>
      </c>
      <c r="FW53" s="312" t="s">
        <v>415</v>
      </c>
      <c r="GB53" s="312">
        <v>68</v>
      </c>
      <c r="GC53" s="312">
        <v>32</v>
      </c>
      <c r="GD53" s="312">
        <v>1427</v>
      </c>
      <c r="GE53" s="312">
        <v>66</v>
      </c>
      <c r="GF53" s="312">
        <v>34</v>
      </c>
      <c r="GG53" s="312">
        <v>690</v>
      </c>
      <c r="GH53" s="312">
        <v>61</v>
      </c>
      <c r="GI53" s="312">
        <v>39</v>
      </c>
      <c r="GJ53" s="312">
        <v>737</v>
      </c>
      <c r="GK53" s="312">
        <v>70</v>
      </c>
      <c r="GL53" s="312">
        <v>30</v>
      </c>
      <c r="GM53" s="312">
        <v>777</v>
      </c>
      <c r="GN53" s="312">
        <v>52</v>
      </c>
      <c r="GO53" s="312">
        <v>48</v>
      </c>
      <c r="GP53" s="312">
        <v>362</v>
      </c>
      <c r="GQ53" s="312">
        <v>54</v>
      </c>
      <c r="GR53" s="312">
        <v>46</v>
      </c>
      <c r="GS53" s="312">
        <v>415</v>
      </c>
      <c r="GT53" s="312">
        <v>50</v>
      </c>
      <c r="GU53" s="312">
        <v>50</v>
      </c>
      <c r="GV53" s="312">
        <v>793</v>
      </c>
      <c r="GW53" s="312">
        <v>53</v>
      </c>
      <c r="GX53" s="312">
        <v>47</v>
      </c>
      <c r="GY53" s="312">
        <v>369</v>
      </c>
      <c r="GZ53" s="312">
        <v>53</v>
      </c>
      <c r="HA53" s="312">
        <v>47</v>
      </c>
      <c r="HB53" s="312">
        <v>424</v>
      </c>
      <c r="HC53" s="312">
        <v>54</v>
      </c>
      <c r="HD53" s="312">
        <v>46</v>
      </c>
      <c r="HE53" s="312">
        <v>676</v>
      </c>
      <c r="HF53" s="312">
        <v>50</v>
      </c>
      <c r="HG53" s="312">
        <v>50</v>
      </c>
      <c r="HH53" s="312">
        <v>309</v>
      </c>
      <c r="HI53" s="312">
        <v>50</v>
      </c>
      <c r="HJ53" s="312">
        <v>50</v>
      </c>
      <c r="HK53" s="312">
        <v>367</v>
      </c>
      <c r="HL53" s="312">
        <v>49</v>
      </c>
      <c r="HM53" s="312">
        <v>51</v>
      </c>
      <c r="HO53" s="312"/>
      <c r="HP53" s="312"/>
      <c r="HQ53" s="312"/>
      <c r="HR53" s="312"/>
      <c r="HS53" s="312"/>
      <c r="HT53" s="312"/>
      <c r="HU53" s="312"/>
      <c r="HV53" s="312"/>
      <c r="HW53" s="312"/>
      <c r="HX53" s="312"/>
      <c r="HY53" s="312"/>
      <c r="HZ53" s="312"/>
      <c r="IA53" s="312"/>
      <c r="IB53" s="312"/>
      <c r="IC53" s="312"/>
      <c r="ID53" s="312"/>
      <c r="IE53" s="312"/>
      <c r="IF53" s="312"/>
      <c r="IG53" s="312"/>
      <c r="IH53" s="312"/>
      <c r="II53" s="312"/>
      <c r="IJ53" s="312"/>
      <c r="IK53" s="312"/>
      <c r="IL53" s="312"/>
      <c r="IM53" s="312"/>
      <c r="IN53" s="312"/>
      <c r="IO53" s="312"/>
      <c r="IP53" s="312"/>
      <c r="IQ53" s="312"/>
      <c r="IR53" s="312"/>
      <c r="IS53" s="312"/>
      <c r="IT53" s="312"/>
      <c r="IU53" s="312"/>
      <c r="IV53" s="312"/>
    </row>
    <row r="54" spans="1:256" ht="15" x14ac:dyDescent="0.25">
      <c r="A54" s="315"/>
      <c r="B54" s="315" t="s">
        <v>49</v>
      </c>
      <c r="C54" s="312">
        <v>121733</v>
      </c>
      <c r="D54" s="312">
        <v>0</v>
      </c>
      <c r="E54" s="312">
        <v>0</v>
      </c>
      <c r="F54" s="312">
        <v>12</v>
      </c>
      <c r="G54" s="312">
        <v>8</v>
      </c>
      <c r="H54" s="312">
        <v>21</v>
      </c>
      <c r="I54" s="312">
        <v>44</v>
      </c>
      <c r="J54" s="312">
        <v>14</v>
      </c>
      <c r="K54" s="312" t="s">
        <v>415</v>
      </c>
      <c r="O54" s="312">
        <v>42</v>
      </c>
      <c r="P54" s="312">
        <v>58</v>
      </c>
      <c r="Q54" s="312">
        <v>43080</v>
      </c>
      <c r="R54" s="312" t="s">
        <v>415</v>
      </c>
      <c r="S54" s="312">
        <v>0</v>
      </c>
      <c r="T54" s="312">
        <v>11</v>
      </c>
      <c r="U54" s="312">
        <v>8</v>
      </c>
      <c r="V54" s="312">
        <v>23</v>
      </c>
      <c r="W54" s="312">
        <v>45</v>
      </c>
      <c r="X54" s="312">
        <v>12</v>
      </c>
      <c r="Y54" s="312">
        <v>0</v>
      </c>
      <c r="AC54" s="312">
        <v>43</v>
      </c>
      <c r="AD54" s="312">
        <v>57</v>
      </c>
      <c r="AE54" s="312">
        <v>78653</v>
      </c>
      <c r="AF54" s="312" t="s">
        <v>415</v>
      </c>
      <c r="AG54" s="312">
        <v>0</v>
      </c>
      <c r="AH54" s="312">
        <v>13</v>
      </c>
      <c r="AI54" s="312">
        <v>8</v>
      </c>
      <c r="AJ54" s="312">
        <v>20</v>
      </c>
      <c r="AK54" s="312">
        <v>44</v>
      </c>
      <c r="AL54" s="312">
        <v>15</v>
      </c>
      <c r="AM54" s="312" t="s">
        <v>415</v>
      </c>
      <c r="AQ54" s="312">
        <v>42</v>
      </c>
      <c r="AR54" s="312">
        <v>58</v>
      </c>
      <c r="AS54" s="312">
        <v>121642</v>
      </c>
      <c r="AT54" s="312">
        <v>0</v>
      </c>
      <c r="AU54" s="312">
        <v>0</v>
      </c>
      <c r="AV54" s="312">
        <v>3</v>
      </c>
      <c r="AW54" s="312">
        <v>3</v>
      </c>
      <c r="AX54" s="312">
        <v>11</v>
      </c>
      <c r="AY54" s="312">
        <v>37</v>
      </c>
      <c r="AZ54" s="312">
        <v>43</v>
      </c>
      <c r="BA54" s="312">
        <v>4</v>
      </c>
      <c r="BB54" s="312">
        <v>0</v>
      </c>
      <c r="BG54" s="312">
        <v>53</v>
      </c>
      <c r="BH54" s="312">
        <v>47</v>
      </c>
      <c r="BI54" s="312">
        <v>43056</v>
      </c>
      <c r="BJ54" s="312">
        <v>0</v>
      </c>
      <c r="BK54" s="312">
        <v>0</v>
      </c>
      <c r="BL54" s="312">
        <v>3</v>
      </c>
      <c r="BM54" s="312">
        <v>2</v>
      </c>
      <c r="BN54" s="312">
        <v>8</v>
      </c>
      <c r="BO54" s="312">
        <v>35</v>
      </c>
      <c r="BP54" s="312">
        <v>47</v>
      </c>
      <c r="BQ54" s="312">
        <v>4</v>
      </c>
      <c r="BR54" s="312" t="s">
        <v>415</v>
      </c>
      <c r="BW54" s="312">
        <v>48</v>
      </c>
      <c r="BX54" s="312">
        <v>52</v>
      </c>
      <c r="BY54" s="312">
        <v>78586</v>
      </c>
      <c r="BZ54" s="312">
        <v>0</v>
      </c>
      <c r="CA54" s="312">
        <v>0</v>
      </c>
      <c r="CB54" s="312">
        <v>3</v>
      </c>
      <c r="CC54" s="312">
        <v>3</v>
      </c>
      <c r="CD54" s="312">
        <v>12</v>
      </c>
      <c r="CE54" s="312">
        <v>38</v>
      </c>
      <c r="CF54" s="312">
        <v>40</v>
      </c>
      <c r="CG54" s="312">
        <v>4</v>
      </c>
      <c r="CH54" s="312" t="s">
        <v>415</v>
      </c>
      <c r="CM54" s="312">
        <v>56</v>
      </c>
      <c r="CN54" s="312">
        <v>44</v>
      </c>
      <c r="CO54" s="312">
        <v>121729</v>
      </c>
      <c r="CP54" s="312">
        <v>1</v>
      </c>
      <c r="CQ54" s="312">
        <v>0</v>
      </c>
      <c r="CR54" s="312">
        <v>11</v>
      </c>
      <c r="CS54" s="312">
        <v>3</v>
      </c>
      <c r="CT54" s="312">
        <v>2</v>
      </c>
      <c r="CU54" s="312">
        <v>28</v>
      </c>
      <c r="CV54" s="312">
        <v>45</v>
      </c>
      <c r="CW54" s="312">
        <v>10</v>
      </c>
      <c r="CX54" s="312">
        <v>1</v>
      </c>
      <c r="DC54" s="312">
        <v>44</v>
      </c>
      <c r="DD54" s="312">
        <v>56</v>
      </c>
      <c r="DE54" s="312">
        <v>43078</v>
      </c>
      <c r="DF54" s="312">
        <v>1</v>
      </c>
      <c r="DG54" s="312">
        <v>0</v>
      </c>
      <c r="DH54" s="312">
        <v>11</v>
      </c>
      <c r="DI54" s="312">
        <v>4</v>
      </c>
      <c r="DJ54" s="312">
        <v>2</v>
      </c>
      <c r="DK54" s="312">
        <v>34</v>
      </c>
      <c r="DL54" s="312">
        <v>42</v>
      </c>
      <c r="DM54" s="312">
        <v>6</v>
      </c>
      <c r="DN54" s="312">
        <v>0</v>
      </c>
      <c r="DS54" s="312">
        <v>51</v>
      </c>
      <c r="DT54" s="312">
        <v>49</v>
      </c>
      <c r="DU54" s="312">
        <v>78651</v>
      </c>
      <c r="DV54" s="312">
        <v>1</v>
      </c>
      <c r="DW54" s="312">
        <v>0</v>
      </c>
      <c r="DX54" s="312">
        <v>11</v>
      </c>
      <c r="DY54" s="312">
        <v>2</v>
      </c>
      <c r="DZ54" s="312">
        <v>1</v>
      </c>
      <c r="EA54" s="312">
        <v>25</v>
      </c>
      <c r="EB54" s="312">
        <v>47</v>
      </c>
      <c r="EC54" s="312">
        <v>12</v>
      </c>
      <c r="ED54" s="312">
        <v>1</v>
      </c>
      <c r="EI54" s="312">
        <v>40</v>
      </c>
      <c r="EJ54" s="312">
        <v>60</v>
      </c>
      <c r="EK54" s="312">
        <v>121725</v>
      </c>
      <c r="EL54" s="312">
        <v>1</v>
      </c>
      <c r="EM54" s="312">
        <v>0</v>
      </c>
      <c r="EN54" s="312">
        <v>11</v>
      </c>
      <c r="EO54" s="312">
        <v>11</v>
      </c>
      <c r="EP54" s="312">
        <v>44</v>
      </c>
      <c r="EQ54" s="312">
        <v>21</v>
      </c>
      <c r="ER54" s="312">
        <v>11</v>
      </c>
      <c r="ES54" s="312">
        <v>0</v>
      </c>
      <c r="EX54" s="312">
        <v>67</v>
      </c>
      <c r="EY54" s="312">
        <v>33</v>
      </c>
      <c r="EZ54" s="312">
        <v>43076</v>
      </c>
      <c r="FA54" s="312">
        <v>1</v>
      </c>
      <c r="FB54" s="312">
        <v>0</v>
      </c>
      <c r="FC54" s="312">
        <v>10</v>
      </c>
      <c r="FD54" s="312">
        <v>10</v>
      </c>
      <c r="FE54" s="312">
        <v>46</v>
      </c>
      <c r="FF54" s="312">
        <v>22</v>
      </c>
      <c r="FG54" s="312">
        <v>11</v>
      </c>
      <c r="FH54" s="312" t="s">
        <v>415</v>
      </c>
      <c r="FM54" s="312">
        <v>67</v>
      </c>
      <c r="FN54" s="312">
        <v>33</v>
      </c>
      <c r="FO54" s="312">
        <v>78649</v>
      </c>
      <c r="FP54" s="312">
        <v>1</v>
      </c>
      <c r="FQ54" s="312">
        <v>0</v>
      </c>
      <c r="FR54" s="312">
        <v>12</v>
      </c>
      <c r="FS54" s="312">
        <v>11</v>
      </c>
      <c r="FT54" s="312">
        <v>43</v>
      </c>
      <c r="FU54" s="312">
        <v>21</v>
      </c>
      <c r="FV54" s="312">
        <v>12</v>
      </c>
      <c r="FW54" s="312" t="s">
        <v>415</v>
      </c>
      <c r="GB54" s="312">
        <v>68</v>
      </c>
      <c r="GC54" s="312">
        <v>32</v>
      </c>
      <c r="GD54" s="312">
        <v>121632</v>
      </c>
      <c r="GE54" s="312">
        <v>66</v>
      </c>
      <c r="GF54" s="312">
        <v>34</v>
      </c>
      <c r="GG54" s="312">
        <v>43050</v>
      </c>
      <c r="GH54" s="312">
        <v>66</v>
      </c>
      <c r="GI54" s="312">
        <v>34</v>
      </c>
      <c r="GJ54" s="312">
        <v>78582</v>
      </c>
      <c r="GK54" s="312">
        <v>65</v>
      </c>
      <c r="GL54" s="312">
        <v>35</v>
      </c>
      <c r="GM54" s="312">
        <v>117541</v>
      </c>
      <c r="GN54" s="312">
        <v>25</v>
      </c>
      <c r="GO54" s="312">
        <v>75</v>
      </c>
      <c r="GP54" s="312">
        <v>41505</v>
      </c>
      <c r="GQ54" s="312">
        <v>26</v>
      </c>
      <c r="GR54" s="312">
        <v>74</v>
      </c>
      <c r="GS54" s="312">
        <v>76036</v>
      </c>
      <c r="GT54" s="312">
        <v>25</v>
      </c>
      <c r="GU54" s="312">
        <v>75</v>
      </c>
      <c r="GV54" s="312">
        <v>117557</v>
      </c>
      <c r="GW54" s="312">
        <v>21</v>
      </c>
      <c r="GX54" s="312">
        <v>79</v>
      </c>
      <c r="GY54" s="312">
        <v>41503</v>
      </c>
      <c r="GZ54" s="312">
        <v>19</v>
      </c>
      <c r="HA54" s="312">
        <v>81</v>
      </c>
      <c r="HB54" s="312">
        <v>76054</v>
      </c>
      <c r="HC54" s="312">
        <v>22</v>
      </c>
      <c r="HD54" s="312">
        <v>78</v>
      </c>
      <c r="HE54" s="312">
        <v>117454</v>
      </c>
      <c r="HF54" s="312">
        <v>27</v>
      </c>
      <c r="HG54" s="312">
        <v>73</v>
      </c>
      <c r="HH54" s="312">
        <v>41483</v>
      </c>
      <c r="HI54" s="312">
        <v>32</v>
      </c>
      <c r="HJ54" s="312">
        <v>68</v>
      </c>
      <c r="HK54" s="312">
        <v>75971</v>
      </c>
      <c r="HL54" s="312">
        <v>25</v>
      </c>
      <c r="HM54" s="312">
        <v>75</v>
      </c>
      <c r="HO54" s="312"/>
      <c r="HP54" s="312"/>
      <c r="HQ54" s="312"/>
      <c r="HR54" s="312"/>
      <c r="HS54" s="312"/>
      <c r="HT54" s="312"/>
      <c r="HU54" s="312"/>
      <c r="HV54" s="312"/>
      <c r="HW54" s="312"/>
      <c r="HX54" s="312"/>
      <c r="HY54" s="312"/>
      <c r="HZ54" s="312"/>
      <c r="IA54" s="312"/>
      <c r="IB54" s="312"/>
      <c r="IC54" s="312"/>
      <c r="ID54" s="312"/>
      <c r="IE54" s="312"/>
      <c r="IF54" s="312"/>
      <c r="IG54" s="312"/>
      <c r="IH54" s="312"/>
      <c r="II54" s="312"/>
      <c r="IJ54" s="312"/>
      <c r="IK54" s="312"/>
      <c r="IL54" s="312"/>
      <c r="IM54" s="312"/>
      <c r="IN54" s="312"/>
      <c r="IO54" s="312"/>
      <c r="IP54" s="312"/>
      <c r="IQ54" s="312"/>
      <c r="IR54" s="312"/>
      <c r="IS54" s="312"/>
      <c r="IT54" s="312"/>
      <c r="IU54" s="312"/>
      <c r="IV54" s="312"/>
    </row>
    <row r="55" spans="1:256" x14ac:dyDescent="0.2">
      <c r="HO55" s="312"/>
      <c r="HP55" s="312"/>
      <c r="HQ55" s="312"/>
      <c r="HR55" s="312"/>
      <c r="HS55" s="312"/>
      <c r="HT55" s="312"/>
      <c r="HU55" s="312"/>
      <c r="HV55" s="312"/>
      <c r="HW55" s="312"/>
      <c r="HX55" s="312"/>
      <c r="HY55" s="312"/>
      <c r="HZ55" s="312"/>
      <c r="IA55" s="312"/>
      <c r="IB55" s="312"/>
      <c r="IC55" s="312"/>
      <c r="ID55" s="312"/>
      <c r="IE55" s="312"/>
      <c r="IF55" s="312"/>
      <c r="IG55" s="312"/>
      <c r="IH55" s="312"/>
      <c r="II55" s="312"/>
      <c r="IJ55" s="312"/>
      <c r="IK55" s="312"/>
      <c r="IL55" s="312"/>
      <c r="IM55" s="312"/>
      <c r="IN55" s="312"/>
      <c r="IO55" s="312"/>
      <c r="IP55" s="312"/>
      <c r="IQ55" s="312"/>
      <c r="IR55" s="312"/>
      <c r="IS55" s="312"/>
      <c r="IT55" s="312"/>
      <c r="IU55" s="312"/>
      <c r="IV55" s="312"/>
    </row>
    <row r="56" spans="1:256" x14ac:dyDescent="0.2">
      <c r="A56" s="312" t="s">
        <v>399</v>
      </c>
      <c r="B56" s="312" t="s">
        <v>400</v>
      </c>
      <c r="C56" s="312">
        <v>8001</v>
      </c>
      <c r="D56" s="312">
        <v>0</v>
      </c>
      <c r="E56" s="312">
        <v>0</v>
      </c>
      <c r="F56" s="312">
        <v>14</v>
      </c>
      <c r="G56" s="312">
        <v>12</v>
      </c>
      <c r="H56" s="312">
        <v>23</v>
      </c>
      <c r="I56" s="312">
        <v>40</v>
      </c>
      <c r="J56" s="312">
        <v>10</v>
      </c>
      <c r="K56" s="312">
        <v>0</v>
      </c>
      <c r="O56" s="312">
        <v>49</v>
      </c>
      <c r="P56" s="312">
        <v>51</v>
      </c>
      <c r="Q56" s="312">
        <v>2686</v>
      </c>
      <c r="R56" s="312">
        <v>0</v>
      </c>
      <c r="S56" s="312" t="s">
        <v>415</v>
      </c>
      <c r="T56" s="312">
        <v>12</v>
      </c>
      <c r="U56" s="312">
        <v>12</v>
      </c>
      <c r="V56" s="312">
        <v>24</v>
      </c>
      <c r="W56" s="312">
        <v>41</v>
      </c>
      <c r="X56" s="312">
        <v>9</v>
      </c>
      <c r="Y56" s="312">
        <v>0</v>
      </c>
      <c r="AC56" s="312">
        <v>49</v>
      </c>
      <c r="AD56" s="312">
        <v>51</v>
      </c>
      <c r="AE56" s="312">
        <v>5315</v>
      </c>
      <c r="AF56" s="312">
        <v>0</v>
      </c>
      <c r="AG56" s="312" t="s">
        <v>415</v>
      </c>
      <c r="AH56" s="312">
        <v>15</v>
      </c>
      <c r="AI56" s="312">
        <v>11</v>
      </c>
      <c r="AJ56" s="312">
        <v>22</v>
      </c>
      <c r="AK56" s="312">
        <v>40</v>
      </c>
      <c r="AL56" s="312">
        <v>11</v>
      </c>
      <c r="AM56" s="312">
        <v>0</v>
      </c>
      <c r="AQ56" s="312">
        <v>49</v>
      </c>
      <c r="AR56" s="312">
        <v>51</v>
      </c>
      <c r="AS56" s="312">
        <v>7999</v>
      </c>
      <c r="AT56" s="312">
        <v>0</v>
      </c>
      <c r="AU56" s="312">
        <v>0</v>
      </c>
      <c r="AV56" s="312">
        <v>1</v>
      </c>
      <c r="AW56" s="312">
        <v>2</v>
      </c>
      <c r="AX56" s="312">
        <v>17</v>
      </c>
      <c r="AY56" s="312">
        <v>46</v>
      </c>
      <c r="AZ56" s="312">
        <v>32</v>
      </c>
      <c r="BA56" s="312">
        <v>2</v>
      </c>
      <c r="BB56" s="312">
        <v>0</v>
      </c>
      <c r="BG56" s="312">
        <v>66</v>
      </c>
      <c r="BH56" s="312">
        <v>34</v>
      </c>
      <c r="BI56" s="312">
        <v>2686</v>
      </c>
      <c r="BJ56" s="312" t="s">
        <v>415</v>
      </c>
      <c r="BK56" s="312" t="s">
        <v>415</v>
      </c>
      <c r="BL56" s="312">
        <v>0</v>
      </c>
      <c r="BM56" s="312">
        <v>2</v>
      </c>
      <c r="BN56" s="312">
        <v>14</v>
      </c>
      <c r="BO56" s="312">
        <v>45</v>
      </c>
      <c r="BP56" s="312">
        <v>37</v>
      </c>
      <c r="BQ56" s="312">
        <v>2</v>
      </c>
      <c r="BR56" s="312">
        <v>0</v>
      </c>
      <c r="BW56" s="312">
        <v>61</v>
      </c>
      <c r="BX56" s="312">
        <v>39</v>
      </c>
      <c r="BY56" s="312">
        <v>5313</v>
      </c>
      <c r="BZ56" s="312" t="s">
        <v>415</v>
      </c>
      <c r="CA56" s="312" t="s">
        <v>415</v>
      </c>
      <c r="CB56" s="312">
        <v>1</v>
      </c>
      <c r="CC56" s="312">
        <v>2</v>
      </c>
      <c r="CD56" s="312">
        <v>19</v>
      </c>
      <c r="CE56" s="312">
        <v>47</v>
      </c>
      <c r="CF56" s="312">
        <v>29</v>
      </c>
      <c r="CG56" s="312">
        <v>2</v>
      </c>
      <c r="CH56" s="312">
        <v>0</v>
      </c>
      <c r="CM56" s="312">
        <v>69</v>
      </c>
      <c r="CN56" s="312">
        <v>31</v>
      </c>
      <c r="CO56" s="312">
        <v>8001</v>
      </c>
      <c r="CP56" s="312">
        <v>1</v>
      </c>
      <c r="CQ56" s="312">
        <v>0</v>
      </c>
      <c r="CR56" s="312">
        <v>10</v>
      </c>
      <c r="CS56" s="312">
        <v>4</v>
      </c>
      <c r="CT56" s="312">
        <v>2</v>
      </c>
      <c r="CU56" s="312">
        <v>33</v>
      </c>
      <c r="CV56" s="312">
        <v>43</v>
      </c>
      <c r="CW56" s="312">
        <v>7</v>
      </c>
      <c r="CX56" s="312">
        <v>0</v>
      </c>
      <c r="DC56" s="312">
        <v>49</v>
      </c>
      <c r="DD56" s="312">
        <v>51</v>
      </c>
      <c r="DE56" s="312">
        <v>2686</v>
      </c>
      <c r="DF56" s="312">
        <v>1</v>
      </c>
      <c r="DG56" s="312" t="s">
        <v>415</v>
      </c>
      <c r="DH56" s="312">
        <v>12</v>
      </c>
      <c r="DI56" s="312">
        <v>5</v>
      </c>
      <c r="DJ56" s="312">
        <v>3</v>
      </c>
      <c r="DK56" s="312">
        <v>37</v>
      </c>
      <c r="DL56" s="312">
        <v>38</v>
      </c>
      <c r="DM56" s="312">
        <v>4</v>
      </c>
      <c r="DN56" s="312">
        <v>0</v>
      </c>
      <c r="DS56" s="312">
        <v>57</v>
      </c>
      <c r="DT56" s="312">
        <v>43</v>
      </c>
      <c r="DU56" s="312">
        <v>5315</v>
      </c>
      <c r="DV56" s="312">
        <v>0</v>
      </c>
      <c r="DW56" s="312" t="s">
        <v>415</v>
      </c>
      <c r="DX56" s="312">
        <v>9</v>
      </c>
      <c r="DY56" s="312">
        <v>3</v>
      </c>
      <c r="DZ56" s="312">
        <v>2</v>
      </c>
      <c r="EA56" s="312">
        <v>30</v>
      </c>
      <c r="EB56" s="312">
        <v>46</v>
      </c>
      <c r="EC56" s="312">
        <v>9</v>
      </c>
      <c r="ED56" s="312">
        <v>1</v>
      </c>
      <c r="EI56" s="312">
        <v>44</v>
      </c>
      <c r="EJ56" s="312">
        <v>56</v>
      </c>
      <c r="EK56" s="312">
        <v>8001</v>
      </c>
      <c r="EL56" s="312">
        <v>1</v>
      </c>
      <c r="EM56" s="312">
        <v>0</v>
      </c>
      <c r="EN56" s="312">
        <v>12</v>
      </c>
      <c r="EO56" s="312">
        <v>16</v>
      </c>
      <c r="EP56" s="312">
        <v>53</v>
      </c>
      <c r="EQ56" s="312">
        <v>14</v>
      </c>
      <c r="ER56" s="312">
        <v>4</v>
      </c>
      <c r="ES56" s="312" t="s">
        <v>415</v>
      </c>
      <c r="EX56" s="312">
        <v>81</v>
      </c>
      <c r="EY56" s="312">
        <v>19</v>
      </c>
      <c r="EZ56" s="312">
        <v>2686</v>
      </c>
      <c r="FA56" s="312">
        <v>1</v>
      </c>
      <c r="FB56" s="312" t="s">
        <v>415</v>
      </c>
      <c r="FC56" s="312">
        <v>11</v>
      </c>
      <c r="FD56" s="312">
        <v>14</v>
      </c>
      <c r="FE56" s="312">
        <v>56</v>
      </c>
      <c r="FF56" s="312">
        <v>15</v>
      </c>
      <c r="FG56" s="312">
        <v>4</v>
      </c>
      <c r="FH56" s="312">
        <v>0</v>
      </c>
      <c r="FM56" s="312">
        <v>81</v>
      </c>
      <c r="FN56" s="312">
        <v>19</v>
      </c>
      <c r="FO56" s="312">
        <v>5315</v>
      </c>
      <c r="FP56" s="312">
        <v>1</v>
      </c>
      <c r="FQ56" s="312" t="s">
        <v>415</v>
      </c>
      <c r="FR56" s="312">
        <v>12</v>
      </c>
      <c r="FS56" s="312">
        <v>17</v>
      </c>
      <c r="FT56" s="312">
        <v>51</v>
      </c>
      <c r="FU56" s="312">
        <v>14</v>
      </c>
      <c r="FV56" s="312">
        <v>5</v>
      </c>
      <c r="FW56" s="312" t="s">
        <v>415</v>
      </c>
      <c r="GB56" s="312">
        <v>82</v>
      </c>
      <c r="GC56" s="312">
        <v>18</v>
      </c>
      <c r="GD56" s="312">
        <v>7999</v>
      </c>
      <c r="GE56" s="312">
        <v>76</v>
      </c>
      <c r="GF56" s="312">
        <v>24</v>
      </c>
      <c r="GG56" s="312">
        <v>2686</v>
      </c>
      <c r="GH56" s="312">
        <v>76</v>
      </c>
      <c r="GI56" s="312">
        <v>24</v>
      </c>
      <c r="GJ56" s="312">
        <v>5313</v>
      </c>
      <c r="GK56" s="312">
        <v>76</v>
      </c>
      <c r="GL56" s="312">
        <v>24</v>
      </c>
      <c r="GM56" s="312">
        <v>7773</v>
      </c>
      <c r="GN56" s="312">
        <v>26</v>
      </c>
      <c r="GO56" s="312">
        <v>74</v>
      </c>
      <c r="GP56" s="312">
        <v>2618</v>
      </c>
      <c r="GQ56" s="312">
        <v>28</v>
      </c>
      <c r="GR56" s="312">
        <v>72</v>
      </c>
      <c r="GS56" s="312">
        <v>5155</v>
      </c>
      <c r="GT56" s="312">
        <v>25</v>
      </c>
      <c r="GU56" s="312">
        <v>75</v>
      </c>
      <c r="GV56" s="312">
        <v>7771</v>
      </c>
      <c r="GW56" s="312">
        <v>21</v>
      </c>
      <c r="GX56" s="312">
        <v>79</v>
      </c>
      <c r="GY56" s="312">
        <v>2618</v>
      </c>
      <c r="GZ56" s="312">
        <v>21</v>
      </c>
      <c r="HA56" s="312">
        <v>79</v>
      </c>
      <c r="HB56" s="312">
        <v>5153</v>
      </c>
      <c r="HC56" s="312">
        <v>21</v>
      </c>
      <c r="HD56" s="312">
        <v>79</v>
      </c>
      <c r="HE56" s="312">
        <v>7770</v>
      </c>
      <c r="HF56" s="312">
        <v>27</v>
      </c>
      <c r="HG56" s="312">
        <v>73</v>
      </c>
      <c r="HH56" s="312">
        <v>2617</v>
      </c>
      <c r="HI56" s="312">
        <v>33</v>
      </c>
      <c r="HJ56" s="312">
        <v>67</v>
      </c>
      <c r="HK56" s="312">
        <v>5153</v>
      </c>
      <c r="HL56" s="312">
        <v>23</v>
      </c>
      <c r="HM56" s="312">
        <v>77</v>
      </c>
      <c r="HO56" s="312"/>
      <c r="HP56" s="312"/>
      <c r="HQ56" s="312"/>
      <c r="HR56" s="312"/>
      <c r="HS56" s="312"/>
      <c r="HT56" s="312"/>
      <c r="HU56" s="312"/>
      <c r="HV56" s="312"/>
      <c r="HW56" s="312"/>
      <c r="HX56" s="312"/>
      <c r="HY56" s="312"/>
      <c r="HZ56" s="312"/>
      <c r="IA56" s="312"/>
      <c r="IB56" s="312"/>
      <c r="IC56" s="312"/>
      <c r="ID56" s="312"/>
      <c r="IE56" s="312"/>
      <c r="IF56" s="312"/>
      <c r="IG56" s="312"/>
      <c r="IH56" s="312"/>
      <c r="II56" s="312"/>
      <c r="IJ56" s="312"/>
      <c r="IK56" s="312"/>
      <c r="IL56" s="312"/>
      <c r="IM56" s="312"/>
      <c r="IN56" s="312"/>
      <c r="IO56" s="312"/>
      <c r="IP56" s="312"/>
      <c r="IQ56" s="312"/>
      <c r="IR56" s="312"/>
      <c r="IS56" s="312"/>
      <c r="IT56" s="312"/>
      <c r="IU56" s="312"/>
      <c r="IV56" s="312"/>
    </row>
    <row r="57" spans="1:256" x14ac:dyDescent="0.2">
      <c r="B57" s="312" t="s">
        <v>401</v>
      </c>
      <c r="C57" s="312">
        <v>14895</v>
      </c>
      <c r="D57" s="312">
        <v>1</v>
      </c>
      <c r="E57" s="312">
        <v>0</v>
      </c>
      <c r="F57" s="312">
        <v>24</v>
      </c>
      <c r="G57" s="312">
        <v>14</v>
      </c>
      <c r="H57" s="312">
        <v>24</v>
      </c>
      <c r="I57" s="312">
        <v>31</v>
      </c>
      <c r="J57" s="312">
        <v>5</v>
      </c>
      <c r="K57" s="312">
        <v>0</v>
      </c>
      <c r="O57" s="312">
        <v>64</v>
      </c>
      <c r="P57" s="312">
        <v>36</v>
      </c>
      <c r="Q57" s="312">
        <v>5475</v>
      </c>
      <c r="R57" s="312">
        <v>0</v>
      </c>
      <c r="S57" s="312">
        <v>0</v>
      </c>
      <c r="T57" s="312">
        <v>24</v>
      </c>
      <c r="U57" s="312">
        <v>14</v>
      </c>
      <c r="V57" s="312">
        <v>26</v>
      </c>
      <c r="W57" s="312">
        <v>31</v>
      </c>
      <c r="X57" s="312">
        <v>4</v>
      </c>
      <c r="Y57" s="312">
        <v>0</v>
      </c>
      <c r="AC57" s="312">
        <v>65</v>
      </c>
      <c r="AD57" s="312">
        <v>35</v>
      </c>
      <c r="AE57" s="312">
        <v>9420</v>
      </c>
      <c r="AF57" s="312">
        <v>1</v>
      </c>
      <c r="AG57" s="312">
        <v>0</v>
      </c>
      <c r="AH57" s="312">
        <v>25</v>
      </c>
      <c r="AI57" s="312">
        <v>14</v>
      </c>
      <c r="AJ57" s="312">
        <v>23</v>
      </c>
      <c r="AK57" s="312">
        <v>31</v>
      </c>
      <c r="AL57" s="312">
        <v>6</v>
      </c>
      <c r="AM57" s="312">
        <v>0</v>
      </c>
      <c r="AQ57" s="312">
        <v>63</v>
      </c>
      <c r="AR57" s="312">
        <v>37</v>
      </c>
      <c r="AS57" s="312">
        <v>14883</v>
      </c>
      <c r="AT57" s="312">
        <v>0</v>
      </c>
      <c r="AU57" s="312">
        <v>0</v>
      </c>
      <c r="AV57" s="312">
        <v>2</v>
      </c>
      <c r="AW57" s="312">
        <v>6</v>
      </c>
      <c r="AX57" s="312">
        <v>23</v>
      </c>
      <c r="AY57" s="312">
        <v>46</v>
      </c>
      <c r="AZ57" s="312">
        <v>22</v>
      </c>
      <c r="BA57" s="312">
        <v>1</v>
      </c>
      <c r="BB57" s="312">
        <v>0</v>
      </c>
      <c r="BG57" s="312">
        <v>78</v>
      </c>
      <c r="BH57" s="312">
        <v>22</v>
      </c>
      <c r="BI57" s="312">
        <v>5472</v>
      </c>
      <c r="BJ57" s="312">
        <v>0</v>
      </c>
      <c r="BK57" s="312">
        <v>0</v>
      </c>
      <c r="BL57" s="312">
        <v>2</v>
      </c>
      <c r="BM57" s="312">
        <v>6</v>
      </c>
      <c r="BN57" s="312">
        <v>21</v>
      </c>
      <c r="BO57" s="312">
        <v>46</v>
      </c>
      <c r="BP57" s="312">
        <v>25</v>
      </c>
      <c r="BQ57" s="312">
        <v>1</v>
      </c>
      <c r="BR57" s="312">
        <v>0</v>
      </c>
      <c r="BW57" s="312">
        <v>75</v>
      </c>
      <c r="BX57" s="312">
        <v>25</v>
      </c>
      <c r="BY57" s="312">
        <v>9411</v>
      </c>
      <c r="BZ57" s="312">
        <v>0</v>
      </c>
      <c r="CA57" s="312">
        <v>0</v>
      </c>
      <c r="CB57" s="312">
        <v>3</v>
      </c>
      <c r="CC57" s="312">
        <v>7</v>
      </c>
      <c r="CD57" s="312">
        <v>25</v>
      </c>
      <c r="CE57" s="312">
        <v>46</v>
      </c>
      <c r="CF57" s="312">
        <v>20</v>
      </c>
      <c r="CG57" s="312">
        <v>1</v>
      </c>
      <c r="CH57" s="312">
        <v>0</v>
      </c>
      <c r="CM57" s="312">
        <v>80</v>
      </c>
      <c r="CN57" s="312">
        <v>20</v>
      </c>
      <c r="CO57" s="312">
        <v>14895</v>
      </c>
      <c r="CP57" s="312">
        <v>1</v>
      </c>
      <c r="CQ57" s="312">
        <v>0</v>
      </c>
      <c r="CR57" s="312">
        <v>22</v>
      </c>
      <c r="CS57" s="312">
        <v>5</v>
      </c>
      <c r="CT57" s="312">
        <v>3</v>
      </c>
      <c r="CU57" s="312">
        <v>34</v>
      </c>
      <c r="CV57" s="312">
        <v>32</v>
      </c>
      <c r="CW57" s="312">
        <v>3</v>
      </c>
      <c r="CX57" s="312" t="s">
        <v>415</v>
      </c>
      <c r="DC57" s="312">
        <v>65</v>
      </c>
      <c r="DD57" s="312">
        <v>35</v>
      </c>
      <c r="DE57" s="312">
        <v>5475</v>
      </c>
      <c r="DF57" s="312">
        <v>1</v>
      </c>
      <c r="DG57" s="312">
        <v>0</v>
      </c>
      <c r="DH57" s="312">
        <v>24</v>
      </c>
      <c r="DI57" s="312">
        <v>6</v>
      </c>
      <c r="DJ57" s="312">
        <v>3</v>
      </c>
      <c r="DK57" s="312">
        <v>37</v>
      </c>
      <c r="DL57" s="312">
        <v>27</v>
      </c>
      <c r="DM57" s="312">
        <v>2</v>
      </c>
      <c r="DN57" s="312" t="s">
        <v>415</v>
      </c>
      <c r="DS57" s="312">
        <v>71</v>
      </c>
      <c r="DT57" s="312">
        <v>29</v>
      </c>
      <c r="DU57" s="312">
        <v>9420</v>
      </c>
      <c r="DV57" s="312">
        <v>1</v>
      </c>
      <c r="DW57" s="312">
        <v>0</v>
      </c>
      <c r="DX57" s="312">
        <v>20</v>
      </c>
      <c r="DY57" s="312">
        <v>4</v>
      </c>
      <c r="DZ57" s="312">
        <v>3</v>
      </c>
      <c r="EA57" s="312">
        <v>32</v>
      </c>
      <c r="EB57" s="312">
        <v>35</v>
      </c>
      <c r="EC57" s="312">
        <v>4</v>
      </c>
      <c r="ED57" s="312">
        <v>0</v>
      </c>
      <c r="EI57" s="312">
        <v>61</v>
      </c>
      <c r="EJ57" s="312">
        <v>39</v>
      </c>
      <c r="EK57" s="312">
        <v>14895</v>
      </c>
      <c r="EL57" s="312">
        <v>1</v>
      </c>
      <c r="EM57" s="312">
        <v>0</v>
      </c>
      <c r="EN57" s="312">
        <v>22</v>
      </c>
      <c r="EO57" s="312">
        <v>20</v>
      </c>
      <c r="EP57" s="312">
        <v>43</v>
      </c>
      <c r="EQ57" s="312">
        <v>10</v>
      </c>
      <c r="ER57" s="312">
        <v>3</v>
      </c>
      <c r="ES57" s="312">
        <v>0</v>
      </c>
      <c r="EX57" s="312">
        <v>86</v>
      </c>
      <c r="EY57" s="312">
        <v>14</v>
      </c>
      <c r="EZ57" s="312">
        <v>5475</v>
      </c>
      <c r="FA57" s="312">
        <v>1</v>
      </c>
      <c r="FB57" s="312">
        <v>0</v>
      </c>
      <c r="FC57" s="312">
        <v>22</v>
      </c>
      <c r="FD57" s="312">
        <v>19</v>
      </c>
      <c r="FE57" s="312">
        <v>44</v>
      </c>
      <c r="FF57" s="312">
        <v>11</v>
      </c>
      <c r="FG57" s="312">
        <v>3</v>
      </c>
      <c r="FH57" s="312">
        <v>0</v>
      </c>
      <c r="FM57" s="312">
        <v>86</v>
      </c>
      <c r="FN57" s="312">
        <v>14</v>
      </c>
      <c r="FO57" s="312">
        <v>9420</v>
      </c>
      <c r="FP57" s="312">
        <v>1</v>
      </c>
      <c r="FQ57" s="312">
        <v>0</v>
      </c>
      <c r="FR57" s="312">
        <v>23</v>
      </c>
      <c r="FS57" s="312">
        <v>20</v>
      </c>
      <c r="FT57" s="312">
        <v>43</v>
      </c>
      <c r="FU57" s="312">
        <v>10</v>
      </c>
      <c r="FV57" s="312">
        <v>3</v>
      </c>
      <c r="FW57" s="312">
        <v>0</v>
      </c>
      <c r="GB57" s="312">
        <v>87</v>
      </c>
      <c r="GC57" s="312">
        <v>13</v>
      </c>
      <c r="GD57" s="312">
        <v>14883</v>
      </c>
      <c r="GE57" s="312">
        <v>86</v>
      </c>
      <c r="GF57" s="312">
        <v>14</v>
      </c>
      <c r="GG57" s="312">
        <v>5472</v>
      </c>
      <c r="GH57" s="312">
        <v>86</v>
      </c>
      <c r="GI57" s="312">
        <v>14</v>
      </c>
      <c r="GJ57" s="312">
        <v>9411</v>
      </c>
      <c r="GK57" s="312">
        <v>86</v>
      </c>
      <c r="GL57" s="312">
        <v>14</v>
      </c>
      <c r="GM57" s="312">
        <v>14404</v>
      </c>
      <c r="GN57" s="312">
        <v>34</v>
      </c>
      <c r="GO57" s="312">
        <v>66</v>
      </c>
      <c r="GP57" s="312">
        <v>5275</v>
      </c>
      <c r="GQ57" s="312">
        <v>35</v>
      </c>
      <c r="GR57" s="312">
        <v>65</v>
      </c>
      <c r="GS57" s="312">
        <v>9129</v>
      </c>
      <c r="GT57" s="312">
        <v>33</v>
      </c>
      <c r="GU57" s="312">
        <v>67</v>
      </c>
      <c r="GV57" s="312">
        <v>14405</v>
      </c>
      <c r="GW57" s="312">
        <v>27</v>
      </c>
      <c r="GX57" s="312">
        <v>73</v>
      </c>
      <c r="GY57" s="312">
        <v>5276</v>
      </c>
      <c r="GZ57" s="312">
        <v>26</v>
      </c>
      <c r="HA57" s="312">
        <v>74</v>
      </c>
      <c r="HB57" s="312">
        <v>9129</v>
      </c>
      <c r="HC57" s="312">
        <v>27</v>
      </c>
      <c r="HD57" s="312">
        <v>73</v>
      </c>
      <c r="HE57" s="312">
        <v>14381</v>
      </c>
      <c r="HF57" s="312">
        <v>35</v>
      </c>
      <c r="HG57" s="312">
        <v>65</v>
      </c>
      <c r="HH57" s="312">
        <v>5270</v>
      </c>
      <c r="HI57" s="312">
        <v>40</v>
      </c>
      <c r="HJ57" s="312">
        <v>60</v>
      </c>
      <c r="HK57" s="312">
        <v>9111</v>
      </c>
      <c r="HL57" s="312">
        <v>32</v>
      </c>
      <c r="HM57" s="312">
        <v>68</v>
      </c>
      <c r="HO57" s="312"/>
      <c r="HP57" s="312"/>
      <c r="HQ57" s="312"/>
      <c r="HR57" s="312"/>
      <c r="HS57" s="312"/>
      <c r="HT57" s="312"/>
      <c r="HU57" s="312"/>
      <c r="HV57" s="312"/>
      <c r="HW57" s="312"/>
      <c r="HX57" s="312"/>
      <c r="HY57" s="312"/>
      <c r="HZ57" s="312"/>
      <c r="IA57" s="312"/>
      <c r="IB57" s="312"/>
      <c r="IC57" s="312"/>
      <c r="ID57" s="312"/>
      <c r="IE57" s="312"/>
      <c r="IF57" s="312"/>
      <c r="IG57" s="312"/>
      <c r="IH57" s="312"/>
      <c r="II57" s="312"/>
      <c r="IJ57" s="312"/>
      <c r="IK57" s="312"/>
      <c r="IL57" s="312"/>
      <c r="IM57" s="312"/>
      <c r="IN57" s="312"/>
      <c r="IO57" s="312"/>
      <c r="IP57" s="312"/>
      <c r="IQ57" s="312"/>
      <c r="IR57" s="312"/>
      <c r="IS57" s="312"/>
      <c r="IT57" s="312"/>
      <c r="IU57" s="312"/>
      <c r="IV57" s="312"/>
    </row>
    <row r="58" spans="1:256" x14ac:dyDescent="0.2">
      <c r="B58" s="312" t="s">
        <v>402</v>
      </c>
      <c r="C58" s="312">
        <v>2155</v>
      </c>
      <c r="D58" s="312">
        <v>0</v>
      </c>
      <c r="E58" s="312">
        <v>0</v>
      </c>
      <c r="F58" s="312">
        <v>87</v>
      </c>
      <c r="G58" s="312">
        <v>3</v>
      </c>
      <c r="H58" s="312">
        <v>4</v>
      </c>
      <c r="I58" s="312">
        <v>5</v>
      </c>
      <c r="J58" s="312">
        <v>1</v>
      </c>
      <c r="K58" s="312">
        <v>0</v>
      </c>
      <c r="O58" s="312">
        <v>95</v>
      </c>
      <c r="P58" s="312">
        <v>5</v>
      </c>
      <c r="Q58" s="312">
        <v>766</v>
      </c>
      <c r="R58" s="312" t="s">
        <v>415</v>
      </c>
      <c r="S58" s="312">
        <v>1</v>
      </c>
      <c r="T58" s="312">
        <v>87</v>
      </c>
      <c r="U58" s="312">
        <v>4</v>
      </c>
      <c r="V58" s="312">
        <v>4</v>
      </c>
      <c r="W58" s="312">
        <v>4</v>
      </c>
      <c r="X58" s="312">
        <v>1</v>
      </c>
      <c r="Y58" s="312">
        <v>0</v>
      </c>
      <c r="AC58" s="312">
        <v>95</v>
      </c>
      <c r="AD58" s="312">
        <v>5</v>
      </c>
      <c r="AE58" s="312">
        <v>1389</v>
      </c>
      <c r="AF58" s="312" t="s">
        <v>415</v>
      </c>
      <c r="AG58" s="312">
        <v>0</v>
      </c>
      <c r="AH58" s="312">
        <v>87</v>
      </c>
      <c r="AI58" s="312">
        <v>3</v>
      </c>
      <c r="AJ58" s="312">
        <v>4</v>
      </c>
      <c r="AK58" s="312">
        <v>5</v>
      </c>
      <c r="AL58" s="312">
        <v>1</v>
      </c>
      <c r="AM58" s="312">
        <v>0</v>
      </c>
      <c r="AQ58" s="312">
        <v>95</v>
      </c>
      <c r="AR58" s="312">
        <v>5</v>
      </c>
      <c r="AS58" s="312">
        <v>2136</v>
      </c>
      <c r="AT58" s="312" t="s">
        <v>415</v>
      </c>
      <c r="AU58" s="312" t="s">
        <v>415</v>
      </c>
      <c r="AV58" s="312">
        <v>59</v>
      </c>
      <c r="AW58" s="312">
        <v>17</v>
      </c>
      <c r="AX58" s="312">
        <v>13</v>
      </c>
      <c r="AY58" s="312">
        <v>8</v>
      </c>
      <c r="AZ58" s="312">
        <v>3</v>
      </c>
      <c r="BA58" s="312">
        <v>0</v>
      </c>
      <c r="BB58" s="312">
        <v>0</v>
      </c>
      <c r="BG58" s="312">
        <v>97</v>
      </c>
      <c r="BH58" s="312">
        <v>3</v>
      </c>
      <c r="BI58" s="312">
        <v>760</v>
      </c>
      <c r="BJ58" s="312">
        <v>0</v>
      </c>
      <c r="BK58" s="312">
        <v>0</v>
      </c>
      <c r="BL58" s="312">
        <v>60</v>
      </c>
      <c r="BM58" s="312">
        <v>16</v>
      </c>
      <c r="BN58" s="312">
        <v>13</v>
      </c>
      <c r="BO58" s="312">
        <v>8</v>
      </c>
      <c r="BP58" s="312">
        <v>3</v>
      </c>
      <c r="BQ58" s="312" t="s">
        <v>415</v>
      </c>
      <c r="BR58" s="312">
        <v>0</v>
      </c>
      <c r="BW58" s="312">
        <v>97</v>
      </c>
      <c r="BX58" s="312">
        <v>3</v>
      </c>
      <c r="BY58" s="312">
        <v>1376</v>
      </c>
      <c r="BZ58" s="312" t="s">
        <v>415</v>
      </c>
      <c r="CA58" s="312" t="s">
        <v>415</v>
      </c>
      <c r="CB58" s="312">
        <v>59</v>
      </c>
      <c r="CC58" s="312">
        <v>17</v>
      </c>
      <c r="CD58" s="312">
        <v>13</v>
      </c>
      <c r="CE58" s="312">
        <v>7</v>
      </c>
      <c r="CF58" s="312">
        <v>3</v>
      </c>
      <c r="CG58" s="312" t="s">
        <v>415</v>
      </c>
      <c r="CH58" s="312">
        <v>0</v>
      </c>
      <c r="CM58" s="312">
        <v>97</v>
      </c>
      <c r="CN58" s="312">
        <v>3</v>
      </c>
      <c r="CO58" s="312">
        <v>2155</v>
      </c>
      <c r="CP58" s="312">
        <v>0</v>
      </c>
      <c r="CQ58" s="312">
        <v>0</v>
      </c>
      <c r="CR58" s="312">
        <v>85</v>
      </c>
      <c r="CS58" s="312">
        <v>2</v>
      </c>
      <c r="CT58" s="312">
        <v>1</v>
      </c>
      <c r="CU58" s="312">
        <v>6</v>
      </c>
      <c r="CV58" s="312">
        <v>4</v>
      </c>
      <c r="CW58" s="312" t="s">
        <v>415</v>
      </c>
      <c r="CX58" s="312" t="s">
        <v>415</v>
      </c>
      <c r="DC58" s="312">
        <v>95</v>
      </c>
      <c r="DD58" s="312">
        <v>5</v>
      </c>
      <c r="DE58" s="312">
        <v>766</v>
      </c>
      <c r="DF58" s="312">
        <v>1</v>
      </c>
      <c r="DG58" s="312">
        <v>1</v>
      </c>
      <c r="DH58" s="312">
        <v>87</v>
      </c>
      <c r="DI58" s="312">
        <v>2</v>
      </c>
      <c r="DJ58" s="312">
        <v>1</v>
      </c>
      <c r="DK58" s="312">
        <v>6</v>
      </c>
      <c r="DL58" s="312">
        <v>3</v>
      </c>
      <c r="DM58" s="312" t="s">
        <v>415</v>
      </c>
      <c r="DN58" s="312" t="s">
        <v>415</v>
      </c>
      <c r="DS58" s="312">
        <v>96</v>
      </c>
      <c r="DT58" s="312">
        <v>4</v>
      </c>
      <c r="DU58" s="312">
        <v>1389</v>
      </c>
      <c r="DV58" s="312">
        <v>0</v>
      </c>
      <c r="DW58" s="312">
        <v>0</v>
      </c>
      <c r="DX58" s="312">
        <v>85</v>
      </c>
      <c r="DY58" s="312">
        <v>1</v>
      </c>
      <c r="DZ58" s="312">
        <v>1</v>
      </c>
      <c r="EA58" s="312">
        <v>7</v>
      </c>
      <c r="EB58" s="312">
        <v>5</v>
      </c>
      <c r="EC58" s="312">
        <v>0</v>
      </c>
      <c r="ED58" s="312">
        <v>0</v>
      </c>
      <c r="EI58" s="312">
        <v>95</v>
      </c>
      <c r="EJ58" s="312">
        <v>5</v>
      </c>
      <c r="EK58" s="312">
        <v>2155</v>
      </c>
      <c r="EL58" s="312">
        <v>0</v>
      </c>
      <c r="EM58" s="312">
        <v>0</v>
      </c>
      <c r="EN58" s="312">
        <v>86</v>
      </c>
      <c r="EO58" s="312">
        <v>5</v>
      </c>
      <c r="EP58" s="312">
        <v>6</v>
      </c>
      <c r="EQ58" s="312">
        <v>2</v>
      </c>
      <c r="ER58" s="312">
        <v>1</v>
      </c>
      <c r="ES58" s="312">
        <v>0</v>
      </c>
      <c r="EX58" s="312">
        <v>98</v>
      </c>
      <c r="EY58" s="312">
        <v>2</v>
      </c>
      <c r="EZ58" s="312">
        <v>766</v>
      </c>
      <c r="FA58" s="312">
        <v>1</v>
      </c>
      <c r="FB58" s="312" t="s">
        <v>415</v>
      </c>
      <c r="FC58" s="312">
        <v>87</v>
      </c>
      <c r="FD58" s="312">
        <v>5</v>
      </c>
      <c r="FE58" s="312">
        <v>5</v>
      </c>
      <c r="FF58" s="312">
        <v>2</v>
      </c>
      <c r="FG58" s="312">
        <v>0</v>
      </c>
      <c r="FH58" s="312">
        <v>0</v>
      </c>
      <c r="FM58" s="312">
        <v>98</v>
      </c>
      <c r="FN58" s="312">
        <v>2</v>
      </c>
      <c r="FO58" s="312">
        <v>1389</v>
      </c>
      <c r="FP58" s="312">
        <v>0</v>
      </c>
      <c r="FQ58" s="312" t="s">
        <v>415</v>
      </c>
      <c r="FR58" s="312">
        <v>86</v>
      </c>
      <c r="FS58" s="312">
        <v>4</v>
      </c>
      <c r="FT58" s="312">
        <v>7</v>
      </c>
      <c r="FU58" s="312">
        <v>1</v>
      </c>
      <c r="FV58" s="312">
        <v>1</v>
      </c>
      <c r="FW58" s="312">
        <v>0</v>
      </c>
      <c r="GB58" s="312">
        <v>98</v>
      </c>
      <c r="GC58" s="312">
        <v>2</v>
      </c>
      <c r="GD58" s="312">
        <v>2136</v>
      </c>
      <c r="GE58" s="312">
        <v>98</v>
      </c>
      <c r="GF58" s="312">
        <v>2</v>
      </c>
      <c r="GG58" s="312">
        <v>760</v>
      </c>
      <c r="GH58" s="312">
        <v>98</v>
      </c>
      <c r="GI58" s="312">
        <v>2</v>
      </c>
      <c r="GJ58" s="312">
        <v>1376</v>
      </c>
      <c r="GK58" s="312">
        <v>98</v>
      </c>
      <c r="GL58" s="312">
        <v>2</v>
      </c>
      <c r="GM58" s="312">
        <v>2124</v>
      </c>
      <c r="GN58" s="312">
        <v>83</v>
      </c>
      <c r="GO58" s="312">
        <v>17</v>
      </c>
      <c r="GP58" s="312">
        <v>755</v>
      </c>
      <c r="GQ58" s="312">
        <v>84</v>
      </c>
      <c r="GR58" s="312">
        <v>16</v>
      </c>
      <c r="GS58" s="312">
        <v>1369</v>
      </c>
      <c r="GT58" s="312">
        <v>82</v>
      </c>
      <c r="GU58" s="312">
        <v>18</v>
      </c>
      <c r="GV58" s="312">
        <v>2126</v>
      </c>
      <c r="GW58" s="312">
        <v>81</v>
      </c>
      <c r="GX58" s="312">
        <v>19</v>
      </c>
      <c r="GY58" s="312">
        <v>755</v>
      </c>
      <c r="GZ58" s="312">
        <v>82</v>
      </c>
      <c r="HA58" s="312">
        <v>18</v>
      </c>
      <c r="HB58" s="312">
        <v>1371</v>
      </c>
      <c r="HC58" s="312">
        <v>81</v>
      </c>
      <c r="HD58" s="312">
        <v>19</v>
      </c>
      <c r="HE58" s="312">
        <v>2122</v>
      </c>
      <c r="HF58" s="312">
        <v>82</v>
      </c>
      <c r="HG58" s="312">
        <v>18</v>
      </c>
      <c r="HH58" s="312">
        <v>754</v>
      </c>
      <c r="HI58" s="312">
        <v>84</v>
      </c>
      <c r="HJ58" s="312">
        <v>16</v>
      </c>
      <c r="HK58" s="312">
        <v>1368</v>
      </c>
      <c r="HL58" s="312">
        <v>81</v>
      </c>
      <c r="HM58" s="312">
        <v>19</v>
      </c>
      <c r="HO58" s="312"/>
      <c r="HP58" s="312"/>
      <c r="HQ58" s="312"/>
      <c r="HR58" s="312"/>
      <c r="HS58" s="312"/>
      <c r="HT58" s="312"/>
      <c r="HU58" s="312"/>
      <c r="HV58" s="312"/>
      <c r="HW58" s="312"/>
      <c r="HX58" s="312"/>
      <c r="HY58" s="312"/>
      <c r="HZ58" s="312"/>
      <c r="IA58" s="312"/>
      <c r="IB58" s="312"/>
      <c r="IC58" s="312"/>
      <c r="ID58" s="312"/>
      <c r="IE58" s="312"/>
      <c r="IF58" s="312"/>
      <c r="IG58" s="312"/>
      <c r="IH58" s="312"/>
      <c r="II58" s="312"/>
      <c r="IJ58" s="312"/>
      <c r="IK58" s="312"/>
      <c r="IL58" s="312"/>
      <c r="IM58" s="312"/>
      <c r="IN58" s="312"/>
      <c r="IO58" s="312"/>
      <c r="IP58" s="312"/>
      <c r="IQ58" s="312"/>
      <c r="IR58" s="312"/>
      <c r="IS58" s="312"/>
      <c r="IT58" s="312"/>
      <c r="IU58" s="312"/>
      <c r="IV58" s="312"/>
    </row>
    <row r="59" spans="1:256" x14ac:dyDescent="0.2">
      <c r="B59" s="312" t="s">
        <v>403</v>
      </c>
      <c r="C59" s="312">
        <v>623</v>
      </c>
      <c r="D59" s="312" t="s">
        <v>415</v>
      </c>
      <c r="E59" s="312">
        <v>1</v>
      </c>
      <c r="F59" s="312">
        <v>91</v>
      </c>
      <c r="G59" s="312">
        <v>2</v>
      </c>
      <c r="H59" s="312">
        <v>2</v>
      </c>
      <c r="I59" s="312">
        <v>3</v>
      </c>
      <c r="J59" s="312">
        <v>1</v>
      </c>
      <c r="K59" s="312">
        <v>0</v>
      </c>
      <c r="O59" s="312">
        <v>96</v>
      </c>
      <c r="P59" s="312">
        <v>4</v>
      </c>
      <c r="Q59" s="312">
        <v>277</v>
      </c>
      <c r="R59" s="312">
        <v>0</v>
      </c>
      <c r="S59" s="312" t="s">
        <v>415</v>
      </c>
      <c r="T59" s="312">
        <v>92</v>
      </c>
      <c r="U59" s="312" t="s">
        <v>415</v>
      </c>
      <c r="V59" s="312" t="s">
        <v>415</v>
      </c>
      <c r="W59" s="312">
        <v>4</v>
      </c>
      <c r="X59" s="312" t="s">
        <v>415</v>
      </c>
      <c r="Y59" s="312">
        <v>0</v>
      </c>
      <c r="AC59" s="312">
        <v>96</v>
      </c>
      <c r="AD59" s="312">
        <v>4</v>
      </c>
      <c r="AE59" s="312">
        <v>346</v>
      </c>
      <c r="AF59" s="312" t="s">
        <v>415</v>
      </c>
      <c r="AG59" s="312" t="s">
        <v>415</v>
      </c>
      <c r="AH59" s="312">
        <v>90</v>
      </c>
      <c r="AI59" s="312" t="s">
        <v>415</v>
      </c>
      <c r="AJ59" s="312" t="s">
        <v>415</v>
      </c>
      <c r="AK59" s="312">
        <v>3</v>
      </c>
      <c r="AL59" s="312" t="s">
        <v>415</v>
      </c>
      <c r="AM59" s="312">
        <v>0</v>
      </c>
      <c r="AQ59" s="312">
        <v>96</v>
      </c>
      <c r="AR59" s="312">
        <v>4</v>
      </c>
      <c r="AS59" s="312">
        <v>616</v>
      </c>
      <c r="AT59" s="312">
        <v>0</v>
      </c>
      <c r="AU59" s="312">
        <v>1</v>
      </c>
      <c r="AV59" s="312">
        <v>80</v>
      </c>
      <c r="AW59" s="312">
        <v>6</v>
      </c>
      <c r="AX59" s="312">
        <v>7</v>
      </c>
      <c r="AY59" s="312">
        <v>4</v>
      </c>
      <c r="AZ59" s="312">
        <v>2</v>
      </c>
      <c r="BA59" s="312" t="s">
        <v>415</v>
      </c>
      <c r="BB59" s="312">
        <v>0</v>
      </c>
      <c r="BG59" s="312">
        <v>98</v>
      </c>
      <c r="BH59" s="312">
        <v>2</v>
      </c>
      <c r="BI59" s="312">
        <v>273</v>
      </c>
      <c r="BJ59" s="312">
        <v>0</v>
      </c>
      <c r="BK59" s="312" t="s">
        <v>415</v>
      </c>
      <c r="BL59" s="312">
        <v>82</v>
      </c>
      <c r="BM59" s="312">
        <v>6</v>
      </c>
      <c r="BN59" s="312">
        <v>6</v>
      </c>
      <c r="BO59" s="312">
        <v>3</v>
      </c>
      <c r="BP59" s="312">
        <v>3</v>
      </c>
      <c r="BQ59" s="312">
        <v>0</v>
      </c>
      <c r="BR59" s="312">
        <v>0</v>
      </c>
      <c r="BW59" s="312">
        <v>97</v>
      </c>
      <c r="BX59" s="312">
        <v>3</v>
      </c>
      <c r="BY59" s="312">
        <v>343</v>
      </c>
      <c r="BZ59" s="312">
        <v>1</v>
      </c>
      <c r="CA59" s="312" t="s">
        <v>415</v>
      </c>
      <c r="CB59" s="312">
        <v>78</v>
      </c>
      <c r="CC59" s="312">
        <v>7</v>
      </c>
      <c r="CD59" s="312">
        <v>8</v>
      </c>
      <c r="CE59" s="312">
        <v>4</v>
      </c>
      <c r="CF59" s="312">
        <v>1</v>
      </c>
      <c r="CG59" s="312" t="s">
        <v>415</v>
      </c>
      <c r="CH59" s="312">
        <v>0</v>
      </c>
      <c r="CM59" s="312">
        <v>99</v>
      </c>
      <c r="CN59" s="312">
        <v>1</v>
      </c>
      <c r="CO59" s="312">
        <v>623</v>
      </c>
      <c r="CP59" s="312" t="s">
        <v>415</v>
      </c>
      <c r="CQ59" s="312">
        <v>1</v>
      </c>
      <c r="CR59" s="312">
        <v>91</v>
      </c>
      <c r="CS59" s="312" t="s">
        <v>415</v>
      </c>
      <c r="CT59" s="312" t="s">
        <v>415</v>
      </c>
      <c r="CU59" s="312">
        <v>3</v>
      </c>
      <c r="CV59" s="312">
        <v>3</v>
      </c>
      <c r="CW59" s="312" t="s">
        <v>415</v>
      </c>
      <c r="CX59" s="312">
        <v>0</v>
      </c>
      <c r="DC59" s="312">
        <v>97</v>
      </c>
      <c r="DD59" s="312">
        <v>3</v>
      </c>
      <c r="DE59" s="312">
        <v>277</v>
      </c>
      <c r="DF59" s="312">
        <v>0</v>
      </c>
      <c r="DG59" s="312" t="s">
        <v>415</v>
      </c>
      <c r="DH59" s="312">
        <v>94</v>
      </c>
      <c r="DI59" s="312" t="s">
        <v>415</v>
      </c>
      <c r="DJ59" s="312">
        <v>0</v>
      </c>
      <c r="DK59" s="312">
        <v>2</v>
      </c>
      <c r="DL59" s="312">
        <v>3</v>
      </c>
      <c r="DM59" s="312">
        <v>0</v>
      </c>
      <c r="DN59" s="312">
        <v>0</v>
      </c>
      <c r="DS59" s="312">
        <v>97</v>
      </c>
      <c r="DT59" s="312">
        <v>3</v>
      </c>
      <c r="DU59" s="312">
        <v>346</v>
      </c>
      <c r="DV59" s="312" t="s">
        <v>415</v>
      </c>
      <c r="DW59" s="312" t="s">
        <v>415</v>
      </c>
      <c r="DX59" s="312">
        <v>89</v>
      </c>
      <c r="DY59" s="312">
        <v>1</v>
      </c>
      <c r="DZ59" s="312" t="s">
        <v>415</v>
      </c>
      <c r="EA59" s="312">
        <v>4</v>
      </c>
      <c r="EB59" s="312">
        <v>3</v>
      </c>
      <c r="EC59" s="312" t="s">
        <v>415</v>
      </c>
      <c r="ED59" s="312">
        <v>0</v>
      </c>
      <c r="EI59" s="312">
        <v>97</v>
      </c>
      <c r="EJ59" s="312">
        <v>3</v>
      </c>
      <c r="EK59" s="312">
        <v>623</v>
      </c>
      <c r="EL59" s="312" t="s">
        <v>415</v>
      </c>
      <c r="EM59" s="312">
        <v>1</v>
      </c>
      <c r="EN59" s="312">
        <v>91</v>
      </c>
      <c r="EO59" s="312">
        <v>3</v>
      </c>
      <c r="EP59" s="312">
        <v>3</v>
      </c>
      <c r="EQ59" s="312">
        <v>1</v>
      </c>
      <c r="ER59" s="312">
        <v>1</v>
      </c>
      <c r="ES59" s="312">
        <v>0</v>
      </c>
      <c r="EX59" s="312">
        <v>98</v>
      </c>
      <c r="EY59" s="312">
        <v>2</v>
      </c>
      <c r="EZ59" s="312">
        <v>277</v>
      </c>
      <c r="FA59" s="312" t="s">
        <v>415</v>
      </c>
      <c r="FB59" s="312" t="s">
        <v>415</v>
      </c>
      <c r="FC59" s="312">
        <v>92</v>
      </c>
      <c r="FD59" s="312" t="s">
        <v>415</v>
      </c>
      <c r="FE59" s="312">
        <v>2</v>
      </c>
      <c r="FF59" s="312">
        <v>1</v>
      </c>
      <c r="FG59" s="312" t="s">
        <v>415</v>
      </c>
      <c r="FH59" s="312">
        <v>0</v>
      </c>
      <c r="FM59" s="312">
        <v>98</v>
      </c>
      <c r="FN59" s="312">
        <v>2</v>
      </c>
      <c r="FO59" s="312">
        <v>346</v>
      </c>
      <c r="FP59" s="312" t="s">
        <v>415</v>
      </c>
      <c r="FQ59" s="312" t="s">
        <v>415</v>
      </c>
      <c r="FR59" s="312">
        <v>91</v>
      </c>
      <c r="FS59" s="312" t="s">
        <v>415</v>
      </c>
      <c r="FT59" s="312">
        <v>3</v>
      </c>
      <c r="FU59" s="312">
        <v>1</v>
      </c>
      <c r="FV59" s="312" t="s">
        <v>415</v>
      </c>
      <c r="FW59" s="312">
        <v>0</v>
      </c>
      <c r="GB59" s="312">
        <v>98</v>
      </c>
      <c r="GC59" s="312">
        <v>2</v>
      </c>
      <c r="GD59" s="312">
        <v>616</v>
      </c>
      <c r="GE59" s="312">
        <v>99</v>
      </c>
      <c r="GF59" s="312">
        <v>1</v>
      </c>
      <c r="GG59" s="312">
        <v>273</v>
      </c>
      <c r="GH59" s="312">
        <v>98</v>
      </c>
      <c r="GI59" s="312">
        <v>2</v>
      </c>
      <c r="GJ59" s="312">
        <v>343</v>
      </c>
      <c r="GK59" s="312">
        <v>99</v>
      </c>
      <c r="GL59" s="312">
        <v>1</v>
      </c>
      <c r="GM59" s="312">
        <v>621</v>
      </c>
      <c r="GN59" s="312">
        <v>90</v>
      </c>
      <c r="GO59" s="312">
        <v>10</v>
      </c>
      <c r="GP59" s="312">
        <v>276</v>
      </c>
      <c r="GQ59" s="312">
        <v>92</v>
      </c>
      <c r="GR59" s="312">
        <v>8</v>
      </c>
      <c r="GS59" s="312">
        <v>345</v>
      </c>
      <c r="GT59" s="312">
        <v>89</v>
      </c>
      <c r="GU59" s="312">
        <v>11</v>
      </c>
      <c r="GV59" s="312">
        <v>620</v>
      </c>
      <c r="GW59" s="312">
        <v>91</v>
      </c>
      <c r="GX59" s="312">
        <v>9</v>
      </c>
      <c r="GY59" s="312">
        <v>275</v>
      </c>
      <c r="GZ59" s="312">
        <v>92</v>
      </c>
      <c r="HA59" s="312">
        <v>8</v>
      </c>
      <c r="HB59" s="312">
        <v>345</v>
      </c>
      <c r="HC59" s="312">
        <v>90</v>
      </c>
      <c r="HD59" s="312">
        <v>10</v>
      </c>
      <c r="HE59" s="312">
        <v>622</v>
      </c>
      <c r="HF59" s="312">
        <v>91</v>
      </c>
      <c r="HG59" s="312">
        <v>9</v>
      </c>
      <c r="HH59" s="312">
        <v>277</v>
      </c>
      <c r="HI59" s="312">
        <v>93</v>
      </c>
      <c r="HJ59" s="312">
        <v>7</v>
      </c>
      <c r="HK59" s="312">
        <v>345</v>
      </c>
      <c r="HL59" s="312">
        <v>89</v>
      </c>
      <c r="HM59" s="312">
        <v>11</v>
      </c>
      <c r="HO59" s="312"/>
      <c r="HP59" s="312"/>
      <c r="HQ59" s="312"/>
      <c r="HR59" s="312"/>
      <c r="HS59" s="312"/>
      <c r="HT59" s="312"/>
      <c r="HU59" s="312"/>
      <c r="HV59" s="312"/>
      <c r="HW59" s="312"/>
      <c r="HX59" s="312"/>
      <c r="HY59" s="312"/>
      <c r="HZ59" s="312"/>
      <c r="IA59" s="312"/>
      <c r="IB59" s="312"/>
      <c r="IC59" s="312"/>
      <c r="ID59" s="312"/>
      <c r="IE59" s="312"/>
      <c r="IF59" s="312"/>
      <c r="IG59" s="312"/>
      <c r="IH59" s="312"/>
      <c r="II59" s="312"/>
      <c r="IJ59" s="312"/>
      <c r="IK59" s="312"/>
      <c r="IL59" s="312"/>
      <c r="IM59" s="312"/>
      <c r="IN59" s="312"/>
      <c r="IO59" s="312"/>
      <c r="IP59" s="312"/>
      <c r="IQ59" s="312"/>
      <c r="IR59" s="312"/>
      <c r="IS59" s="312"/>
      <c r="IT59" s="312"/>
      <c r="IU59" s="312"/>
      <c r="IV59" s="312"/>
    </row>
    <row r="60" spans="1:256" x14ac:dyDescent="0.2">
      <c r="B60" s="312" t="s">
        <v>404</v>
      </c>
      <c r="C60" s="312">
        <v>11609</v>
      </c>
      <c r="D60" s="312">
        <v>1</v>
      </c>
      <c r="E60" s="312">
        <v>0</v>
      </c>
      <c r="F60" s="312">
        <v>11</v>
      </c>
      <c r="G60" s="312">
        <v>7</v>
      </c>
      <c r="H60" s="312">
        <v>16</v>
      </c>
      <c r="I60" s="312">
        <v>43</v>
      </c>
      <c r="J60" s="312">
        <v>22</v>
      </c>
      <c r="K60" s="312">
        <v>0</v>
      </c>
      <c r="O60" s="312">
        <v>36</v>
      </c>
      <c r="P60" s="312">
        <v>64</v>
      </c>
      <c r="Q60" s="312">
        <v>2164</v>
      </c>
      <c r="R60" s="312">
        <v>1</v>
      </c>
      <c r="S60" s="312" t="s">
        <v>415</v>
      </c>
      <c r="T60" s="312">
        <v>9</v>
      </c>
      <c r="U60" s="312">
        <v>8</v>
      </c>
      <c r="V60" s="312">
        <v>17</v>
      </c>
      <c r="W60" s="312">
        <v>43</v>
      </c>
      <c r="X60" s="312">
        <v>23</v>
      </c>
      <c r="Y60" s="312" t="s">
        <v>415</v>
      </c>
      <c r="AC60" s="312">
        <v>34</v>
      </c>
      <c r="AD60" s="312">
        <v>66</v>
      </c>
      <c r="AE60" s="312">
        <v>9445</v>
      </c>
      <c r="AF60" s="312">
        <v>1</v>
      </c>
      <c r="AG60" s="312" t="s">
        <v>415</v>
      </c>
      <c r="AH60" s="312">
        <v>11</v>
      </c>
      <c r="AI60" s="312">
        <v>7</v>
      </c>
      <c r="AJ60" s="312">
        <v>16</v>
      </c>
      <c r="AK60" s="312">
        <v>42</v>
      </c>
      <c r="AL60" s="312">
        <v>22</v>
      </c>
      <c r="AM60" s="312" t="s">
        <v>415</v>
      </c>
      <c r="AQ60" s="312">
        <v>36</v>
      </c>
      <c r="AR60" s="312">
        <v>64</v>
      </c>
      <c r="AS60" s="312">
        <v>11599</v>
      </c>
      <c r="AT60" s="312">
        <v>0</v>
      </c>
      <c r="AU60" s="312">
        <v>0</v>
      </c>
      <c r="AV60" s="312">
        <v>1</v>
      </c>
      <c r="AW60" s="312">
        <v>3</v>
      </c>
      <c r="AX60" s="312">
        <v>13</v>
      </c>
      <c r="AY60" s="312">
        <v>33</v>
      </c>
      <c r="AZ60" s="312">
        <v>43</v>
      </c>
      <c r="BA60" s="312">
        <v>7</v>
      </c>
      <c r="BB60" s="312">
        <v>0</v>
      </c>
      <c r="BG60" s="312">
        <v>50</v>
      </c>
      <c r="BH60" s="312">
        <v>50</v>
      </c>
      <c r="BI60" s="312">
        <v>2164</v>
      </c>
      <c r="BJ60" s="312" t="s">
        <v>415</v>
      </c>
      <c r="BK60" s="312" t="s">
        <v>415</v>
      </c>
      <c r="BL60" s="312">
        <v>1</v>
      </c>
      <c r="BM60" s="312">
        <v>2</v>
      </c>
      <c r="BN60" s="312">
        <v>9</v>
      </c>
      <c r="BO60" s="312">
        <v>29</v>
      </c>
      <c r="BP60" s="312">
        <v>48</v>
      </c>
      <c r="BQ60" s="312">
        <v>11</v>
      </c>
      <c r="BR60" s="312">
        <v>0</v>
      </c>
      <c r="BW60" s="312">
        <v>41</v>
      </c>
      <c r="BX60" s="312">
        <v>59</v>
      </c>
      <c r="BY60" s="312">
        <v>9435</v>
      </c>
      <c r="BZ60" s="312" t="s">
        <v>415</v>
      </c>
      <c r="CA60" s="312" t="s">
        <v>415</v>
      </c>
      <c r="CB60" s="312">
        <v>1</v>
      </c>
      <c r="CC60" s="312">
        <v>3</v>
      </c>
      <c r="CD60" s="312">
        <v>14</v>
      </c>
      <c r="CE60" s="312">
        <v>34</v>
      </c>
      <c r="CF60" s="312">
        <v>42</v>
      </c>
      <c r="CG60" s="312">
        <v>6</v>
      </c>
      <c r="CH60" s="312">
        <v>0</v>
      </c>
      <c r="CM60" s="312">
        <v>52</v>
      </c>
      <c r="CN60" s="312">
        <v>48</v>
      </c>
      <c r="CO60" s="312">
        <v>11609</v>
      </c>
      <c r="CP60" s="312">
        <v>1</v>
      </c>
      <c r="CQ60" s="312">
        <v>0</v>
      </c>
      <c r="CR60" s="312">
        <v>8</v>
      </c>
      <c r="CS60" s="312">
        <v>3</v>
      </c>
      <c r="CT60" s="312">
        <v>2</v>
      </c>
      <c r="CU60" s="312">
        <v>24</v>
      </c>
      <c r="CV60" s="312">
        <v>45</v>
      </c>
      <c r="CW60" s="312">
        <v>15</v>
      </c>
      <c r="CX60" s="312">
        <v>1</v>
      </c>
      <c r="DC60" s="312">
        <v>39</v>
      </c>
      <c r="DD60" s="312">
        <v>61</v>
      </c>
      <c r="DE60" s="312">
        <v>2164</v>
      </c>
      <c r="DF60" s="312">
        <v>1</v>
      </c>
      <c r="DG60" s="312">
        <v>0</v>
      </c>
      <c r="DH60" s="312">
        <v>9</v>
      </c>
      <c r="DI60" s="312">
        <v>4</v>
      </c>
      <c r="DJ60" s="312">
        <v>2</v>
      </c>
      <c r="DK60" s="312">
        <v>28</v>
      </c>
      <c r="DL60" s="312">
        <v>45</v>
      </c>
      <c r="DM60" s="312">
        <v>11</v>
      </c>
      <c r="DN60" s="312">
        <v>1</v>
      </c>
      <c r="DS60" s="312">
        <v>43</v>
      </c>
      <c r="DT60" s="312">
        <v>57</v>
      </c>
      <c r="DU60" s="312">
        <v>9445</v>
      </c>
      <c r="DV60" s="312">
        <v>1</v>
      </c>
      <c r="DW60" s="312">
        <v>0</v>
      </c>
      <c r="DX60" s="312">
        <v>8</v>
      </c>
      <c r="DY60" s="312">
        <v>3</v>
      </c>
      <c r="DZ60" s="312">
        <v>2</v>
      </c>
      <c r="EA60" s="312">
        <v>23</v>
      </c>
      <c r="EB60" s="312">
        <v>45</v>
      </c>
      <c r="EC60" s="312">
        <v>16</v>
      </c>
      <c r="ED60" s="312">
        <v>2</v>
      </c>
      <c r="EI60" s="312">
        <v>38</v>
      </c>
      <c r="EJ60" s="312">
        <v>62</v>
      </c>
      <c r="EK60" s="312">
        <v>11609</v>
      </c>
      <c r="EL60" s="312">
        <v>1</v>
      </c>
      <c r="EM60" s="312">
        <v>0</v>
      </c>
      <c r="EN60" s="312">
        <v>10</v>
      </c>
      <c r="EO60" s="312">
        <v>11</v>
      </c>
      <c r="EP60" s="312">
        <v>36</v>
      </c>
      <c r="EQ60" s="312">
        <v>23</v>
      </c>
      <c r="ER60" s="312">
        <v>18</v>
      </c>
      <c r="ES60" s="312">
        <v>0</v>
      </c>
      <c r="EX60" s="312">
        <v>59</v>
      </c>
      <c r="EY60" s="312">
        <v>41</v>
      </c>
      <c r="EZ60" s="312">
        <v>2164</v>
      </c>
      <c r="FA60" s="312">
        <v>1</v>
      </c>
      <c r="FB60" s="312" t="s">
        <v>415</v>
      </c>
      <c r="FC60" s="312">
        <v>8</v>
      </c>
      <c r="FD60" s="312">
        <v>11</v>
      </c>
      <c r="FE60" s="312">
        <v>34</v>
      </c>
      <c r="FF60" s="312">
        <v>24</v>
      </c>
      <c r="FG60" s="312">
        <v>22</v>
      </c>
      <c r="FH60" s="312">
        <v>0</v>
      </c>
      <c r="FM60" s="312">
        <v>54</v>
      </c>
      <c r="FN60" s="312">
        <v>46</v>
      </c>
      <c r="FO60" s="312">
        <v>9445</v>
      </c>
      <c r="FP60" s="312">
        <v>1</v>
      </c>
      <c r="FQ60" s="312" t="s">
        <v>415</v>
      </c>
      <c r="FR60" s="312">
        <v>10</v>
      </c>
      <c r="FS60" s="312">
        <v>12</v>
      </c>
      <c r="FT60" s="312">
        <v>37</v>
      </c>
      <c r="FU60" s="312">
        <v>23</v>
      </c>
      <c r="FV60" s="312">
        <v>17</v>
      </c>
      <c r="FW60" s="312">
        <v>0</v>
      </c>
      <c r="GB60" s="312">
        <v>60</v>
      </c>
      <c r="GC60" s="312">
        <v>40</v>
      </c>
      <c r="GD60" s="312">
        <v>11599</v>
      </c>
      <c r="GE60" s="312">
        <v>59</v>
      </c>
      <c r="GF60" s="312">
        <v>41</v>
      </c>
      <c r="GG60" s="312">
        <v>2164</v>
      </c>
      <c r="GH60" s="312">
        <v>55</v>
      </c>
      <c r="GI60" s="312">
        <v>45</v>
      </c>
      <c r="GJ60" s="312">
        <v>9435</v>
      </c>
      <c r="GK60" s="312">
        <v>59</v>
      </c>
      <c r="GL60" s="312">
        <v>41</v>
      </c>
      <c r="GM60" s="312">
        <v>11245</v>
      </c>
      <c r="GN60" s="312">
        <v>23</v>
      </c>
      <c r="GO60" s="312">
        <v>77</v>
      </c>
      <c r="GP60" s="312">
        <v>2108</v>
      </c>
      <c r="GQ60" s="312">
        <v>23</v>
      </c>
      <c r="GR60" s="312">
        <v>77</v>
      </c>
      <c r="GS60" s="312">
        <v>9137</v>
      </c>
      <c r="GT60" s="312">
        <v>23</v>
      </c>
      <c r="GU60" s="312">
        <v>77</v>
      </c>
      <c r="GV60" s="312">
        <v>11249</v>
      </c>
      <c r="GW60" s="312">
        <v>21</v>
      </c>
      <c r="GX60" s="312">
        <v>79</v>
      </c>
      <c r="GY60" s="312">
        <v>2110</v>
      </c>
      <c r="GZ60" s="312">
        <v>19</v>
      </c>
      <c r="HA60" s="312">
        <v>81</v>
      </c>
      <c r="HB60" s="312">
        <v>9139</v>
      </c>
      <c r="HC60" s="312">
        <v>21</v>
      </c>
      <c r="HD60" s="312">
        <v>79</v>
      </c>
      <c r="HE60" s="312">
        <v>11248</v>
      </c>
      <c r="HF60" s="312">
        <v>27</v>
      </c>
      <c r="HG60" s="312">
        <v>73</v>
      </c>
      <c r="HH60" s="312">
        <v>2108</v>
      </c>
      <c r="HI60" s="312">
        <v>29</v>
      </c>
      <c r="HJ60" s="312">
        <v>71</v>
      </c>
      <c r="HK60" s="312">
        <v>9140</v>
      </c>
      <c r="HL60" s="312">
        <v>26</v>
      </c>
      <c r="HM60" s="312">
        <v>74</v>
      </c>
      <c r="HO60" s="312"/>
      <c r="HP60" s="312"/>
      <c r="HQ60" s="312"/>
      <c r="HR60" s="312"/>
      <c r="HS60" s="312"/>
      <c r="HT60" s="312"/>
      <c r="HU60" s="312"/>
      <c r="HV60" s="312"/>
      <c r="HW60" s="312"/>
      <c r="HX60" s="312"/>
      <c r="HY60" s="312"/>
      <c r="HZ60" s="312"/>
      <c r="IA60" s="312"/>
      <c r="IB60" s="312"/>
      <c r="IC60" s="312"/>
      <c r="ID60" s="312"/>
      <c r="IE60" s="312"/>
      <c r="IF60" s="312"/>
      <c r="IG60" s="312"/>
      <c r="IH60" s="312"/>
      <c r="II60" s="312"/>
      <c r="IJ60" s="312"/>
      <c r="IK60" s="312"/>
      <c r="IL60" s="312"/>
      <c r="IM60" s="312"/>
      <c r="IN60" s="312"/>
      <c r="IO60" s="312"/>
      <c r="IP60" s="312"/>
      <c r="IQ60" s="312"/>
      <c r="IR60" s="312"/>
      <c r="IS60" s="312"/>
      <c r="IT60" s="312"/>
      <c r="IU60" s="312"/>
      <c r="IV60" s="312"/>
    </row>
    <row r="61" spans="1:256" x14ac:dyDescent="0.2">
      <c r="B61" s="312" t="s">
        <v>405</v>
      </c>
      <c r="C61" s="312">
        <v>8573</v>
      </c>
      <c r="D61" s="312">
        <v>1</v>
      </c>
      <c r="E61" s="312">
        <v>0</v>
      </c>
      <c r="F61" s="312">
        <v>24</v>
      </c>
      <c r="G61" s="312">
        <v>12</v>
      </c>
      <c r="H61" s="312">
        <v>21</v>
      </c>
      <c r="I61" s="312">
        <v>33</v>
      </c>
      <c r="J61" s="312">
        <v>9</v>
      </c>
      <c r="K61" s="312">
        <v>0</v>
      </c>
      <c r="O61" s="312">
        <v>58</v>
      </c>
      <c r="P61" s="312">
        <v>42</v>
      </c>
      <c r="Q61" s="312">
        <v>2501</v>
      </c>
      <c r="R61" s="312">
        <v>1</v>
      </c>
      <c r="S61" s="312">
        <v>0</v>
      </c>
      <c r="T61" s="312">
        <v>25</v>
      </c>
      <c r="U61" s="312">
        <v>13</v>
      </c>
      <c r="V61" s="312">
        <v>22</v>
      </c>
      <c r="W61" s="312">
        <v>32</v>
      </c>
      <c r="X61" s="312">
        <v>7</v>
      </c>
      <c r="Y61" s="312">
        <v>0</v>
      </c>
      <c r="AC61" s="312">
        <v>61</v>
      </c>
      <c r="AD61" s="312">
        <v>39</v>
      </c>
      <c r="AE61" s="312">
        <v>6072</v>
      </c>
      <c r="AF61" s="312">
        <v>1</v>
      </c>
      <c r="AG61" s="312">
        <v>0</v>
      </c>
      <c r="AH61" s="312">
        <v>24</v>
      </c>
      <c r="AI61" s="312">
        <v>12</v>
      </c>
      <c r="AJ61" s="312">
        <v>20</v>
      </c>
      <c r="AK61" s="312">
        <v>33</v>
      </c>
      <c r="AL61" s="312">
        <v>10</v>
      </c>
      <c r="AM61" s="312">
        <v>0</v>
      </c>
      <c r="AQ61" s="312">
        <v>57</v>
      </c>
      <c r="AR61" s="312">
        <v>43</v>
      </c>
      <c r="AS61" s="312">
        <v>8566</v>
      </c>
      <c r="AT61" s="312" t="s">
        <v>415</v>
      </c>
      <c r="AU61" s="312">
        <v>0</v>
      </c>
      <c r="AV61" s="312">
        <v>2</v>
      </c>
      <c r="AW61" s="312">
        <v>6</v>
      </c>
      <c r="AX61" s="312">
        <v>22</v>
      </c>
      <c r="AY61" s="312">
        <v>40</v>
      </c>
      <c r="AZ61" s="312">
        <v>27</v>
      </c>
      <c r="BA61" s="312">
        <v>3</v>
      </c>
      <c r="BB61" s="312">
        <v>0</v>
      </c>
      <c r="BG61" s="312">
        <v>70</v>
      </c>
      <c r="BH61" s="312">
        <v>30</v>
      </c>
      <c r="BI61" s="312">
        <v>2500</v>
      </c>
      <c r="BJ61" s="312">
        <v>0</v>
      </c>
      <c r="BK61" s="312">
        <v>0</v>
      </c>
      <c r="BL61" s="312">
        <v>2</v>
      </c>
      <c r="BM61" s="312">
        <v>6</v>
      </c>
      <c r="BN61" s="312">
        <v>21</v>
      </c>
      <c r="BO61" s="312">
        <v>38</v>
      </c>
      <c r="BP61" s="312">
        <v>29</v>
      </c>
      <c r="BQ61" s="312">
        <v>3</v>
      </c>
      <c r="BR61" s="312" t="s">
        <v>415</v>
      </c>
      <c r="BW61" s="312">
        <v>68</v>
      </c>
      <c r="BX61" s="312">
        <v>32</v>
      </c>
      <c r="BY61" s="312">
        <v>6066</v>
      </c>
      <c r="BZ61" s="312" t="s">
        <v>415</v>
      </c>
      <c r="CA61" s="312">
        <v>0</v>
      </c>
      <c r="CB61" s="312">
        <v>2</v>
      </c>
      <c r="CC61" s="312">
        <v>6</v>
      </c>
      <c r="CD61" s="312">
        <v>22</v>
      </c>
      <c r="CE61" s="312">
        <v>40</v>
      </c>
      <c r="CF61" s="312">
        <v>27</v>
      </c>
      <c r="CG61" s="312">
        <v>3</v>
      </c>
      <c r="CH61" s="312" t="s">
        <v>415</v>
      </c>
      <c r="CM61" s="312">
        <v>71</v>
      </c>
      <c r="CN61" s="312">
        <v>29</v>
      </c>
      <c r="CO61" s="312">
        <v>8572</v>
      </c>
      <c r="CP61" s="312">
        <v>1</v>
      </c>
      <c r="CQ61" s="312">
        <v>0</v>
      </c>
      <c r="CR61" s="312">
        <v>21</v>
      </c>
      <c r="CS61" s="312">
        <v>4</v>
      </c>
      <c r="CT61" s="312">
        <v>3</v>
      </c>
      <c r="CU61" s="312">
        <v>29</v>
      </c>
      <c r="CV61" s="312">
        <v>34</v>
      </c>
      <c r="CW61" s="312">
        <v>8</v>
      </c>
      <c r="CX61" s="312">
        <v>1</v>
      </c>
      <c r="DC61" s="312">
        <v>57</v>
      </c>
      <c r="DD61" s="312">
        <v>43</v>
      </c>
      <c r="DE61" s="312">
        <v>2501</v>
      </c>
      <c r="DF61" s="312">
        <v>1</v>
      </c>
      <c r="DG61" s="312">
        <v>0</v>
      </c>
      <c r="DH61" s="312">
        <v>25</v>
      </c>
      <c r="DI61" s="312">
        <v>6</v>
      </c>
      <c r="DJ61" s="312">
        <v>4</v>
      </c>
      <c r="DK61" s="312">
        <v>32</v>
      </c>
      <c r="DL61" s="312">
        <v>28</v>
      </c>
      <c r="DM61" s="312">
        <v>5</v>
      </c>
      <c r="DN61" s="312">
        <v>0</v>
      </c>
      <c r="DS61" s="312">
        <v>67</v>
      </c>
      <c r="DT61" s="312">
        <v>33</v>
      </c>
      <c r="DU61" s="312">
        <v>6071</v>
      </c>
      <c r="DV61" s="312">
        <v>1</v>
      </c>
      <c r="DW61" s="312">
        <v>0</v>
      </c>
      <c r="DX61" s="312">
        <v>19</v>
      </c>
      <c r="DY61" s="312">
        <v>3</v>
      </c>
      <c r="DZ61" s="312">
        <v>2</v>
      </c>
      <c r="EA61" s="312">
        <v>27</v>
      </c>
      <c r="EB61" s="312">
        <v>37</v>
      </c>
      <c r="EC61" s="312">
        <v>9</v>
      </c>
      <c r="ED61" s="312">
        <v>1</v>
      </c>
      <c r="EI61" s="312">
        <v>53</v>
      </c>
      <c r="EJ61" s="312">
        <v>47</v>
      </c>
      <c r="EK61" s="312">
        <v>8573</v>
      </c>
      <c r="EL61" s="312">
        <v>1</v>
      </c>
      <c r="EM61" s="312">
        <v>0</v>
      </c>
      <c r="EN61" s="312">
        <v>22</v>
      </c>
      <c r="EO61" s="312">
        <v>15</v>
      </c>
      <c r="EP61" s="312">
        <v>38</v>
      </c>
      <c r="EQ61" s="312">
        <v>14</v>
      </c>
      <c r="ER61" s="312">
        <v>9</v>
      </c>
      <c r="ES61" s="312">
        <v>0</v>
      </c>
      <c r="EX61" s="312">
        <v>76</v>
      </c>
      <c r="EY61" s="312">
        <v>24</v>
      </c>
      <c r="EZ61" s="312">
        <v>2501</v>
      </c>
      <c r="FA61" s="312">
        <v>1</v>
      </c>
      <c r="FB61" s="312">
        <v>0</v>
      </c>
      <c r="FC61" s="312">
        <v>23</v>
      </c>
      <c r="FD61" s="312">
        <v>15</v>
      </c>
      <c r="FE61" s="312">
        <v>39</v>
      </c>
      <c r="FF61" s="312">
        <v>13</v>
      </c>
      <c r="FG61" s="312">
        <v>9</v>
      </c>
      <c r="FH61" s="312">
        <v>0</v>
      </c>
      <c r="FM61" s="312">
        <v>78</v>
      </c>
      <c r="FN61" s="312">
        <v>22</v>
      </c>
      <c r="FO61" s="312">
        <v>6072</v>
      </c>
      <c r="FP61" s="312">
        <v>1</v>
      </c>
      <c r="FQ61" s="312">
        <v>0</v>
      </c>
      <c r="FR61" s="312">
        <v>22</v>
      </c>
      <c r="FS61" s="312">
        <v>15</v>
      </c>
      <c r="FT61" s="312">
        <v>38</v>
      </c>
      <c r="FU61" s="312">
        <v>15</v>
      </c>
      <c r="FV61" s="312">
        <v>9</v>
      </c>
      <c r="FW61" s="312">
        <v>0</v>
      </c>
      <c r="GB61" s="312">
        <v>76</v>
      </c>
      <c r="GC61" s="312">
        <v>24</v>
      </c>
      <c r="GD61" s="312">
        <v>8565</v>
      </c>
      <c r="GE61" s="312">
        <v>78</v>
      </c>
      <c r="GF61" s="312">
        <v>22</v>
      </c>
      <c r="GG61" s="312">
        <v>2500</v>
      </c>
      <c r="GH61" s="312">
        <v>80</v>
      </c>
      <c r="GI61" s="312">
        <v>20</v>
      </c>
      <c r="GJ61" s="312">
        <v>6065</v>
      </c>
      <c r="GK61" s="312">
        <v>77</v>
      </c>
      <c r="GL61" s="312">
        <v>23</v>
      </c>
      <c r="GM61" s="312">
        <v>8325</v>
      </c>
      <c r="GN61" s="312">
        <v>32</v>
      </c>
      <c r="GO61" s="312">
        <v>68</v>
      </c>
      <c r="GP61" s="312">
        <v>2429</v>
      </c>
      <c r="GQ61" s="312">
        <v>35</v>
      </c>
      <c r="GR61" s="312">
        <v>65</v>
      </c>
      <c r="GS61" s="312">
        <v>5896</v>
      </c>
      <c r="GT61" s="312">
        <v>31</v>
      </c>
      <c r="GU61" s="312">
        <v>69</v>
      </c>
      <c r="GV61" s="312">
        <v>8320</v>
      </c>
      <c r="GW61" s="312">
        <v>24</v>
      </c>
      <c r="GX61" s="312">
        <v>76</v>
      </c>
      <c r="GY61" s="312">
        <v>2426</v>
      </c>
      <c r="GZ61" s="312">
        <v>24</v>
      </c>
      <c r="HA61" s="312">
        <v>76</v>
      </c>
      <c r="HB61" s="312">
        <v>5894</v>
      </c>
      <c r="HC61" s="312">
        <v>23</v>
      </c>
      <c r="HD61" s="312">
        <v>77</v>
      </c>
      <c r="HE61" s="312">
        <v>8308</v>
      </c>
      <c r="HF61" s="312">
        <v>30</v>
      </c>
      <c r="HG61" s="312">
        <v>70</v>
      </c>
      <c r="HH61" s="312">
        <v>2425</v>
      </c>
      <c r="HI61" s="312">
        <v>37</v>
      </c>
      <c r="HJ61" s="312">
        <v>63</v>
      </c>
      <c r="HK61" s="312">
        <v>5883</v>
      </c>
      <c r="HL61" s="312">
        <v>28</v>
      </c>
      <c r="HM61" s="312">
        <v>72</v>
      </c>
      <c r="HO61" s="312"/>
      <c r="HP61" s="312"/>
      <c r="HQ61" s="312"/>
      <c r="HR61" s="312"/>
      <c r="HS61" s="312"/>
      <c r="HT61" s="312"/>
      <c r="HU61" s="312"/>
      <c r="HV61" s="312"/>
      <c r="HW61" s="312"/>
      <c r="HX61" s="312"/>
      <c r="HY61" s="312"/>
      <c r="HZ61" s="312"/>
      <c r="IA61" s="312"/>
      <c r="IB61" s="312"/>
      <c r="IC61" s="312"/>
      <c r="ID61" s="312"/>
      <c r="IE61" s="312"/>
      <c r="IF61" s="312"/>
      <c r="IG61" s="312"/>
      <c r="IH61" s="312"/>
      <c r="II61" s="312"/>
      <c r="IJ61" s="312"/>
      <c r="IK61" s="312"/>
      <c r="IL61" s="312"/>
      <c r="IM61" s="312"/>
      <c r="IN61" s="312"/>
      <c r="IO61" s="312"/>
      <c r="IP61" s="312"/>
      <c r="IQ61" s="312"/>
      <c r="IR61" s="312"/>
      <c r="IS61" s="312"/>
      <c r="IT61" s="312"/>
      <c r="IU61" s="312"/>
      <c r="IV61" s="312"/>
    </row>
    <row r="62" spans="1:256" x14ac:dyDescent="0.2">
      <c r="B62" s="312" t="s">
        <v>406</v>
      </c>
      <c r="C62" s="312">
        <v>1161</v>
      </c>
      <c r="D62" s="312" t="s">
        <v>415</v>
      </c>
      <c r="E62" s="312" t="s">
        <v>415</v>
      </c>
      <c r="F62" s="312">
        <v>12</v>
      </c>
      <c r="G62" s="312">
        <v>5</v>
      </c>
      <c r="H62" s="312">
        <v>17</v>
      </c>
      <c r="I62" s="312">
        <v>41</v>
      </c>
      <c r="J62" s="312">
        <v>23</v>
      </c>
      <c r="K62" s="312" t="s">
        <v>415</v>
      </c>
      <c r="O62" s="312">
        <v>35</v>
      </c>
      <c r="P62" s="312">
        <v>65</v>
      </c>
      <c r="Q62" s="312">
        <v>548</v>
      </c>
      <c r="R62" s="312">
        <v>0</v>
      </c>
      <c r="S62" s="312" t="s">
        <v>415</v>
      </c>
      <c r="T62" s="312">
        <v>10</v>
      </c>
      <c r="U62" s="312">
        <v>4</v>
      </c>
      <c r="V62" s="312">
        <v>19</v>
      </c>
      <c r="W62" s="312">
        <v>40</v>
      </c>
      <c r="X62" s="312">
        <v>26</v>
      </c>
      <c r="Y62" s="312" t="s">
        <v>415</v>
      </c>
      <c r="AC62" s="312">
        <v>33</v>
      </c>
      <c r="AD62" s="312">
        <v>67</v>
      </c>
      <c r="AE62" s="312">
        <v>613</v>
      </c>
      <c r="AF62" s="312" t="s">
        <v>415</v>
      </c>
      <c r="AG62" s="312" t="s">
        <v>415</v>
      </c>
      <c r="AH62" s="312">
        <v>15</v>
      </c>
      <c r="AI62" s="312">
        <v>6</v>
      </c>
      <c r="AJ62" s="312">
        <v>15</v>
      </c>
      <c r="AK62" s="312">
        <v>43</v>
      </c>
      <c r="AL62" s="312">
        <v>21</v>
      </c>
      <c r="AM62" s="312" t="s">
        <v>415</v>
      </c>
      <c r="AQ62" s="312">
        <v>37</v>
      </c>
      <c r="AR62" s="312">
        <v>63</v>
      </c>
      <c r="AS62" s="312">
        <v>1161</v>
      </c>
      <c r="AT62" s="312">
        <v>0</v>
      </c>
      <c r="AU62" s="312">
        <v>0</v>
      </c>
      <c r="AV62" s="312">
        <v>1</v>
      </c>
      <c r="AW62" s="312">
        <v>4</v>
      </c>
      <c r="AX62" s="312">
        <v>11</v>
      </c>
      <c r="AY62" s="312">
        <v>26</v>
      </c>
      <c r="AZ62" s="312">
        <v>44</v>
      </c>
      <c r="BA62" s="312">
        <v>14</v>
      </c>
      <c r="BB62" s="312">
        <v>0</v>
      </c>
      <c r="BG62" s="312">
        <v>42</v>
      </c>
      <c r="BH62" s="312">
        <v>58</v>
      </c>
      <c r="BI62" s="312">
        <v>548</v>
      </c>
      <c r="BJ62" s="312">
        <v>0</v>
      </c>
      <c r="BK62" s="312">
        <v>0</v>
      </c>
      <c r="BL62" s="312">
        <v>1</v>
      </c>
      <c r="BM62" s="312">
        <v>2</v>
      </c>
      <c r="BN62" s="312">
        <v>10</v>
      </c>
      <c r="BO62" s="312">
        <v>24</v>
      </c>
      <c r="BP62" s="312">
        <v>45</v>
      </c>
      <c r="BQ62" s="312">
        <v>18</v>
      </c>
      <c r="BR62" s="312" t="s">
        <v>415</v>
      </c>
      <c r="BW62" s="312">
        <v>37</v>
      </c>
      <c r="BX62" s="312">
        <v>63</v>
      </c>
      <c r="BY62" s="312">
        <v>613</v>
      </c>
      <c r="BZ62" s="312">
        <v>0</v>
      </c>
      <c r="CA62" s="312">
        <v>0</v>
      </c>
      <c r="CB62" s="312">
        <v>1</v>
      </c>
      <c r="CC62" s="312">
        <v>6</v>
      </c>
      <c r="CD62" s="312">
        <v>12</v>
      </c>
      <c r="CE62" s="312">
        <v>28</v>
      </c>
      <c r="CF62" s="312">
        <v>43</v>
      </c>
      <c r="CG62" s="312">
        <v>10</v>
      </c>
      <c r="CH62" s="312" t="s">
        <v>415</v>
      </c>
      <c r="CM62" s="312">
        <v>47</v>
      </c>
      <c r="CN62" s="312">
        <v>53</v>
      </c>
      <c r="CO62" s="312">
        <v>1161</v>
      </c>
      <c r="CP62" s="312" t="s">
        <v>415</v>
      </c>
      <c r="CQ62" s="312" t="s">
        <v>415</v>
      </c>
      <c r="CR62" s="312">
        <v>9</v>
      </c>
      <c r="CS62" s="312">
        <v>2</v>
      </c>
      <c r="CT62" s="312">
        <v>1</v>
      </c>
      <c r="CU62" s="312">
        <v>21</v>
      </c>
      <c r="CV62" s="312">
        <v>44</v>
      </c>
      <c r="CW62" s="312">
        <v>19</v>
      </c>
      <c r="CX62" s="312">
        <v>3</v>
      </c>
      <c r="DC62" s="312">
        <v>34</v>
      </c>
      <c r="DD62" s="312">
        <v>66</v>
      </c>
      <c r="DE62" s="312">
        <v>548</v>
      </c>
      <c r="DF62" s="312" t="s">
        <v>415</v>
      </c>
      <c r="DG62" s="312" t="s">
        <v>415</v>
      </c>
      <c r="DH62" s="312">
        <v>9</v>
      </c>
      <c r="DI62" s="312">
        <v>3</v>
      </c>
      <c r="DJ62" s="312">
        <v>1</v>
      </c>
      <c r="DK62" s="312">
        <v>23</v>
      </c>
      <c r="DL62" s="312">
        <v>45</v>
      </c>
      <c r="DM62" s="312">
        <v>17</v>
      </c>
      <c r="DN62" s="312">
        <v>3</v>
      </c>
      <c r="DS62" s="312">
        <v>35</v>
      </c>
      <c r="DT62" s="312">
        <v>65</v>
      </c>
      <c r="DU62" s="312">
        <v>613</v>
      </c>
      <c r="DV62" s="312" t="s">
        <v>415</v>
      </c>
      <c r="DW62" s="312">
        <v>0</v>
      </c>
      <c r="DX62" s="312">
        <v>10</v>
      </c>
      <c r="DY62" s="312">
        <v>2</v>
      </c>
      <c r="DZ62" s="312">
        <v>1</v>
      </c>
      <c r="EA62" s="312">
        <v>19</v>
      </c>
      <c r="EB62" s="312">
        <v>44</v>
      </c>
      <c r="EC62" s="312">
        <v>20</v>
      </c>
      <c r="ED62" s="312">
        <v>3</v>
      </c>
      <c r="EI62" s="312">
        <v>33</v>
      </c>
      <c r="EJ62" s="312">
        <v>67</v>
      </c>
      <c r="EK62" s="312">
        <v>1161</v>
      </c>
      <c r="EL62" s="312">
        <v>0</v>
      </c>
      <c r="EM62" s="312" t="s">
        <v>415</v>
      </c>
      <c r="EN62" s="312">
        <v>12</v>
      </c>
      <c r="EO62" s="312">
        <v>8</v>
      </c>
      <c r="EP62" s="312">
        <v>31</v>
      </c>
      <c r="EQ62" s="312">
        <v>21</v>
      </c>
      <c r="ER62" s="312">
        <v>27</v>
      </c>
      <c r="ES62" s="312">
        <v>1</v>
      </c>
      <c r="EX62" s="312">
        <v>51</v>
      </c>
      <c r="EY62" s="312">
        <v>49</v>
      </c>
      <c r="EZ62" s="312">
        <v>548</v>
      </c>
      <c r="FA62" s="312">
        <v>0</v>
      </c>
      <c r="FB62" s="312" t="s">
        <v>415</v>
      </c>
      <c r="FC62" s="312">
        <v>10</v>
      </c>
      <c r="FD62" s="312">
        <v>6</v>
      </c>
      <c r="FE62" s="312">
        <v>30</v>
      </c>
      <c r="FF62" s="312">
        <v>23</v>
      </c>
      <c r="FG62" s="312">
        <v>30</v>
      </c>
      <c r="FH62" s="312">
        <v>1</v>
      </c>
      <c r="FM62" s="312">
        <v>45</v>
      </c>
      <c r="FN62" s="312">
        <v>55</v>
      </c>
      <c r="FO62" s="312">
        <v>613</v>
      </c>
      <c r="FP62" s="312">
        <v>1</v>
      </c>
      <c r="FQ62" s="312">
        <v>0</v>
      </c>
      <c r="FR62" s="312">
        <v>14</v>
      </c>
      <c r="FS62" s="312">
        <v>9</v>
      </c>
      <c r="FT62" s="312">
        <v>32</v>
      </c>
      <c r="FU62" s="312">
        <v>20</v>
      </c>
      <c r="FV62" s="312">
        <v>24</v>
      </c>
      <c r="FW62" s="312">
        <v>0</v>
      </c>
      <c r="GB62" s="312">
        <v>56</v>
      </c>
      <c r="GC62" s="312">
        <v>44</v>
      </c>
      <c r="GD62" s="312">
        <v>1161</v>
      </c>
      <c r="GE62" s="312">
        <v>51</v>
      </c>
      <c r="GF62" s="312">
        <v>49</v>
      </c>
      <c r="GG62" s="312">
        <v>548</v>
      </c>
      <c r="GH62" s="312">
        <v>48</v>
      </c>
      <c r="GI62" s="312">
        <v>52</v>
      </c>
      <c r="GJ62" s="312">
        <v>613</v>
      </c>
      <c r="GK62" s="312">
        <v>54</v>
      </c>
      <c r="GL62" s="312">
        <v>46</v>
      </c>
      <c r="GM62" s="312">
        <v>1136</v>
      </c>
      <c r="GN62" s="312">
        <v>21</v>
      </c>
      <c r="GO62" s="312">
        <v>79</v>
      </c>
      <c r="GP62" s="312">
        <v>532</v>
      </c>
      <c r="GQ62" s="312">
        <v>19</v>
      </c>
      <c r="GR62" s="312">
        <v>81</v>
      </c>
      <c r="GS62" s="312">
        <v>604</v>
      </c>
      <c r="GT62" s="312">
        <v>22</v>
      </c>
      <c r="GU62" s="312">
        <v>78</v>
      </c>
      <c r="GV62" s="312">
        <v>1141</v>
      </c>
      <c r="GW62" s="312">
        <v>17</v>
      </c>
      <c r="GX62" s="312">
        <v>83</v>
      </c>
      <c r="GY62" s="312">
        <v>533</v>
      </c>
      <c r="GZ62" s="312">
        <v>14</v>
      </c>
      <c r="HA62" s="312">
        <v>86</v>
      </c>
      <c r="HB62" s="312">
        <v>608</v>
      </c>
      <c r="HC62" s="312">
        <v>21</v>
      </c>
      <c r="HD62" s="312">
        <v>79</v>
      </c>
      <c r="HE62" s="312">
        <v>1135</v>
      </c>
      <c r="HF62" s="312">
        <v>21</v>
      </c>
      <c r="HG62" s="312">
        <v>79</v>
      </c>
      <c r="HH62" s="312">
        <v>532</v>
      </c>
      <c r="HI62" s="312">
        <v>23</v>
      </c>
      <c r="HJ62" s="312">
        <v>77</v>
      </c>
      <c r="HK62" s="312">
        <v>603</v>
      </c>
      <c r="HL62" s="312">
        <v>19</v>
      </c>
      <c r="HM62" s="312">
        <v>81</v>
      </c>
      <c r="HO62" s="312"/>
      <c r="HP62" s="312"/>
      <c r="HQ62" s="312"/>
      <c r="HR62" s="312"/>
      <c r="HS62" s="312"/>
      <c r="HT62" s="312"/>
      <c r="HU62" s="312"/>
      <c r="HV62" s="312"/>
      <c r="HW62" s="312"/>
      <c r="HX62" s="312"/>
      <c r="HY62" s="312"/>
      <c r="HZ62" s="312"/>
      <c r="IA62" s="312"/>
      <c r="IB62" s="312"/>
      <c r="IC62" s="312"/>
      <c r="ID62" s="312"/>
      <c r="IE62" s="312"/>
      <c r="IF62" s="312"/>
      <c r="IG62" s="312"/>
      <c r="IH62" s="312"/>
      <c r="II62" s="312"/>
      <c r="IJ62" s="312"/>
      <c r="IK62" s="312"/>
      <c r="IL62" s="312"/>
      <c r="IM62" s="312"/>
      <c r="IN62" s="312"/>
      <c r="IO62" s="312"/>
      <c r="IP62" s="312"/>
      <c r="IQ62" s="312"/>
      <c r="IR62" s="312"/>
      <c r="IS62" s="312"/>
      <c r="IT62" s="312"/>
      <c r="IU62" s="312"/>
      <c r="IV62" s="312"/>
    </row>
    <row r="63" spans="1:256" x14ac:dyDescent="0.2">
      <c r="B63" s="312" t="s">
        <v>407</v>
      </c>
      <c r="C63" s="312">
        <v>673</v>
      </c>
      <c r="D63" s="312">
        <v>0</v>
      </c>
      <c r="E63" s="312">
        <v>0</v>
      </c>
      <c r="F63" s="312">
        <v>11</v>
      </c>
      <c r="G63" s="312">
        <v>7</v>
      </c>
      <c r="H63" s="312">
        <v>11</v>
      </c>
      <c r="I63" s="312">
        <v>36</v>
      </c>
      <c r="J63" s="312">
        <v>33</v>
      </c>
      <c r="K63" s="312" t="s">
        <v>415</v>
      </c>
      <c r="O63" s="312">
        <v>31</v>
      </c>
      <c r="P63" s="312">
        <v>69</v>
      </c>
      <c r="Q63" s="312">
        <v>283</v>
      </c>
      <c r="R63" s="312" t="s">
        <v>415</v>
      </c>
      <c r="S63" s="312" t="s">
        <v>415</v>
      </c>
      <c r="T63" s="312">
        <v>13</v>
      </c>
      <c r="U63" s="312">
        <v>8</v>
      </c>
      <c r="V63" s="312">
        <v>10</v>
      </c>
      <c r="W63" s="312">
        <v>37</v>
      </c>
      <c r="X63" s="312">
        <v>31</v>
      </c>
      <c r="Y63" s="312" t="s">
        <v>415</v>
      </c>
      <c r="AC63" s="312">
        <v>32</v>
      </c>
      <c r="AD63" s="312">
        <v>68</v>
      </c>
      <c r="AE63" s="312">
        <v>390</v>
      </c>
      <c r="AF63" s="312" t="s">
        <v>415</v>
      </c>
      <c r="AG63" s="312" t="s">
        <v>415</v>
      </c>
      <c r="AH63" s="312">
        <v>11</v>
      </c>
      <c r="AI63" s="312">
        <v>7</v>
      </c>
      <c r="AJ63" s="312">
        <v>11</v>
      </c>
      <c r="AK63" s="312">
        <v>36</v>
      </c>
      <c r="AL63" s="312">
        <v>34</v>
      </c>
      <c r="AM63" s="312" t="s">
        <v>415</v>
      </c>
      <c r="AQ63" s="312">
        <v>30</v>
      </c>
      <c r="AR63" s="312">
        <v>70</v>
      </c>
      <c r="AS63" s="312">
        <v>673</v>
      </c>
      <c r="AT63" s="312" t="s">
        <v>415</v>
      </c>
      <c r="AU63" s="312">
        <v>0</v>
      </c>
      <c r="AV63" s="312">
        <v>3</v>
      </c>
      <c r="AW63" s="312">
        <v>1</v>
      </c>
      <c r="AX63" s="312">
        <v>10</v>
      </c>
      <c r="AY63" s="312">
        <v>19</v>
      </c>
      <c r="AZ63" s="312">
        <v>48</v>
      </c>
      <c r="BA63" s="312">
        <v>17</v>
      </c>
      <c r="BB63" s="312">
        <v>1</v>
      </c>
      <c r="BG63" s="312">
        <v>34</v>
      </c>
      <c r="BH63" s="312">
        <v>66</v>
      </c>
      <c r="BI63" s="312">
        <v>283</v>
      </c>
      <c r="BJ63" s="312" t="s">
        <v>415</v>
      </c>
      <c r="BK63" s="312">
        <v>0</v>
      </c>
      <c r="BL63" s="312">
        <v>4</v>
      </c>
      <c r="BM63" s="312" t="s">
        <v>415</v>
      </c>
      <c r="BN63" s="312">
        <v>12</v>
      </c>
      <c r="BO63" s="312">
        <v>18</v>
      </c>
      <c r="BP63" s="312">
        <v>44</v>
      </c>
      <c r="BQ63" s="312">
        <v>19</v>
      </c>
      <c r="BR63" s="312">
        <v>1</v>
      </c>
      <c r="BW63" s="312">
        <v>35</v>
      </c>
      <c r="BX63" s="312">
        <v>65</v>
      </c>
      <c r="BY63" s="312">
        <v>390</v>
      </c>
      <c r="BZ63" s="312">
        <v>0</v>
      </c>
      <c r="CA63" s="312">
        <v>0</v>
      </c>
      <c r="CB63" s="312">
        <v>3</v>
      </c>
      <c r="CC63" s="312" t="s">
        <v>415</v>
      </c>
      <c r="CD63" s="312">
        <v>9</v>
      </c>
      <c r="CE63" s="312">
        <v>20</v>
      </c>
      <c r="CF63" s="312">
        <v>51</v>
      </c>
      <c r="CG63" s="312">
        <v>15</v>
      </c>
      <c r="CH63" s="312">
        <v>1</v>
      </c>
      <c r="CM63" s="312">
        <v>33</v>
      </c>
      <c r="CN63" s="312">
        <v>67</v>
      </c>
      <c r="CO63" s="312">
        <v>673</v>
      </c>
      <c r="CP63" s="312" t="s">
        <v>415</v>
      </c>
      <c r="CQ63" s="312" t="s">
        <v>415</v>
      </c>
      <c r="CR63" s="312">
        <v>11</v>
      </c>
      <c r="CS63" s="312">
        <v>3</v>
      </c>
      <c r="CT63" s="312">
        <v>1</v>
      </c>
      <c r="CU63" s="312">
        <v>15</v>
      </c>
      <c r="CV63" s="312">
        <v>41</v>
      </c>
      <c r="CW63" s="312">
        <v>24</v>
      </c>
      <c r="CX63" s="312">
        <v>4</v>
      </c>
      <c r="DC63" s="312">
        <v>30</v>
      </c>
      <c r="DD63" s="312">
        <v>70</v>
      </c>
      <c r="DE63" s="312">
        <v>283</v>
      </c>
      <c r="DF63" s="312" t="s">
        <v>415</v>
      </c>
      <c r="DG63" s="312" t="s">
        <v>415</v>
      </c>
      <c r="DH63" s="312">
        <v>13</v>
      </c>
      <c r="DI63" s="312">
        <v>7</v>
      </c>
      <c r="DJ63" s="312">
        <v>1</v>
      </c>
      <c r="DK63" s="312">
        <v>13</v>
      </c>
      <c r="DL63" s="312">
        <v>40</v>
      </c>
      <c r="DM63" s="312">
        <v>22</v>
      </c>
      <c r="DN63" s="312">
        <v>2</v>
      </c>
      <c r="DS63" s="312">
        <v>35</v>
      </c>
      <c r="DT63" s="312">
        <v>65</v>
      </c>
      <c r="DU63" s="312">
        <v>390</v>
      </c>
      <c r="DV63" s="312" t="s">
        <v>415</v>
      </c>
      <c r="DW63" s="312">
        <v>0</v>
      </c>
      <c r="DX63" s="312">
        <v>9</v>
      </c>
      <c r="DY63" s="312">
        <v>1</v>
      </c>
      <c r="DZ63" s="312">
        <v>1</v>
      </c>
      <c r="EA63" s="312">
        <v>16</v>
      </c>
      <c r="EB63" s="312">
        <v>42</v>
      </c>
      <c r="EC63" s="312">
        <v>26</v>
      </c>
      <c r="ED63" s="312">
        <v>5</v>
      </c>
      <c r="EI63" s="312">
        <v>27</v>
      </c>
      <c r="EJ63" s="312">
        <v>73</v>
      </c>
      <c r="EK63" s="312">
        <v>673</v>
      </c>
      <c r="EL63" s="312">
        <v>1</v>
      </c>
      <c r="EM63" s="312" t="s">
        <v>415</v>
      </c>
      <c r="EN63" s="312">
        <v>10</v>
      </c>
      <c r="EO63" s="312">
        <v>6</v>
      </c>
      <c r="EP63" s="312">
        <v>28</v>
      </c>
      <c r="EQ63" s="312">
        <v>26</v>
      </c>
      <c r="ER63" s="312">
        <v>28</v>
      </c>
      <c r="ES63" s="312">
        <v>1</v>
      </c>
      <c r="EX63" s="312">
        <v>45</v>
      </c>
      <c r="EY63" s="312">
        <v>55</v>
      </c>
      <c r="EZ63" s="312">
        <v>283</v>
      </c>
      <c r="FA63" s="312" t="s">
        <v>415</v>
      </c>
      <c r="FB63" s="312" t="s">
        <v>415</v>
      </c>
      <c r="FC63" s="312">
        <v>11</v>
      </c>
      <c r="FD63" s="312">
        <v>7</v>
      </c>
      <c r="FE63" s="312">
        <v>24</v>
      </c>
      <c r="FF63" s="312">
        <v>27</v>
      </c>
      <c r="FG63" s="312">
        <v>28</v>
      </c>
      <c r="FH63" s="312" t="s">
        <v>415</v>
      </c>
      <c r="FM63" s="312">
        <v>45</v>
      </c>
      <c r="FN63" s="312">
        <v>55</v>
      </c>
      <c r="FO63" s="312">
        <v>390</v>
      </c>
      <c r="FP63" s="312" t="s">
        <v>415</v>
      </c>
      <c r="FQ63" s="312">
        <v>0</v>
      </c>
      <c r="FR63" s="312">
        <v>8</v>
      </c>
      <c r="FS63" s="312">
        <v>5</v>
      </c>
      <c r="FT63" s="312">
        <v>31</v>
      </c>
      <c r="FU63" s="312">
        <v>26</v>
      </c>
      <c r="FV63" s="312">
        <v>28</v>
      </c>
      <c r="FW63" s="312" t="s">
        <v>415</v>
      </c>
      <c r="GB63" s="312">
        <v>45</v>
      </c>
      <c r="GC63" s="312">
        <v>55</v>
      </c>
      <c r="GD63" s="312">
        <v>673</v>
      </c>
      <c r="GE63" s="312">
        <v>44</v>
      </c>
      <c r="GF63" s="312">
        <v>56</v>
      </c>
      <c r="GG63" s="312">
        <v>283</v>
      </c>
      <c r="GH63" s="312">
        <v>45</v>
      </c>
      <c r="GI63" s="312">
        <v>55</v>
      </c>
      <c r="GJ63" s="312">
        <v>390</v>
      </c>
      <c r="GK63" s="312">
        <v>44</v>
      </c>
      <c r="GL63" s="312">
        <v>56</v>
      </c>
      <c r="GM63" s="312">
        <v>653</v>
      </c>
      <c r="GN63" s="312">
        <v>21</v>
      </c>
      <c r="GO63" s="312">
        <v>79</v>
      </c>
      <c r="GP63" s="312">
        <v>271</v>
      </c>
      <c r="GQ63" s="312">
        <v>23</v>
      </c>
      <c r="GR63" s="312">
        <v>77</v>
      </c>
      <c r="GS63" s="312">
        <v>382</v>
      </c>
      <c r="GT63" s="312">
        <v>20</v>
      </c>
      <c r="GU63" s="312">
        <v>80</v>
      </c>
      <c r="GV63" s="312">
        <v>654</v>
      </c>
      <c r="GW63" s="312">
        <v>13</v>
      </c>
      <c r="GX63" s="312">
        <v>87</v>
      </c>
      <c r="GY63" s="312">
        <v>272</v>
      </c>
      <c r="GZ63" s="312">
        <v>16</v>
      </c>
      <c r="HA63" s="312">
        <v>84</v>
      </c>
      <c r="HB63" s="312">
        <v>382</v>
      </c>
      <c r="HC63" s="312">
        <v>12</v>
      </c>
      <c r="HD63" s="312">
        <v>88</v>
      </c>
      <c r="HE63" s="312">
        <v>654</v>
      </c>
      <c r="HF63" s="312">
        <v>21</v>
      </c>
      <c r="HG63" s="312">
        <v>79</v>
      </c>
      <c r="HH63" s="312">
        <v>272</v>
      </c>
      <c r="HI63" s="312">
        <v>24</v>
      </c>
      <c r="HJ63" s="312">
        <v>76</v>
      </c>
      <c r="HK63" s="312">
        <v>382</v>
      </c>
      <c r="HL63" s="312">
        <v>19</v>
      </c>
      <c r="HM63" s="312">
        <v>81</v>
      </c>
      <c r="HO63" s="312"/>
      <c r="HP63" s="312"/>
      <c r="HQ63" s="312"/>
      <c r="HR63" s="312"/>
      <c r="HS63" s="312"/>
      <c r="HT63" s="312"/>
      <c r="HU63" s="312"/>
      <c r="HV63" s="312"/>
      <c r="HW63" s="312"/>
      <c r="HX63" s="312"/>
      <c r="HY63" s="312"/>
      <c r="HZ63" s="312"/>
      <c r="IA63" s="312"/>
      <c r="IB63" s="312"/>
      <c r="IC63" s="312"/>
      <c r="ID63" s="312"/>
      <c r="IE63" s="312"/>
      <c r="IF63" s="312"/>
      <c r="IG63" s="312"/>
      <c r="IH63" s="312"/>
      <c r="II63" s="312"/>
      <c r="IJ63" s="312"/>
      <c r="IK63" s="312"/>
      <c r="IL63" s="312"/>
      <c r="IM63" s="312"/>
      <c r="IN63" s="312"/>
      <c r="IO63" s="312"/>
      <c r="IP63" s="312"/>
      <c r="IQ63" s="312"/>
      <c r="IR63" s="312"/>
      <c r="IS63" s="312"/>
      <c r="IT63" s="312"/>
      <c r="IU63" s="312"/>
      <c r="IV63" s="312"/>
    </row>
    <row r="64" spans="1:256" x14ac:dyDescent="0.2">
      <c r="B64" s="312" t="s">
        <v>408</v>
      </c>
      <c r="C64" s="312">
        <v>92</v>
      </c>
      <c r="D64" s="312" t="s">
        <v>415</v>
      </c>
      <c r="E64" s="312" t="s">
        <v>415</v>
      </c>
      <c r="F64" s="312">
        <v>39</v>
      </c>
      <c r="G64" s="312">
        <v>5</v>
      </c>
      <c r="H64" s="312">
        <v>8</v>
      </c>
      <c r="I64" s="312">
        <v>34</v>
      </c>
      <c r="J64" s="312">
        <v>12</v>
      </c>
      <c r="K64" s="312">
        <v>0</v>
      </c>
      <c r="O64" s="312">
        <v>54</v>
      </c>
      <c r="P64" s="312">
        <v>46</v>
      </c>
      <c r="Q64" s="312">
        <v>32</v>
      </c>
      <c r="R64" s="312" t="s">
        <v>415</v>
      </c>
      <c r="S64" s="312">
        <v>0</v>
      </c>
      <c r="T64" s="312">
        <v>41</v>
      </c>
      <c r="U64" s="312" t="s">
        <v>415</v>
      </c>
      <c r="V64" s="312" t="s">
        <v>415</v>
      </c>
      <c r="W64" s="312">
        <v>28</v>
      </c>
      <c r="X64" s="312" t="s">
        <v>415</v>
      </c>
      <c r="Y64" s="312">
        <v>0</v>
      </c>
      <c r="AC64" s="312">
        <v>56</v>
      </c>
      <c r="AD64" s="312">
        <v>44</v>
      </c>
      <c r="AE64" s="312">
        <v>60</v>
      </c>
      <c r="AF64" s="312">
        <v>0</v>
      </c>
      <c r="AG64" s="312" t="s">
        <v>415</v>
      </c>
      <c r="AH64" s="312">
        <v>38</v>
      </c>
      <c r="AI64" s="312" t="s">
        <v>415</v>
      </c>
      <c r="AJ64" s="312" t="s">
        <v>415</v>
      </c>
      <c r="AK64" s="312">
        <v>37</v>
      </c>
      <c r="AL64" s="312" t="s">
        <v>415</v>
      </c>
      <c r="AM64" s="312">
        <v>0</v>
      </c>
      <c r="AQ64" s="312">
        <v>53</v>
      </c>
      <c r="AR64" s="312">
        <v>47</v>
      </c>
      <c r="AS64" s="312">
        <v>91</v>
      </c>
      <c r="AT64" s="312" t="s">
        <v>415</v>
      </c>
      <c r="AU64" s="312" t="s">
        <v>415</v>
      </c>
      <c r="AV64" s="312">
        <v>19</v>
      </c>
      <c r="AW64" s="312">
        <v>7</v>
      </c>
      <c r="AX64" s="312">
        <v>16</v>
      </c>
      <c r="AY64" s="312">
        <v>27</v>
      </c>
      <c r="AZ64" s="312">
        <v>26</v>
      </c>
      <c r="BA64" s="312" t="s">
        <v>415</v>
      </c>
      <c r="BB64" s="312">
        <v>0</v>
      </c>
      <c r="BG64" s="312">
        <v>71</v>
      </c>
      <c r="BH64" s="312">
        <v>29</v>
      </c>
      <c r="BI64" s="312">
        <v>31</v>
      </c>
      <c r="BJ64" s="312">
        <v>0</v>
      </c>
      <c r="BK64" s="312">
        <v>0</v>
      </c>
      <c r="BL64" s="312">
        <v>26</v>
      </c>
      <c r="BM64" s="312" t="s">
        <v>415</v>
      </c>
      <c r="BN64" s="312">
        <v>13</v>
      </c>
      <c r="BO64" s="312">
        <v>16</v>
      </c>
      <c r="BP64" s="312">
        <v>39</v>
      </c>
      <c r="BQ64" s="312" t="s">
        <v>415</v>
      </c>
      <c r="BR64" s="312">
        <v>0</v>
      </c>
      <c r="BW64" s="312">
        <v>58</v>
      </c>
      <c r="BX64" s="312">
        <v>42</v>
      </c>
      <c r="BY64" s="312">
        <v>60</v>
      </c>
      <c r="BZ64" s="312" t="s">
        <v>415</v>
      </c>
      <c r="CA64" s="312" t="s">
        <v>415</v>
      </c>
      <c r="CB64" s="312">
        <v>15</v>
      </c>
      <c r="CC64" s="312" t="s">
        <v>415</v>
      </c>
      <c r="CD64" s="312">
        <v>18</v>
      </c>
      <c r="CE64" s="312">
        <v>33</v>
      </c>
      <c r="CF64" s="312">
        <v>20</v>
      </c>
      <c r="CG64" s="312" t="s">
        <v>415</v>
      </c>
      <c r="CH64" s="312">
        <v>0</v>
      </c>
      <c r="CM64" s="312">
        <v>78</v>
      </c>
      <c r="CN64" s="312">
        <v>22</v>
      </c>
      <c r="CO64" s="312">
        <v>92</v>
      </c>
      <c r="CP64" s="312" t="s">
        <v>415</v>
      </c>
      <c r="CQ64" s="312" t="s">
        <v>415</v>
      </c>
      <c r="CR64" s="312">
        <v>39</v>
      </c>
      <c r="CS64" s="312" t="s">
        <v>415</v>
      </c>
      <c r="CT64" s="312" t="s">
        <v>415</v>
      </c>
      <c r="CU64" s="312">
        <v>20</v>
      </c>
      <c r="CV64" s="312">
        <v>25</v>
      </c>
      <c r="CW64" s="312">
        <v>10</v>
      </c>
      <c r="CX64" s="312">
        <v>0</v>
      </c>
      <c r="DC64" s="312">
        <v>65</v>
      </c>
      <c r="DD64" s="312">
        <v>35</v>
      </c>
      <c r="DE64" s="312">
        <v>32</v>
      </c>
      <c r="DF64" s="312" t="s">
        <v>415</v>
      </c>
      <c r="DG64" s="312">
        <v>0</v>
      </c>
      <c r="DH64" s="312">
        <v>41</v>
      </c>
      <c r="DI64" s="312" t="s">
        <v>415</v>
      </c>
      <c r="DJ64" s="312">
        <v>0</v>
      </c>
      <c r="DK64" s="312">
        <v>19</v>
      </c>
      <c r="DL64" s="312">
        <v>25</v>
      </c>
      <c r="DM64" s="312" t="s">
        <v>415</v>
      </c>
      <c r="DN64" s="312">
        <v>0</v>
      </c>
      <c r="DS64" s="312">
        <v>69</v>
      </c>
      <c r="DT64" s="312">
        <v>31</v>
      </c>
      <c r="DU64" s="312">
        <v>60</v>
      </c>
      <c r="DV64" s="312">
        <v>0</v>
      </c>
      <c r="DW64" s="312" t="s">
        <v>415</v>
      </c>
      <c r="DX64" s="312">
        <v>38</v>
      </c>
      <c r="DY64" s="312">
        <v>0</v>
      </c>
      <c r="DZ64" s="312" t="s">
        <v>415</v>
      </c>
      <c r="EA64" s="312">
        <v>20</v>
      </c>
      <c r="EB64" s="312">
        <v>25</v>
      </c>
      <c r="EC64" s="312" t="s">
        <v>415</v>
      </c>
      <c r="ED64" s="312">
        <v>0</v>
      </c>
      <c r="EI64" s="312">
        <v>63</v>
      </c>
      <c r="EJ64" s="312">
        <v>37</v>
      </c>
      <c r="EK64" s="312">
        <v>92</v>
      </c>
      <c r="EL64" s="312" t="s">
        <v>415</v>
      </c>
      <c r="EM64" s="312" t="s">
        <v>415</v>
      </c>
      <c r="EN64" s="312">
        <v>38</v>
      </c>
      <c r="EO64" s="312">
        <v>8</v>
      </c>
      <c r="EP64" s="312">
        <v>24</v>
      </c>
      <c r="EQ64" s="312">
        <v>18</v>
      </c>
      <c r="ER64" s="312">
        <v>9</v>
      </c>
      <c r="ES64" s="312">
        <v>0</v>
      </c>
      <c r="EX64" s="312">
        <v>73</v>
      </c>
      <c r="EY64" s="312">
        <v>27</v>
      </c>
      <c r="EZ64" s="312">
        <v>32</v>
      </c>
      <c r="FA64" s="312" t="s">
        <v>415</v>
      </c>
      <c r="FB64" s="312">
        <v>0</v>
      </c>
      <c r="FC64" s="312">
        <v>41</v>
      </c>
      <c r="FD64" s="312" t="s">
        <v>415</v>
      </c>
      <c r="FE64" s="312">
        <v>9</v>
      </c>
      <c r="FF64" s="312">
        <v>25</v>
      </c>
      <c r="FG64" s="312" t="s">
        <v>415</v>
      </c>
      <c r="FH64" s="312">
        <v>0</v>
      </c>
      <c r="FM64" s="312">
        <v>63</v>
      </c>
      <c r="FN64" s="312">
        <v>38</v>
      </c>
      <c r="FO64" s="312">
        <v>60</v>
      </c>
      <c r="FP64" s="312">
        <v>0</v>
      </c>
      <c r="FQ64" s="312" t="s">
        <v>415</v>
      </c>
      <c r="FR64" s="312">
        <v>37</v>
      </c>
      <c r="FS64" s="312" t="s">
        <v>415</v>
      </c>
      <c r="FT64" s="312">
        <v>32</v>
      </c>
      <c r="FU64" s="312">
        <v>15</v>
      </c>
      <c r="FV64" s="312" t="s">
        <v>415</v>
      </c>
      <c r="FW64" s="312">
        <v>0</v>
      </c>
      <c r="GB64" s="312">
        <v>78</v>
      </c>
      <c r="GC64" s="312">
        <v>22</v>
      </c>
      <c r="GD64" s="312">
        <v>91</v>
      </c>
      <c r="GE64" s="312">
        <v>78</v>
      </c>
      <c r="GF64" s="312">
        <v>22</v>
      </c>
      <c r="GG64" s="312">
        <v>31</v>
      </c>
      <c r="GH64" s="312">
        <v>74</v>
      </c>
      <c r="GI64" s="312">
        <v>26</v>
      </c>
      <c r="GJ64" s="312">
        <v>60</v>
      </c>
      <c r="GK64" s="312">
        <v>80</v>
      </c>
      <c r="GL64" s="312">
        <v>20</v>
      </c>
      <c r="GM64" s="312">
        <v>91</v>
      </c>
      <c r="GN64" s="312">
        <v>46</v>
      </c>
      <c r="GO64" s="312">
        <v>54</v>
      </c>
      <c r="GP64" s="312">
        <v>32</v>
      </c>
      <c r="GQ64" s="312">
        <v>47</v>
      </c>
      <c r="GR64" s="312">
        <v>53</v>
      </c>
      <c r="GS64" s="312">
        <v>59</v>
      </c>
      <c r="GT64" s="312">
        <v>46</v>
      </c>
      <c r="GU64" s="312">
        <v>54</v>
      </c>
      <c r="GV64" s="312">
        <v>90</v>
      </c>
      <c r="GW64" s="312">
        <v>43</v>
      </c>
      <c r="GX64" s="312">
        <v>57</v>
      </c>
      <c r="GY64" s="312">
        <v>31</v>
      </c>
      <c r="GZ64" s="312">
        <v>48</v>
      </c>
      <c r="HA64" s="312">
        <v>52</v>
      </c>
      <c r="HB64" s="312">
        <v>59</v>
      </c>
      <c r="HC64" s="312">
        <v>41</v>
      </c>
      <c r="HD64" s="312">
        <v>59</v>
      </c>
      <c r="HE64" s="312">
        <v>91</v>
      </c>
      <c r="HF64" s="312">
        <v>49</v>
      </c>
      <c r="HG64" s="312">
        <v>51</v>
      </c>
      <c r="HH64" s="312">
        <v>32</v>
      </c>
      <c r="HI64" s="312">
        <v>56</v>
      </c>
      <c r="HJ64" s="312">
        <v>44</v>
      </c>
      <c r="HK64" s="312">
        <v>59</v>
      </c>
      <c r="HL64" s="312">
        <v>46</v>
      </c>
      <c r="HM64" s="312">
        <v>54</v>
      </c>
      <c r="HO64" s="312"/>
      <c r="HP64" s="312"/>
      <c r="HQ64" s="312"/>
      <c r="HR64" s="312"/>
      <c r="HS64" s="312"/>
      <c r="HT64" s="312"/>
      <c r="HU64" s="312"/>
      <c r="HV64" s="312"/>
      <c r="HW64" s="312"/>
      <c r="HX64" s="312"/>
      <c r="HY64" s="312"/>
      <c r="HZ64" s="312"/>
      <c r="IA64" s="312"/>
      <c r="IB64" s="312"/>
      <c r="IC64" s="312"/>
      <c r="ID64" s="312"/>
      <c r="IE64" s="312"/>
      <c r="IF64" s="312"/>
      <c r="IG64" s="312"/>
      <c r="IH64" s="312"/>
      <c r="II64" s="312"/>
      <c r="IJ64" s="312"/>
      <c r="IK64" s="312"/>
      <c r="IL64" s="312"/>
      <c r="IM64" s="312"/>
      <c r="IN64" s="312"/>
      <c r="IO64" s="312"/>
      <c r="IP64" s="312"/>
      <c r="IQ64" s="312"/>
      <c r="IR64" s="312"/>
      <c r="IS64" s="312"/>
      <c r="IT64" s="312"/>
      <c r="IU64" s="312"/>
      <c r="IV64" s="312"/>
    </row>
    <row r="65" spans="1:256" x14ac:dyDescent="0.2">
      <c r="B65" s="312" t="s">
        <v>409</v>
      </c>
      <c r="C65" s="312">
        <v>1876</v>
      </c>
      <c r="D65" s="312">
        <v>1</v>
      </c>
      <c r="E65" s="312">
        <v>0</v>
      </c>
      <c r="F65" s="312">
        <v>23</v>
      </c>
      <c r="G65" s="312">
        <v>5</v>
      </c>
      <c r="H65" s="312">
        <v>13</v>
      </c>
      <c r="I65" s="312">
        <v>34</v>
      </c>
      <c r="J65" s="312">
        <v>24</v>
      </c>
      <c r="K65" s="312">
        <v>0</v>
      </c>
      <c r="O65" s="312">
        <v>41</v>
      </c>
      <c r="P65" s="312">
        <v>59</v>
      </c>
      <c r="Q65" s="312">
        <v>787</v>
      </c>
      <c r="R65" s="312">
        <v>1</v>
      </c>
      <c r="S65" s="312">
        <v>0</v>
      </c>
      <c r="T65" s="312">
        <v>25</v>
      </c>
      <c r="U65" s="312">
        <v>4</v>
      </c>
      <c r="V65" s="312">
        <v>13</v>
      </c>
      <c r="W65" s="312">
        <v>34</v>
      </c>
      <c r="X65" s="312">
        <v>23</v>
      </c>
      <c r="Y65" s="312" t="s">
        <v>415</v>
      </c>
      <c r="AC65" s="312">
        <v>43</v>
      </c>
      <c r="AD65" s="312">
        <v>57</v>
      </c>
      <c r="AE65" s="312">
        <v>1089</v>
      </c>
      <c r="AF65" s="312">
        <v>0</v>
      </c>
      <c r="AG65" s="312">
        <v>0</v>
      </c>
      <c r="AH65" s="312">
        <v>21</v>
      </c>
      <c r="AI65" s="312">
        <v>5</v>
      </c>
      <c r="AJ65" s="312">
        <v>13</v>
      </c>
      <c r="AK65" s="312">
        <v>34</v>
      </c>
      <c r="AL65" s="312">
        <v>25</v>
      </c>
      <c r="AM65" s="312" t="s">
        <v>415</v>
      </c>
      <c r="AQ65" s="312">
        <v>41</v>
      </c>
      <c r="AR65" s="312">
        <v>59</v>
      </c>
      <c r="AS65" s="312">
        <v>1875</v>
      </c>
      <c r="AT65" s="312">
        <v>0</v>
      </c>
      <c r="AU65" s="312">
        <v>0</v>
      </c>
      <c r="AV65" s="312">
        <v>6</v>
      </c>
      <c r="AW65" s="312">
        <v>6</v>
      </c>
      <c r="AX65" s="312">
        <v>13</v>
      </c>
      <c r="AY65" s="312">
        <v>24</v>
      </c>
      <c r="AZ65" s="312">
        <v>39</v>
      </c>
      <c r="BA65" s="312">
        <v>10</v>
      </c>
      <c r="BB65" s="312">
        <v>1</v>
      </c>
      <c r="BG65" s="312">
        <v>50</v>
      </c>
      <c r="BH65" s="312">
        <v>50</v>
      </c>
      <c r="BI65" s="312">
        <v>786</v>
      </c>
      <c r="BJ65" s="312" t="s">
        <v>415</v>
      </c>
      <c r="BK65" s="312">
        <v>0</v>
      </c>
      <c r="BL65" s="312">
        <v>7</v>
      </c>
      <c r="BM65" s="312">
        <v>6</v>
      </c>
      <c r="BN65" s="312">
        <v>12</v>
      </c>
      <c r="BO65" s="312">
        <v>21</v>
      </c>
      <c r="BP65" s="312">
        <v>39</v>
      </c>
      <c r="BQ65" s="312">
        <v>13</v>
      </c>
      <c r="BR65" s="312">
        <v>1</v>
      </c>
      <c r="BW65" s="312">
        <v>48</v>
      </c>
      <c r="BX65" s="312">
        <v>52</v>
      </c>
      <c r="BY65" s="312">
        <v>1089</v>
      </c>
      <c r="BZ65" s="312" t="s">
        <v>415</v>
      </c>
      <c r="CA65" s="312">
        <v>0</v>
      </c>
      <c r="CB65" s="312">
        <v>5</v>
      </c>
      <c r="CC65" s="312">
        <v>7</v>
      </c>
      <c r="CD65" s="312">
        <v>13</v>
      </c>
      <c r="CE65" s="312">
        <v>27</v>
      </c>
      <c r="CF65" s="312">
        <v>39</v>
      </c>
      <c r="CG65" s="312">
        <v>9</v>
      </c>
      <c r="CH65" s="312">
        <v>0</v>
      </c>
      <c r="CM65" s="312">
        <v>52</v>
      </c>
      <c r="CN65" s="312">
        <v>48</v>
      </c>
      <c r="CO65" s="312">
        <v>1876</v>
      </c>
      <c r="CP65" s="312">
        <v>1</v>
      </c>
      <c r="CQ65" s="312">
        <v>1</v>
      </c>
      <c r="CR65" s="312">
        <v>23</v>
      </c>
      <c r="CS65" s="312">
        <v>3</v>
      </c>
      <c r="CT65" s="312">
        <v>1</v>
      </c>
      <c r="CU65" s="312">
        <v>19</v>
      </c>
      <c r="CV65" s="312">
        <v>35</v>
      </c>
      <c r="CW65" s="312">
        <v>15</v>
      </c>
      <c r="CX65" s="312">
        <v>2</v>
      </c>
      <c r="DC65" s="312">
        <v>48</v>
      </c>
      <c r="DD65" s="312">
        <v>52</v>
      </c>
      <c r="DE65" s="312">
        <v>787</v>
      </c>
      <c r="DF65" s="312">
        <v>1</v>
      </c>
      <c r="DG65" s="312">
        <v>1</v>
      </c>
      <c r="DH65" s="312">
        <v>27</v>
      </c>
      <c r="DI65" s="312">
        <v>3</v>
      </c>
      <c r="DJ65" s="312">
        <v>1</v>
      </c>
      <c r="DK65" s="312">
        <v>20</v>
      </c>
      <c r="DL65" s="312">
        <v>34</v>
      </c>
      <c r="DM65" s="312">
        <v>11</v>
      </c>
      <c r="DN65" s="312">
        <v>2</v>
      </c>
      <c r="DS65" s="312">
        <v>53</v>
      </c>
      <c r="DT65" s="312">
        <v>47</v>
      </c>
      <c r="DU65" s="312">
        <v>1089</v>
      </c>
      <c r="DV65" s="312">
        <v>1</v>
      </c>
      <c r="DW65" s="312">
        <v>1</v>
      </c>
      <c r="DX65" s="312">
        <v>21</v>
      </c>
      <c r="DY65" s="312">
        <v>3</v>
      </c>
      <c r="DZ65" s="312">
        <v>1</v>
      </c>
      <c r="EA65" s="312">
        <v>18</v>
      </c>
      <c r="EB65" s="312">
        <v>36</v>
      </c>
      <c r="EC65" s="312">
        <v>17</v>
      </c>
      <c r="ED65" s="312">
        <v>3</v>
      </c>
      <c r="EI65" s="312">
        <v>45</v>
      </c>
      <c r="EJ65" s="312">
        <v>55</v>
      </c>
      <c r="EK65" s="312">
        <v>1876</v>
      </c>
      <c r="EL65" s="312">
        <v>1</v>
      </c>
      <c r="EM65" s="312">
        <v>0</v>
      </c>
      <c r="EN65" s="312">
        <v>22</v>
      </c>
      <c r="EO65" s="312">
        <v>7</v>
      </c>
      <c r="EP65" s="312">
        <v>26</v>
      </c>
      <c r="EQ65" s="312">
        <v>20</v>
      </c>
      <c r="ER65" s="312">
        <v>24</v>
      </c>
      <c r="ES65" s="312" t="s">
        <v>415</v>
      </c>
      <c r="EX65" s="312">
        <v>56</v>
      </c>
      <c r="EY65" s="312">
        <v>44</v>
      </c>
      <c r="EZ65" s="312">
        <v>787</v>
      </c>
      <c r="FA65" s="312">
        <v>1</v>
      </c>
      <c r="FB65" s="312" t="s">
        <v>415</v>
      </c>
      <c r="FC65" s="312">
        <v>24</v>
      </c>
      <c r="FD65" s="312">
        <v>7</v>
      </c>
      <c r="FE65" s="312">
        <v>24</v>
      </c>
      <c r="FF65" s="312">
        <v>19</v>
      </c>
      <c r="FG65" s="312">
        <v>25</v>
      </c>
      <c r="FH65" s="312" t="s">
        <v>415</v>
      </c>
      <c r="FM65" s="312">
        <v>56</v>
      </c>
      <c r="FN65" s="312">
        <v>44</v>
      </c>
      <c r="FO65" s="312">
        <v>1089</v>
      </c>
      <c r="FP65" s="312">
        <v>1</v>
      </c>
      <c r="FQ65" s="312" t="s">
        <v>415</v>
      </c>
      <c r="FR65" s="312">
        <v>20</v>
      </c>
      <c r="FS65" s="312">
        <v>7</v>
      </c>
      <c r="FT65" s="312">
        <v>28</v>
      </c>
      <c r="FU65" s="312">
        <v>20</v>
      </c>
      <c r="FV65" s="312">
        <v>23</v>
      </c>
      <c r="FW65" s="312" t="s">
        <v>415</v>
      </c>
      <c r="GB65" s="312">
        <v>57</v>
      </c>
      <c r="GC65" s="312">
        <v>43</v>
      </c>
      <c r="GD65" s="312">
        <v>1875</v>
      </c>
      <c r="GE65" s="312">
        <v>59</v>
      </c>
      <c r="GF65" s="312">
        <v>41</v>
      </c>
      <c r="GG65" s="312">
        <v>786</v>
      </c>
      <c r="GH65" s="312">
        <v>60</v>
      </c>
      <c r="GI65" s="312">
        <v>40</v>
      </c>
      <c r="GJ65" s="312">
        <v>1089</v>
      </c>
      <c r="GK65" s="312">
        <v>59</v>
      </c>
      <c r="GL65" s="312">
        <v>41</v>
      </c>
      <c r="GM65" s="312">
        <v>1823</v>
      </c>
      <c r="GN65" s="312">
        <v>29</v>
      </c>
      <c r="GO65" s="312">
        <v>71</v>
      </c>
      <c r="GP65" s="312">
        <v>766</v>
      </c>
      <c r="GQ65" s="312">
        <v>32</v>
      </c>
      <c r="GR65" s="312">
        <v>68</v>
      </c>
      <c r="GS65" s="312">
        <v>1057</v>
      </c>
      <c r="GT65" s="312">
        <v>28</v>
      </c>
      <c r="GU65" s="312">
        <v>72</v>
      </c>
      <c r="GV65" s="312">
        <v>1821</v>
      </c>
      <c r="GW65" s="312">
        <v>26</v>
      </c>
      <c r="GX65" s="312">
        <v>74</v>
      </c>
      <c r="GY65" s="312">
        <v>766</v>
      </c>
      <c r="GZ65" s="312">
        <v>26</v>
      </c>
      <c r="HA65" s="312">
        <v>74</v>
      </c>
      <c r="HB65" s="312">
        <v>1055</v>
      </c>
      <c r="HC65" s="312">
        <v>26</v>
      </c>
      <c r="HD65" s="312">
        <v>74</v>
      </c>
      <c r="HE65" s="312">
        <v>1819</v>
      </c>
      <c r="HF65" s="312">
        <v>33</v>
      </c>
      <c r="HG65" s="312">
        <v>67</v>
      </c>
      <c r="HH65" s="312">
        <v>766</v>
      </c>
      <c r="HI65" s="312">
        <v>38</v>
      </c>
      <c r="HJ65" s="312">
        <v>62</v>
      </c>
      <c r="HK65" s="312">
        <v>1053</v>
      </c>
      <c r="HL65" s="312">
        <v>29</v>
      </c>
      <c r="HM65" s="312">
        <v>71</v>
      </c>
      <c r="HO65" s="312"/>
      <c r="HP65" s="312"/>
      <c r="HQ65" s="312"/>
      <c r="HR65" s="312"/>
      <c r="HS65" s="312"/>
      <c r="HT65" s="312"/>
      <c r="HU65" s="312"/>
      <c r="HV65" s="312"/>
      <c r="HW65" s="312"/>
      <c r="HX65" s="312"/>
      <c r="HY65" s="312"/>
      <c r="HZ65" s="312"/>
      <c r="IA65" s="312"/>
      <c r="IB65" s="312"/>
      <c r="IC65" s="312"/>
      <c r="ID65" s="312"/>
      <c r="IE65" s="312"/>
      <c r="IF65" s="312"/>
      <c r="IG65" s="312"/>
      <c r="IH65" s="312"/>
      <c r="II65" s="312"/>
      <c r="IJ65" s="312"/>
      <c r="IK65" s="312"/>
      <c r="IL65" s="312"/>
      <c r="IM65" s="312"/>
      <c r="IN65" s="312"/>
      <c r="IO65" s="312"/>
      <c r="IP65" s="312"/>
      <c r="IQ65" s="312"/>
      <c r="IR65" s="312"/>
      <c r="IS65" s="312"/>
      <c r="IT65" s="312"/>
      <c r="IU65" s="312"/>
      <c r="IV65" s="312"/>
    </row>
    <row r="66" spans="1:256" x14ac:dyDescent="0.2">
      <c r="B66" s="312" t="s">
        <v>410</v>
      </c>
      <c r="C66" s="312">
        <v>5483</v>
      </c>
      <c r="D66" s="312">
        <v>1</v>
      </c>
      <c r="E66" s="312">
        <v>1</v>
      </c>
      <c r="F66" s="312">
        <v>35</v>
      </c>
      <c r="G66" s="312">
        <v>5</v>
      </c>
      <c r="H66" s="312">
        <v>11</v>
      </c>
      <c r="I66" s="312">
        <v>28</v>
      </c>
      <c r="J66" s="312">
        <v>20</v>
      </c>
      <c r="K66" s="312">
        <v>0</v>
      </c>
      <c r="O66" s="312">
        <v>52</v>
      </c>
      <c r="P66" s="312">
        <v>48</v>
      </c>
      <c r="Q66" s="312">
        <v>823</v>
      </c>
      <c r="R66" s="312">
        <v>1</v>
      </c>
      <c r="S66" s="312">
        <v>1</v>
      </c>
      <c r="T66" s="312">
        <v>39</v>
      </c>
      <c r="U66" s="312">
        <v>4</v>
      </c>
      <c r="V66" s="312">
        <v>11</v>
      </c>
      <c r="W66" s="312">
        <v>26</v>
      </c>
      <c r="X66" s="312">
        <v>18</v>
      </c>
      <c r="Y66" s="312" t="s">
        <v>415</v>
      </c>
      <c r="AC66" s="312">
        <v>55</v>
      </c>
      <c r="AD66" s="312">
        <v>45</v>
      </c>
      <c r="AE66" s="312">
        <v>4660</v>
      </c>
      <c r="AF66" s="312">
        <v>1</v>
      </c>
      <c r="AG66" s="312">
        <v>1</v>
      </c>
      <c r="AH66" s="312">
        <v>34</v>
      </c>
      <c r="AI66" s="312">
        <v>5</v>
      </c>
      <c r="AJ66" s="312">
        <v>11</v>
      </c>
      <c r="AK66" s="312">
        <v>29</v>
      </c>
      <c r="AL66" s="312">
        <v>20</v>
      </c>
      <c r="AM66" s="312" t="s">
        <v>415</v>
      </c>
      <c r="AQ66" s="312">
        <v>51</v>
      </c>
      <c r="AR66" s="312">
        <v>49</v>
      </c>
      <c r="AS66" s="312">
        <v>5459</v>
      </c>
      <c r="AT66" s="312">
        <v>0</v>
      </c>
      <c r="AU66" s="312">
        <v>0</v>
      </c>
      <c r="AV66" s="312">
        <v>14</v>
      </c>
      <c r="AW66" s="312">
        <v>9</v>
      </c>
      <c r="AX66" s="312">
        <v>15</v>
      </c>
      <c r="AY66" s="312">
        <v>23</v>
      </c>
      <c r="AZ66" s="312">
        <v>30</v>
      </c>
      <c r="BA66" s="312">
        <v>9</v>
      </c>
      <c r="BB66" s="312">
        <v>1</v>
      </c>
      <c r="BG66" s="312">
        <v>61</v>
      </c>
      <c r="BH66" s="312">
        <v>39</v>
      </c>
      <c r="BI66" s="312">
        <v>816</v>
      </c>
      <c r="BJ66" s="312" t="s">
        <v>415</v>
      </c>
      <c r="BK66" s="312">
        <v>0</v>
      </c>
      <c r="BL66" s="312">
        <v>16</v>
      </c>
      <c r="BM66" s="312">
        <v>10</v>
      </c>
      <c r="BN66" s="312">
        <v>13</v>
      </c>
      <c r="BO66" s="312">
        <v>20</v>
      </c>
      <c r="BP66" s="312">
        <v>29</v>
      </c>
      <c r="BQ66" s="312">
        <v>11</v>
      </c>
      <c r="BR66" s="312">
        <v>1</v>
      </c>
      <c r="BW66" s="312">
        <v>60</v>
      </c>
      <c r="BX66" s="312">
        <v>40</v>
      </c>
      <c r="BY66" s="312">
        <v>4643</v>
      </c>
      <c r="BZ66" s="312" t="s">
        <v>415</v>
      </c>
      <c r="CA66" s="312">
        <v>0</v>
      </c>
      <c r="CB66" s="312">
        <v>13</v>
      </c>
      <c r="CC66" s="312">
        <v>9</v>
      </c>
      <c r="CD66" s="312">
        <v>16</v>
      </c>
      <c r="CE66" s="312">
        <v>23</v>
      </c>
      <c r="CF66" s="312">
        <v>30</v>
      </c>
      <c r="CG66" s="312">
        <v>8</v>
      </c>
      <c r="CH66" s="312">
        <v>1</v>
      </c>
      <c r="CM66" s="312">
        <v>62</v>
      </c>
      <c r="CN66" s="312">
        <v>38</v>
      </c>
      <c r="CO66" s="312">
        <v>5483</v>
      </c>
      <c r="CP66" s="312">
        <v>1</v>
      </c>
      <c r="CQ66" s="312">
        <v>1</v>
      </c>
      <c r="CR66" s="312">
        <v>34</v>
      </c>
      <c r="CS66" s="312">
        <v>3</v>
      </c>
      <c r="CT66" s="312">
        <v>1</v>
      </c>
      <c r="CU66" s="312">
        <v>16</v>
      </c>
      <c r="CV66" s="312">
        <v>28</v>
      </c>
      <c r="CW66" s="312">
        <v>14</v>
      </c>
      <c r="CX66" s="312">
        <v>2</v>
      </c>
      <c r="DC66" s="312">
        <v>56</v>
      </c>
      <c r="DD66" s="312">
        <v>44</v>
      </c>
      <c r="DE66" s="312">
        <v>823</v>
      </c>
      <c r="DF66" s="312">
        <v>1</v>
      </c>
      <c r="DG66" s="312">
        <v>0</v>
      </c>
      <c r="DH66" s="312">
        <v>39</v>
      </c>
      <c r="DI66" s="312">
        <v>4</v>
      </c>
      <c r="DJ66" s="312">
        <v>1</v>
      </c>
      <c r="DK66" s="312">
        <v>21</v>
      </c>
      <c r="DL66" s="312">
        <v>23</v>
      </c>
      <c r="DM66" s="312">
        <v>10</v>
      </c>
      <c r="DN66" s="312">
        <v>1</v>
      </c>
      <c r="DS66" s="312">
        <v>66</v>
      </c>
      <c r="DT66" s="312">
        <v>34</v>
      </c>
      <c r="DU66" s="312">
        <v>4660</v>
      </c>
      <c r="DV66" s="312">
        <v>1</v>
      </c>
      <c r="DW66" s="312">
        <v>1</v>
      </c>
      <c r="DX66" s="312">
        <v>33</v>
      </c>
      <c r="DY66" s="312">
        <v>2</v>
      </c>
      <c r="DZ66" s="312">
        <v>1</v>
      </c>
      <c r="EA66" s="312">
        <v>15</v>
      </c>
      <c r="EB66" s="312">
        <v>29</v>
      </c>
      <c r="EC66" s="312">
        <v>14</v>
      </c>
      <c r="ED66" s="312">
        <v>3</v>
      </c>
      <c r="EI66" s="312">
        <v>54</v>
      </c>
      <c r="EJ66" s="312">
        <v>46</v>
      </c>
      <c r="EK66" s="312">
        <v>5483</v>
      </c>
      <c r="EL66" s="312">
        <v>1</v>
      </c>
      <c r="EM66" s="312">
        <v>1</v>
      </c>
      <c r="EN66" s="312">
        <v>34</v>
      </c>
      <c r="EO66" s="312">
        <v>6</v>
      </c>
      <c r="EP66" s="312">
        <v>21</v>
      </c>
      <c r="EQ66" s="312">
        <v>15</v>
      </c>
      <c r="ER66" s="312">
        <v>21</v>
      </c>
      <c r="ES66" s="312">
        <v>1</v>
      </c>
      <c r="EX66" s="312">
        <v>63</v>
      </c>
      <c r="EY66" s="312">
        <v>37</v>
      </c>
      <c r="EZ66" s="312">
        <v>823</v>
      </c>
      <c r="FA66" s="312">
        <v>1</v>
      </c>
      <c r="FB66" s="312">
        <v>0</v>
      </c>
      <c r="FC66" s="312">
        <v>38</v>
      </c>
      <c r="FD66" s="312">
        <v>6</v>
      </c>
      <c r="FE66" s="312">
        <v>22</v>
      </c>
      <c r="FF66" s="312">
        <v>12</v>
      </c>
      <c r="FG66" s="312">
        <v>20</v>
      </c>
      <c r="FH66" s="312">
        <v>1</v>
      </c>
      <c r="FM66" s="312">
        <v>67</v>
      </c>
      <c r="FN66" s="312">
        <v>33</v>
      </c>
      <c r="FO66" s="312">
        <v>4660</v>
      </c>
      <c r="FP66" s="312">
        <v>1</v>
      </c>
      <c r="FQ66" s="312">
        <v>1</v>
      </c>
      <c r="FR66" s="312">
        <v>34</v>
      </c>
      <c r="FS66" s="312">
        <v>6</v>
      </c>
      <c r="FT66" s="312">
        <v>21</v>
      </c>
      <c r="FU66" s="312">
        <v>16</v>
      </c>
      <c r="FV66" s="312">
        <v>21</v>
      </c>
      <c r="FW66" s="312">
        <v>1</v>
      </c>
      <c r="GB66" s="312">
        <v>63</v>
      </c>
      <c r="GC66" s="312">
        <v>37</v>
      </c>
      <c r="GD66" s="312">
        <v>5459</v>
      </c>
      <c r="GE66" s="312">
        <v>68</v>
      </c>
      <c r="GF66" s="312">
        <v>32</v>
      </c>
      <c r="GG66" s="312">
        <v>816</v>
      </c>
      <c r="GH66" s="312">
        <v>71</v>
      </c>
      <c r="GI66" s="312">
        <v>29</v>
      </c>
      <c r="GJ66" s="312">
        <v>4643</v>
      </c>
      <c r="GK66" s="312">
        <v>67</v>
      </c>
      <c r="GL66" s="312">
        <v>33</v>
      </c>
      <c r="GM66" s="312">
        <v>5353</v>
      </c>
      <c r="GN66" s="312">
        <v>41</v>
      </c>
      <c r="GO66" s="312">
        <v>59</v>
      </c>
      <c r="GP66" s="312">
        <v>804</v>
      </c>
      <c r="GQ66" s="312">
        <v>45</v>
      </c>
      <c r="GR66" s="312">
        <v>55</v>
      </c>
      <c r="GS66" s="312">
        <v>4549</v>
      </c>
      <c r="GT66" s="312">
        <v>41</v>
      </c>
      <c r="GU66" s="312">
        <v>59</v>
      </c>
      <c r="GV66" s="312">
        <v>5356</v>
      </c>
      <c r="GW66" s="312">
        <v>38</v>
      </c>
      <c r="GX66" s="312">
        <v>62</v>
      </c>
      <c r="GY66" s="312">
        <v>802</v>
      </c>
      <c r="GZ66" s="312">
        <v>38</v>
      </c>
      <c r="HA66" s="312">
        <v>62</v>
      </c>
      <c r="HB66" s="312">
        <v>4554</v>
      </c>
      <c r="HC66" s="312">
        <v>38</v>
      </c>
      <c r="HD66" s="312">
        <v>62</v>
      </c>
      <c r="HE66" s="312">
        <v>5354</v>
      </c>
      <c r="HF66" s="312">
        <v>42</v>
      </c>
      <c r="HG66" s="312">
        <v>58</v>
      </c>
      <c r="HH66" s="312">
        <v>803</v>
      </c>
      <c r="HI66" s="312">
        <v>47</v>
      </c>
      <c r="HJ66" s="312">
        <v>53</v>
      </c>
      <c r="HK66" s="312">
        <v>4551</v>
      </c>
      <c r="HL66" s="312">
        <v>41</v>
      </c>
      <c r="HM66" s="312">
        <v>59</v>
      </c>
      <c r="HO66" s="312"/>
      <c r="HP66" s="312"/>
      <c r="HQ66" s="312"/>
      <c r="HR66" s="312"/>
      <c r="HS66" s="312"/>
      <c r="HT66" s="312"/>
      <c r="HU66" s="312"/>
      <c r="HV66" s="312"/>
      <c r="HW66" s="312"/>
      <c r="HX66" s="312"/>
      <c r="HY66" s="312"/>
      <c r="HZ66" s="312"/>
      <c r="IA66" s="312"/>
      <c r="IB66" s="312"/>
      <c r="IC66" s="312"/>
      <c r="ID66" s="312"/>
      <c r="IE66" s="312"/>
      <c r="IF66" s="312"/>
      <c r="IG66" s="312"/>
      <c r="IH66" s="312"/>
      <c r="II66" s="312"/>
      <c r="IJ66" s="312"/>
      <c r="IK66" s="312"/>
      <c r="IL66" s="312"/>
      <c r="IM66" s="312"/>
      <c r="IN66" s="312"/>
      <c r="IO66" s="312"/>
      <c r="IP66" s="312"/>
      <c r="IQ66" s="312"/>
      <c r="IR66" s="312"/>
      <c r="IS66" s="312"/>
      <c r="IT66" s="312"/>
      <c r="IU66" s="312"/>
      <c r="IV66" s="312"/>
    </row>
    <row r="67" spans="1:256" x14ac:dyDescent="0.2">
      <c r="B67" s="312" t="s">
        <v>411</v>
      </c>
      <c r="C67" s="312">
        <v>2124</v>
      </c>
      <c r="D67" s="312">
        <v>1</v>
      </c>
      <c r="E67" s="312">
        <v>0</v>
      </c>
      <c r="F67" s="312">
        <v>14</v>
      </c>
      <c r="G67" s="312">
        <v>8</v>
      </c>
      <c r="H67" s="312">
        <v>19</v>
      </c>
      <c r="I67" s="312">
        <v>40</v>
      </c>
      <c r="J67" s="312">
        <v>18</v>
      </c>
      <c r="K67" s="312" t="s">
        <v>415</v>
      </c>
      <c r="O67" s="312">
        <v>42</v>
      </c>
      <c r="P67" s="312">
        <v>58</v>
      </c>
      <c r="Q67" s="312">
        <v>817</v>
      </c>
      <c r="R67" s="312">
        <v>1</v>
      </c>
      <c r="S67" s="312">
        <v>0</v>
      </c>
      <c r="T67" s="312">
        <v>14</v>
      </c>
      <c r="U67" s="312">
        <v>9</v>
      </c>
      <c r="V67" s="312">
        <v>20</v>
      </c>
      <c r="W67" s="312">
        <v>39</v>
      </c>
      <c r="X67" s="312">
        <v>17</v>
      </c>
      <c r="Y67" s="312" t="s">
        <v>415</v>
      </c>
      <c r="AC67" s="312">
        <v>44</v>
      </c>
      <c r="AD67" s="312">
        <v>56</v>
      </c>
      <c r="AE67" s="312">
        <v>1307</v>
      </c>
      <c r="AF67" s="312">
        <v>1</v>
      </c>
      <c r="AG67" s="312">
        <v>0</v>
      </c>
      <c r="AH67" s="312">
        <v>14</v>
      </c>
      <c r="AI67" s="312">
        <v>8</v>
      </c>
      <c r="AJ67" s="312">
        <v>18</v>
      </c>
      <c r="AK67" s="312">
        <v>40</v>
      </c>
      <c r="AL67" s="312">
        <v>19</v>
      </c>
      <c r="AM67" s="312">
        <v>0</v>
      </c>
      <c r="AQ67" s="312">
        <v>41</v>
      </c>
      <c r="AR67" s="312">
        <v>59</v>
      </c>
      <c r="AS67" s="312">
        <v>2122</v>
      </c>
      <c r="AT67" s="312">
        <v>0</v>
      </c>
      <c r="AU67" s="312">
        <v>0</v>
      </c>
      <c r="AV67" s="312">
        <v>2</v>
      </c>
      <c r="AW67" s="312">
        <v>3</v>
      </c>
      <c r="AX67" s="312">
        <v>13</v>
      </c>
      <c r="AY67" s="312">
        <v>35</v>
      </c>
      <c r="AZ67" s="312">
        <v>40</v>
      </c>
      <c r="BA67" s="312">
        <v>7</v>
      </c>
      <c r="BB67" s="312">
        <v>0</v>
      </c>
      <c r="BG67" s="312">
        <v>53</v>
      </c>
      <c r="BH67" s="312">
        <v>47</v>
      </c>
      <c r="BI67" s="312">
        <v>817</v>
      </c>
      <c r="BJ67" s="312" t="s">
        <v>415</v>
      </c>
      <c r="BK67" s="312" t="s">
        <v>415</v>
      </c>
      <c r="BL67" s="312">
        <v>1</v>
      </c>
      <c r="BM67" s="312">
        <v>3</v>
      </c>
      <c r="BN67" s="312">
        <v>11</v>
      </c>
      <c r="BO67" s="312">
        <v>33</v>
      </c>
      <c r="BP67" s="312">
        <v>42</v>
      </c>
      <c r="BQ67" s="312">
        <v>9</v>
      </c>
      <c r="BR67" s="312">
        <v>1</v>
      </c>
      <c r="BW67" s="312">
        <v>48</v>
      </c>
      <c r="BX67" s="312">
        <v>52</v>
      </c>
      <c r="BY67" s="312">
        <v>1305</v>
      </c>
      <c r="BZ67" s="312" t="s">
        <v>415</v>
      </c>
      <c r="CA67" s="312" t="s">
        <v>415</v>
      </c>
      <c r="CB67" s="312">
        <v>2</v>
      </c>
      <c r="CC67" s="312">
        <v>3</v>
      </c>
      <c r="CD67" s="312">
        <v>14</v>
      </c>
      <c r="CE67" s="312">
        <v>36</v>
      </c>
      <c r="CF67" s="312">
        <v>38</v>
      </c>
      <c r="CG67" s="312">
        <v>6</v>
      </c>
      <c r="CH67" s="312">
        <v>0</v>
      </c>
      <c r="CM67" s="312">
        <v>56</v>
      </c>
      <c r="CN67" s="312">
        <v>44</v>
      </c>
      <c r="CO67" s="312">
        <v>2124</v>
      </c>
      <c r="CP67" s="312">
        <v>1</v>
      </c>
      <c r="CQ67" s="312">
        <v>0</v>
      </c>
      <c r="CR67" s="312">
        <v>13</v>
      </c>
      <c r="CS67" s="312">
        <v>3</v>
      </c>
      <c r="CT67" s="312">
        <v>2</v>
      </c>
      <c r="CU67" s="312">
        <v>28</v>
      </c>
      <c r="CV67" s="312">
        <v>40</v>
      </c>
      <c r="CW67" s="312">
        <v>11</v>
      </c>
      <c r="CX67" s="312">
        <v>1</v>
      </c>
      <c r="DC67" s="312">
        <v>47</v>
      </c>
      <c r="DD67" s="312">
        <v>53</v>
      </c>
      <c r="DE67" s="312">
        <v>817</v>
      </c>
      <c r="DF67" s="312">
        <v>1</v>
      </c>
      <c r="DG67" s="312">
        <v>0</v>
      </c>
      <c r="DH67" s="312">
        <v>15</v>
      </c>
      <c r="DI67" s="312">
        <v>4</v>
      </c>
      <c r="DJ67" s="312">
        <v>3</v>
      </c>
      <c r="DK67" s="312">
        <v>29</v>
      </c>
      <c r="DL67" s="312">
        <v>38</v>
      </c>
      <c r="DM67" s="312">
        <v>9</v>
      </c>
      <c r="DN67" s="312">
        <v>0</v>
      </c>
      <c r="DS67" s="312">
        <v>53</v>
      </c>
      <c r="DT67" s="312">
        <v>47</v>
      </c>
      <c r="DU67" s="312">
        <v>1307</v>
      </c>
      <c r="DV67" s="312">
        <v>1</v>
      </c>
      <c r="DW67" s="312">
        <v>0</v>
      </c>
      <c r="DX67" s="312">
        <v>11</v>
      </c>
      <c r="DY67" s="312">
        <v>2</v>
      </c>
      <c r="DZ67" s="312">
        <v>2</v>
      </c>
      <c r="EA67" s="312">
        <v>26</v>
      </c>
      <c r="EB67" s="312">
        <v>41</v>
      </c>
      <c r="EC67" s="312">
        <v>13</v>
      </c>
      <c r="ED67" s="312">
        <v>2</v>
      </c>
      <c r="EI67" s="312">
        <v>43</v>
      </c>
      <c r="EJ67" s="312">
        <v>57</v>
      </c>
      <c r="EK67" s="312">
        <v>2124</v>
      </c>
      <c r="EL67" s="312">
        <v>1</v>
      </c>
      <c r="EM67" s="312">
        <v>0</v>
      </c>
      <c r="EN67" s="312">
        <v>12</v>
      </c>
      <c r="EO67" s="312">
        <v>12</v>
      </c>
      <c r="EP67" s="312">
        <v>40</v>
      </c>
      <c r="EQ67" s="312">
        <v>19</v>
      </c>
      <c r="ER67" s="312">
        <v>16</v>
      </c>
      <c r="ES67" s="312">
        <v>0</v>
      </c>
      <c r="EX67" s="312">
        <v>65</v>
      </c>
      <c r="EY67" s="312">
        <v>35</v>
      </c>
      <c r="EZ67" s="312">
        <v>817</v>
      </c>
      <c r="FA67" s="312">
        <v>1</v>
      </c>
      <c r="FB67" s="312">
        <v>0</v>
      </c>
      <c r="FC67" s="312">
        <v>12</v>
      </c>
      <c r="FD67" s="312">
        <v>11</v>
      </c>
      <c r="FE67" s="312">
        <v>40</v>
      </c>
      <c r="FF67" s="312">
        <v>19</v>
      </c>
      <c r="FG67" s="312">
        <v>16</v>
      </c>
      <c r="FH67" s="312">
        <v>0</v>
      </c>
      <c r="FM67" s="312">
        <v>64</v>
      </c>
      <c r="FN67" s="312">
        <v>36</v>
      </c>
      <c r="FO67" s="312">
        <v>1307</v>
      </c>
      <c r="FP67" s="312">
        <v>1</v>
      </c>
      <c r="FQ67" s="312">
        <v>0</v>
      </c>
      <c r="FR67" s="312">
        <v>13</v>
      </c>
      <c r="FS67" s="312">
        <v>12</v>
      </c>
      <c r="FT67" s="312">
        <v>39</v>
      </c>
      <c r="FU67" s="312">
        <v>19</v>
      </c>
      <c r="FV67" s="312">
        <v>15</v>
      </c>
      <c r="FW67" s="312">
        <v>0</v>
      </c>
      <c r="GB67" s="312">
        <v>65</v>
      </c>
      <c r="GC67" s="312">
        <v>35</v>
      </c>
      <c r="GD67" s="312">
        <v>2122</v>
      </c>
      <c r="GE67" s="312">
        <v>64</v>
      </c>
      <c r="GF67" s="312">
        <v>36</v>
      </c>
      <c r="GG67" s="312">
        <v>817</v>
      </c>
      <c r="GH67" s="312">
        <v>64</v>
      </c>
      <c r="GI67" s="312">
        <v>36</v>
      </c>
      <c r="GJ67" s="312">
        <v>1305</v>
      </c>
      <c r="GK67" s="312">
        <v>65</v>
      </c>
      <c r="GL67" s="312">
        <v>35</v>
      </c>
      <c r="GM67" s="312">
        <v>2038</v>
      </c>
      <c r="GN67" s="312">
        <v>28</v>
      </c>
      <c r="GO67" s="312">
        <v>72</v>
      </c>
      <c r="GP67" s="312">
        <v>783</v>
      </c>
      <c r="GQ67" s="312">
        <v>30</v>
      </c>
      <c r="GR67" s="312">
        <v>70</v>
      </c>
      <c r="GS67" s="312">
        <v>1255</v>
      </c>
      <c r="GT67" s="312">
        <v>26</v>
      </c>
      <c r="GU67" s="312">
        <v>74</v>
      </c>
      <c r="GV67" s="312">
        <v>2040</v>
      </c>
      <c r="GW67" s="312">
        <v>21</v>
      </c>
      <c r="GX67" s="312">
        <v>79</v>
      </c>
      <c r="GY67" s="312">
        <v>782</v>
      </c>
      <c r="GZ67" s="312">
        <v>19</v>
      </c>
      <c r="HA67" s="312">
        <v>81</v>
      </c>
      <c r="HB67" s="312">
        <v>1258</v>
      </c>
      <c r="HC67" s="312">
        <v>23</v>
      </c>
      <c r="HD67" s="312">
        <v>77</v>
      </c>
      <c r="HE67" s="312">
        <v>2038</v>
      </c>
      <c r="HF67" s="312">
        <v>30</v>
      </c>
      <c r="HG67" s="312">
        <v>70</v>
      </c>
      <c r="HH67" s="312">
        <v>783</v>
      </c>
      <c r="HI67" s="312">
        <v>34</v>
      </c>
      <c r="HJ67" s="312">
        <v>66</v>
      </c>
      <c r="HK67" s="312">
        <v>1255</v>
      </c>
      <c r="HL67" s="312">
        <v>28</v>
      </c>
      <c r="HM67" s="312">
        <v>72</v>
      </c>
      <c r="HO67" s="312"/>
      <c r="HP67" s="312"/>
      <c r="HQ67" s="312"/>
      <c r="HR67" s="312"/>
      <c r="HS67" s="312"/>
      <c r="HT67" s="312"/>
      <c r="HU67" s="312"/>
      <c r="HV67" s="312"/>
      <c r="HW67" s="312"/>
      <c r="HX67" s="312"/>
      <c r="HY67" s="312"/>
      <c r="HZ67" s="312"/>
      <c r="IA67" s="312"/>
      <c r="IB67" s="312"/>
      <c r="IC67" s="312"/>
      <c r="ID67" s="312"/>
      <c r="IE67" s="312"/>
      <c r="IF67" s="312"/>
      <c r="IG67" s="312"/>
      <c r="IH67" s="312"/>
      <c r="II67" s="312"/>
      <c r="IJ67" s="312"/>
      <c r="IK67" s="312"/>
      <c r="IL67" s="312"/>
      <c r="IM67" s="312"/>
      <c r="IN67" s="312"/>
      <c r="IO67" s="312"/>
      <c r="IP67" s="312"/>
      <c r="IQ67" s="312"/>
      <c r="IR67" s="312"/>
      <c r="IS67" s="312"/>
      <c r="IT67" s="312"/>
      <c r="IU67" s="312"/>
      <c r="IV67" s="312"/>
    </row>
    <row r="68" spans="1:256" x14ac:dyDescent="0.2">
      <c r="B68" s="312" t="s">
        <v>412</v>
      </c>
      <c r="C68" s="312">
        <v>0</v>
      </c>
      <c r="D68" s="312" t="s">
        <v>416</v>
      </c>
      <c r="E68" s="312" t="s">
        <v>416</v>
      </c>
      <c r="F68" s="312" t="s">
        <v>416</v>
      </c>
      <c r="G68" s="312" t="s">
        <v>416</v>
      </c>
      <c r="H68" s="312" t="s">
        <v>416</v>
      </c>
      <c r="I68" s="312" t="s">
        <v>416</v>
      </c>
      <c r="J68" s="312" t="s">
        <v>416</v>
      </c>
      <c r="K68" s="312" t="s">
        <v>416</v>
      </c>
      <c r="O68" s="312" t="s">
        <v>416</v>
      </c>
      <c r="P68" s="312" t="s">
        <v>416</v>
      </c>
      <c r="Q68" s="312">
        <v>0</v>
      </c>
      <c r="R68" s="312" t="s">
        <v>416</v>
      </c>
      <c r="S68" s="312" t="s">
        <v>416</v>
      </c>
      <c r="T68" s="312" t="s">
        <v>416</v>
      </c>
      <c r="U68" s="312" t="s">
        <v>416</v>
      </c>
      <c r="V68" s="312" t="s">
        <v>416</v>
      </c>
      <c r="W68" s="312" t="s">
        <v>416</v>
      </c>
      <c r="X68" s="312" t="s">
        <v>416</v>
      </c>
      <c r="Y68" s="312" t="s">
        <v>416</v>
      </c>
      <c r="AC68" s="312" t="s">
        <v>416</v>
      </c>
      <c r="AD68" s="312" t="s">
        <v>416</v>
      </c>
      <c r="AE68" s="312">
        <v>0</v>
      </c>
      <c r="AF68" s="312" t="s">
        <v>416</v>
      </c>
      <c r="AG68" s="312" t="s">
        <v>416</v>
      </c>
      <c r="AH68" s="312" t="s">
        <v>416</v>
      </c>
      <c r="AI68" s="312" t="s">
        <v>416</v>
      </c>
      <c r="AJ68" s="312" t="s">
        <v>416</v>
      </c>
      <c r="AK68" s="312" t="s">
        <v>416</v>
      </c>
      <c r="AL68" s="312" t="s">
        <v>416</v>
      </c>
      <c r="AM68" s="312" t="s">
        <v>416</v>
      </c>
      <c r="AQ68" s="312" t="s">
        <v>416</v>
      </c>
      <c r="AR68" s="312" t="s">
        <v>416</v>
      </c>
      <c r="AS68" s="312">
        <v>0</v>
      </c>
      <c r="AT68" s="312" t="s">
        <v>416</v>
      </c>
      <c r="AU68" s="312" t="s">
        <v>416</v>
      </c>
      <c r="AV68" s="312" t="s">
        <v>416</v>
      </c>
      <c r="AW68" s="312" t="s">
        <v>416</v>
      </c>
      <c r="AX68" s="312" t="s">
        <v>416</v>
      </c>
      <c r="AY68" s="312" t="s">
        <v>416</v>
      </c>
      <c r="AZ68" s="312" t="s">
        <v>416</v>
      </c>
      <c r="BA68" s="312" t="s">
        <v>416</v>
      </c>
      <c r="BB68" s="312" t="s">
        <v>416</v>
      </c>
      <c r="BG68" s="312" t="s">
        <v>416</v>
      </c>
      <c r="BH68" s="312" t="s">
        <v>416</v>
      </c>
      <c r="BI68" s="312">
        <v>0</v>
      </c>
      <c r="BJ68" s="312" t="s">
        <v>416</v>
      </c>
      <c r="BK68" s="312" t="s">
        <v>416</v>
      </c>
      <c r="BL68" s="312" t="s">
        <v>416</v>
      </c>
      <c r="BM68" s="312" t="s">
        <v>416</v>
      </c>
      <c r="BN68" s="312" t="s">
        <v>416</v>
      </c>
      <c r="BO68" s="312" t="s">
        <v>416</v>
      </c>
      <c r="BP68" s="312" t="s">
        <v>416</v>
      </c>
      <c r="BQ68" s="312" t="s">
        <v>416</v>
      </c>
      <c r="BR68" s="312" t="s">
        <v>416</v>
      </c>
      <c r="BW68" s="312" t="s">
        <v>416</v>
      </c>
      <c r="BX68" s="312" t="s">
        <v>416</v>
      </c>
      <c r="BY68" s="312">
        <v>0</v>
      </c>
      <c r="BZ68" s="312" t="s">
        <v>416</v>
      </c>
      <c r="CA68" s="312" t="s">
        <v>416</v>
      </c>
      <c r="CB68" s="312" t="s">
        <v>416</v>
      </c>
      <c r="CC68" s="312" t="s">
        <v>416</v>
      </c>
      <c r="CD68" s="312" t="s">
        <v>416</v>
      </c>
      <c r="CE68" s="312" t="s">
        <v>416</v>
      </c>
      <c r="CF68" s="312" t="s">
        <v>416</v>
      </c>
      <c r="CG68" s="312" t="s">
        <v>416</v>
      </c>
      <c r="CH68" s="312" t="s">
        <v>416</v>
      </c>
      <c r="CM68" s="312" t="s">
        <v>416</v>
      </c>
      <c r="CN68" s="312" t="s">
        <v>416</v>
      </c>
      <c r="CO68" s="312">
        <v>0</v>
      </c>
      <c r="CP68" s="312" t="s">
        <v>416</v>
      </c>
      <c r="CQ68" s="312" t="s">
        <v>416</v>
      </c>
      <c r="CR68" s="312" t="s">
        <v>416</v>
      </c>
      <c r="CS68" s="312" t="s">
        <v>416</v>
      </c>
      <c r="CT68" s="312" t="s">
        <v>416</v>
      </c>
      <c r="CU68" s="312" t="s">
        <v>416</v>
      </c>
      <c r="CV68" s="312" t="s">
        <v>416</v>
      </c>
      <c r="CW68" s="312" t="s">
        <v>416</v>
      </c>
      <c r="CX68" s="312" t="s">
        <v>416</v>
      </c>
      <c r="DC68" s="312" t="s">
        <v>416</v>
      </c>
      <c r="DD68" s="312" t="s">
        <v>416</v>
      </c>
      <c r="DE68" s="312">
        <v>0</v>
      </c>
      <c r="DF68" s="312" t="s">
        <v>416</v>
      </c>
      <c r="DG68" s="312" t="s">
        <v>416</v>
      </c>
      <c r="DH68" s="312" t="s">
        <v>416</v>
      </c>
      <c r="DI68" s="312" t="s">
        <v>416</v>
      </c>
      <c r="DJ68" s="312" t="s">
        <v>416</v>
      </c>
      <c r="DK68" s="312" t="s">
        <v>416</v>
      </c>
      <c r="DL68" s="312" t="s">
        <v>416</v>
      </c>
      <c r="DM68" s="312" t="s">
        <v>416</v>
      </c>
      <c r="DN68" s="312" t="s">
        <v>416</v>
      </c>
      <c r="DS68" s="312" t="s">
        <v>416</v>
      </c>
      <c r="DT68" s="312" t="s">
        <v>416</v>
      </c>
      <c r="DU68" s="312">
        <v>0</v>
      </c>
      <c r="DV68" s="312" t="s">
        <v>416</v>
      </c>
      <c r="DW68" s="312" t="s">
        <v>416</v>
      </c>
      <c r="DX68" s="312" t="s">
        <v>416</v>
      </c>
      <c r="DY68" s="312" t="s">
        <v>416</v>
      </c>
      <c r="DZ68" s="312" t="s">
        <v>416</v>
      </c>
      <c r="EA68" s="312" t="s">
        <v>416</v>
      </c>
      <c r="EB68" s="312" t="s">
        <v>416</v>
      </c>
      <c r="EC68" s="312" t="s">
        <v>416</v>
      </c>
      <c r="ED68" s="312" t="s">
        <v>416</v>
      </c>
      <c r="EI68" s="312" t="s">
        <v>416</v>
      </c>
      <c r="EJ68" s="312" t="s">
        <v>416</v>
      </c>
      <c r="EK68" s="312">
        <v>0</v>
      </c>
      <c r="EL68" s="312" t="s">
        <v>416</v>
      </c>
      <c r="EM68" s="312" t="s">
        <v>416</v>
      </c>
      <c r="EN68" s="312" t="s">
        <v>416</v>
      </c>
      <c r="EO68" s="312" t="s">
        <v>416</v>
      </c>
      <c r="EP68" s="312" t="s">
        <v>416</v>
      </c>
      <c r="EQ68" s="312" t="s">
        <v>416</v>
      </c>
      <c r="ER68" s="312" t="s">
        <v>416</v>
      </c>
      <c r="ES68" s="312" t="s">
        <v>416</v>
      </c>
      <c r="EX68" s="312" t="s">
        <v>416</v>
      </c>
      <c r="EY68" s="312" t="s">
        <v>416</v>
      </c>
      <c r="EZ68" s="312">
        <v>0</v>
      </c>
      <c r="FA68" s="312" t="s">
        <v>416</v>
      </c>
      <c r="FB68" s="312" t="s">
        <v>416</v>
      </c>
      <c r="FC68" s="312" t="s">
        <v>416</v>
      </c>
      <c r="FD68" s="312" t="s">
        <v>416</v>
      </c>
      <c r="FE68" s="312" t="s">
        <v>416</v>
      </c>
      <c r="FF68" s="312" t="s">
        <v>416</v>
      </c>
      <c r="FG68" s="312" t="s">
        <v>416</v>
      </c>
      <c r="FH68" s="312" t="s">
        <v>416</v>
      </c>
      <c r="FM68" s="312" t="s">
        <v>416</v>
      </c>
      <c r="FN68" s="312" t="s">
        <v>416</v>
      </c>
      <c r="FO68" s="312">
        <v>0</v>
      </c>
      <c r="FP68" s="312" t="s">
        <v>416</v>
      </c>
      <c r="FQ68" s="312" t="s">
        <v>416</v>
      </c>
      <c r="FR68" s="312" t="s">
        <v>416</v>
      </c>
      <c r="FS68" s="312" t="s">
        <v>416</v>
      </c>
      <c r="FT68" s="312" t="s">
        <v>416</v>
      </c>
      <c r="FU68" s="312" t="s">
        <v>416</v>
      </c>
      <c r="FV68" s="312" t="s">
        <v>416</v>
      </c>
      <c r="FW68" s="312" t="s">
        <v>416</v>
      </c>
      <c r="GB68" s="312" t="s">
        <v>416</v>
      </c>
      <c r="GC68" s="312" t="s">
        <v>416</v>
      </c>
      <c r="GD68" s="312">
        <v>0</v>
      </c>
      <c r="GE68" s="312" t="s">
        <v>416</v>
      </c>
      <c r="GF68" s="312" t="s">
        <v>416</v>
      </c>
      <c r="GG68" s="312">
        <v>0</v>
      </c>
      <c r="GH68" s="312" t="s">
        <v>416</v>
      </c>
      <c r="GI68" s="312" t="s">
        <v>416</v>
      </c>
      <c r="GJ68" s="312">
        <v>0</v>
      </c>
      <c r="GK68" s="312" t="s">
        <v>416</v>
      </c>
      <c r="GL68" s="312" t="s">
        <v>416</v>
      </c>
      <c r="GM68" s="312">
        <v>0</v>
      </c>
      <c r="GN68" s="312" t="s">
        <v>416</v>
      </c>
      <c r="GO68" s="312" t="s">
        <v>416</v>
      </c>
      <c r="GP68" s="312">
        <v>0</v>
      </c>
      <c r="GQ68" s="312" t="s">
        <v>416</v>
      </c>
      <c r="GR68" s="312" t="s">
        <v>416</v>
      </c>
      <c r="GS68" s="312">
        <v>0</v>
      </c>
      <c r="GT68" s="312" t="s">
        <v>416</v>
      </c>
      <c r="GU68" s="312" t="s">
        <v>416</v>
      </c>
      <c r="GV68" s="312">
        <v>0</v>
      </c>
      <c r="GW68" s="312" t="s">
        <v>416</v>
      </c>
      <c r="GX68" s="312" t="s">
        <v>416</v>
      </c>
      <c r="GY68" s="312">
        <v>0</v>
      </c>
      <c r="GZ68" s="312" t="s">
        <v>416</v>
      </c>
      <c r="HA68" s="312" t="s">
        <v>416</v>
      </c>
      <c r="HB68" s="312">
        <v>0</v>
      </c>
      <c r="HC68" s="312" t="s">
        <v>416</v>
      </c>
      <c r="HD68" s="312" t="s">
        <v>416</v>
      </c>
      <c r="HE68" s="312">
        <v>0</v>
      </c>
      <c r="HF68" s="312" t="s">
        <v>416</v>
      </c>
      <c r="HG68" s="312" t="s">
        <v>416</v>
      </c>
      <c r="HH68" s="312">
        <v>0</v>
      </c>
      <c r="HI68" s="312" t="s">
        <v>416</v>
      </c>
      <c r="HJ68" s="312" t="s">
        <v>416</v>
      </c>
      <c r="HK68" s="312">
        <v>0</v>
      </c>
      <c r="HL68" s="312" t="s">
        <v>416</v>
      </c>
      <c r="HM68" s="312" t="s">
        <v>416</v>
      </c>
      <c r="HO68" s="312"/>
      <c r="HP68" s="312"/>
      <c r="HQ68" s="312"/>
      <c r="HR68" s="312"/>
      <c r="HS68" s="312"/>
      <c r="HT68" s="312"/>
      <c r="HU68" s="312"/>
      <c r="HV68" s="312"/>
      <c r="HW68" s="312"/>
      <c r="HX68" s="312"/>
      <c r="HY68" s="312"/>
      <c r="HZ68" s="312"/>
      <c r="IA68" s="312"/>
      <c r="IB68" s="312"/>
      <c r="IC68" s="312"/>
      <c r="ID68" s="312"/>
      <c r="IE68" s="312"/>
      <c r="IF68" s="312"/>
      <c r="IG68" s="312"/>
      <c r="IH68" s="312"/>
      <c r="II68" s="312"/>
      <c r="IJ68" s="312"/>
      <c r="IK68" s="312"/>
      <c r="IL68" s="312"/>
      <c r="IM68" s="312"/>
      <c r="IN68" s="312"/>
      <c r="IO68" s="312"/>
      <c r="IP68" s="312"/>
      <c r="IQ68" s="312"/>
      <c r="IR68" s="312"/>
      <c r="IS68" s="312"/>
      <c r="IT68" s="312"/>
      <c r="IU68" s="312"/>
      <c r="IV68" s="312"/>
    </row>
    <row r="69" spans="1:256" ht="15" x14ac:dyDescent="0.25">
      <c r="A69" s="315"/>
      <c r="B69" s="296" t="s">
        <v>532</v>
      </c>
      <c r="C69" s="312">
        <v>57265</v>
      </c>
      <c r="D69" s="312">
        <v>1</v>
      </c>
      <c r="E69" s="312">
        <v>0</v>
      </c>
      <c r="F69" s="312">
        <v>23</v>
      </c>
      <c r="G69" s="312">
        <v>10</v>
      </c>
      <c r="H69" s="312">
        <v>19</v>
      </c>
      <c r="I69" s="312">
        <v>34</v>
      </c>
      <c r="J69" s="312">
        <v>13</v>
      </c>
      <c r="K69" s="312">
        <v>0</v>
      </c>
      <c r="O69" s="312">
        <v>53</v>
      </c>
      <c r="P69" s="312">
        <v>47</v>
      </c>
      <c r="Q69" s="312">
        <v>17159</v>
      </c>
      <c r="R69" s="312">
        <v>1</v>
      </c>
      <c r="S69" s="312">
        <v>0</v>
      </c>
      <c r="T69" s="312">
        <v>24</v>
      </c>
      <c r="U69" s="312">
        <v>11</v>
      </c>
      <c r="V69" s="312">
        <v>21</v>
      </c>
      <c r="W69" s="312">
        <v>33</v>
      </c>
      <c r="X69" s="312">
        <v>11</v>
      </c>
      <c r="Y69" s="312">
        <v>0</v>
      </c>
      <c r="AC69" s="312">
        <v>56</v>
      </c>
      <c r="AD69" s="312">
        <v>44</v>
      </c>
      <c r="AE69" s="312">
        <v>40106</v>
      </c>
      <c r="AF69" s="312">
        <v>1</v>
      </c>
      <c r="AG69" s="312">
        <v>0</v>
      </c>
      <c r="AH69" s="312">
        <v>23</v>
      </c>
      <c r="AI69" s="312">
        <v>10</v>
      </c>
      <c r="AJ69" s="312">
        <v>18</v>
      </c>
      <c r="AK69" s="312">
        <v>34</v>
      </c>
      <c r="AL69" s="312">
        <v>14</v>
      </c>
      <c r="AM69" s="312">
        <v>0</v>
      </c>
      <c r="AQ69" s="312">
        <v>52</v>
      </c>
      <c r="AR69" s="312">
        <v>48</v>
      </c>
      <c r="AS69" s="312">
        <v>57180</v>
      </c>
      <c r="AT69" s="312">
        <v>0</v>
      </c>
      <c r="AU69" s="312">
        <v>0</v>
      </c>
      <c r="AV69" s="312">
        <v>6</v>
      </c>
      <c r="AW69" s="312">
        <v>5</v>
      </c>
      <c r="AX69" s="312">
        <v>18</v>
      </c>
      <c r="AY69" s="312">
        <v>36</v>
      </c>
      <c r="AZ69" s="312">
        <v>30</v>
      </c>
      <c r="BA69" s="312">
        <v>4</v>
      </c>
      <c r="BB69" s="312">
        <v>0</v>
      </c>
      <c r="BG69" s="312">
        <v>66</v>
      </c>
      <c r="BH69" s="312">
        <v>34</v>
      </c>
      <c r="BI69" s="312">
        <v>17136</v>
      </c>
      <c r="BJ69" s="312">
        <v>0</v>
      </c>
      <c r="BK69" s="312">
        <v>0</v>
      </c>
      <c r="BL69" s="312">
        <v>7</v>
      </c>
      <c r="BM69" s="312">
        <v>5</v>
      </c>
      <c r="BN69" s="312">
        <v>16</v>
      </c>
      <c r="BO69" s="312">
        <v>36</v>
      </c>
      <c r="BP69" s="312">
        <v>31</v>
      </c>
      <c r="BQ69" s="312">
        <v>5</v>
      </c>
      <c r="BR69" s="312">
        <v>0</v>
      </c>
      <c r="BW69" s="312">
        <v>64</v>
      </c>
      <c r="BX69" s="312">
        <v>36</v>
      </c>
      <c r="BY69" s="312">
        <v>40044</v>
      </c>
      <c r="BZ69" s="312">
        <v>0</v>
      </c>
      <c r="CA69" s="312">
        <v>0</v>
      </c>
      <c r="CB69" s="312">
        <v>6</v>
      </c>
      <c r="CC69" s="312">
        <v>6</v>
      </c>
      <c r="CD69" s="312">
        <v>19</v>
      </c>
      <c r="CE69" s="312">
        <v>37</v>
      </c>
      <c r="CF69" s="312">
        <v>30</v>
      </c>
      <c r="CG69" s="312">
        <v>4</v>
      </c>
      <c r="CH69" s="312">
        <v>0</v>
      </c>
      <c r="CM69" s="312">
        <v>66</v>
      </c>
      <c r="CN69" s="312">
        <v>34</v>
      </c>
      <c r="CO69" s="312">
        <v>57264</v>
      </c>
      <c r="CP69" s="312">
        <v>1</v>
      </c>
      <c r="CQ69" s="312">
        <v>0</v>
      </c>
      <c r="CR69" s="312">
        <v>21</v>
      </c>
      <c r="CS69" s="312">
        <v>4</v>
      </c>
      <c r="CT69" s="312">
        <v>2</v>
      </c>
      <c r="CU69" s="312">
        <v>27</v>
      </c>
      <c r="CV69" s="312">
        <v>36</v>
      </c>
      <c r="CW69" s="312">
        <v>9</v>
      </c>
      <c r="CX69" s="312">
        <v>1</v>
      </c>
      <c r="DC69" s="312">
        <v>55</v>
      </c>
      <c r="DD69" s="312">
        <v>45</v>
      </c>
      <c r="DE69" s="312">
        <v>17159</v>
      </c>
      <c r="DF69" s="312">
        <v>1</v>
      </c>
      <c r="DG69" s="312">
        <v>0</v>
      </c>
      <c r="DH69" s="312">
        <v>24</v>
      </c>
      <c r="DI69" s="312">
        <v>5</v>
      </c>
      <c r="DJ69" s="312">
        <v>3</v>
      </c>
      <c r="DK69" s="312">
        <v>30</v>
      </c>
      <c r="DL69" s="312">
        <v>31</v>
      </c>
      <c r="DM69" s="312">
        <v>6</v>
      </c>
      <c r="DN69" s="312">
        <v>0</v>
      </c>
      <c r="DS69" s="312">
        <v>63</v>
      </c>
      <c r="DT69" s="312">
        <v>37</v>
      </c>
      <c r="DU69" s="312">
        <v>40105</v>
      </c>
      <c r="DV69" s="312">
        <v>1</v>
      </c>
      <c r="DW69" s="312">
        <v>0</v>
      </c>
      <c r="DX69" s="312">
        <v>19</v>
      </c>
      <c r="DY69" s="312">
        <v>3</v>
      </c>
      <c r="DZ69" s="312">
        <v>2</v>
      </c>
      <c r="EA69" s="312">
        <v>25</v>
      </c>
      <c r="EB69" s="312">
        <v>37</v>
      </c>
      <c r="EC69" s="312">
        <v>10</v>
      </c>
      <c r="ED69" s="312">
        <v>1</v>
      </c>
      <c r="EI69" s="312">
        <v>51</v>
      </c>
      <c r="EJ69" s="312">
        <v>49</v>
      </c>
      <c r="EK69" s="312">
        <v>57265</v>
      </c>
      <c r="EL69" s="312">
        <v>1</v>
      </c>
      <c r="EM69" s="312">
        <v>0</v>
      </c>
      <c r="EN69" s="312">
        <v>22</v>
      </c>
      <c r="EO69" s="312">
        <v>14</v>
      </c>
      <c r="EP69" s="312">
        <v>37</v>
      </c>
      <c r="EQ69" s="312">
        <v>15</v>
      </c>
      <c r="ER69" s="312">
        <v>11</v>
      </c>
      <c r="ES69" s="312">
        <v>0</v>
      </c>
      <c r="EX69" s="312">
        <v>74</v>
      </c>
      <c r="EY69" s="312">
        <v>26</v>
      </c>
      <c r="EZ69" s="312">
        <v>17159</v>
      </c>
      <c r="FA69" s="312">
        <v>1</v>
      </c>
      <c r="FB69" s="312">
        <v>0</v>
      </c>
      <c r="FC69" s="312">
        <v>22</v>
      </c>
      <c r="FD69" s="312">
        <v>13</v>
      </c>
      <c r="FE69" s="312">
        <v>38</v>
      </c>
      <c r="FF69" s="312">
        <v>15</v>
      </c>
      <c r="FG69" s="312">
        <v>10</v>
      </c>
      <c r="FH69" s="312">
        <v>0</v>
      </c>
      <c r="FM69" s="312">
        <v>75</v>
      </c>
      <c r="FN69" s="312">
        <v>25</v>
      </c>
      <c r="FO69" s="312">
        <v>40106</v>
      </c>
      <c r="FP69" s="312">
        <v>1</v>
      </c>
      <c r="FQ69" s="312">
        <v>0</v>
      </c>
      <c r="FR69" s="312">
        <v>22</v>
      </c>
      <c r="FS69" s="312">
        <v>14</v>
      </c>
      <c r="FT69" s="312">
        <v>37</v>
      </c>
      <c r="FU69" s="312">
        <v>16</v>
      </c>
      <c r="FV69" s="312">
        <v>11</v>
      </c>
      <c r="FW69" s="312">
        <v>0</v>
      </c>
      <c r="GB69" s="312">
        <v>73</v>
      </c>
      <c r="GC69" s="312">
        <v>27</v>
      </c>
      <c r="GD69" s="312">
        <v>57179</v>
      </c>
      <c r="GE69" s="312">
        <v>74</v>
      </c>
      <c r="GF69" s="312">
        <v>26</v>
      </c>
      <c r="GG69" s="312">
        <v>17136</v>
      </c>
      <c r="GH69" s="312">
        <v>76</v>
      </c>
      <c r="GI69" s="312">
        <v>24</v>
      </c>
      <c r="GJ69" s="312">
        <v>40043</v>
      </c>
      <c r="GK69" s="312">
        <v>73</v>
      </c>
      <c r="GL69" s="312">
        <v>27</v>
      </c>
      <c r="GM69" s="312">
        <v>55586</v>
      </c>
      <c r="GN69" s="312">
        <v>33</v>
      </c>
      <c r="GO69" s="312">
        <v>67</v>
      </c>
      <c r="GP69" s="312">
        <v>16649</v>
      </c>
      <c r="GQ69" s="312">
        <v>35</v>
      </c>
      <c r="GR69" s="312">
        <v>65</v>
      </c>
      <c r="GS69" s="312">
        <v>38937</v>
      </c>
      <c r="GT69" s="312">
        <v>32</v>
      </c>
      <c r="GU69" s="312">
        <v>68</v>
      </c>
      <c r="GV69" s="312">
        <v>55593</v>
      </c>
      <c r="GW69" s="312">
        <v>28</v>
      </c>
      <c r="GX69" s="312">
        <v>72</v>
      </c>
      <c r="GY69" s="312">
        <v>16646</v>
      </c>
      <c r="GZ69" s="312">
        <v>27</v>
      </c>
      <c r="HA69" s="312">
        <v>73</v>
      </c>
      <c r="HB69" s="312">
        <v>38947</v>
      </c>
      <c r="HC69" s="312">
        <v>28</v>
      </c>
      <c r="HD69" s="312">
        <v>72</v>
      </c>
      <c r="HE69" s="312">
        <v>55542</v>
      </c>
      <c r="HF69" s="312">
        <v>34</v>
      </c>
      <c r="HG69" s="312">
        <v>66</v>
      </c>
      <c r="HH69" s="312">
        <v>16639</v>
      </c>
      <c r="HI69" s="312">
        <v>39</v>
      </c>
      <c r="HJ69" s="312">
        <v>61</v>
      </c>
      <c r="HK69" s="312">
        <v>38903</v>
      </c>
      <c r="HL69" s="312">
        <v>32</v>
      </c>
      <c r="HM69" s="312">
        <v>68</v>
      </c>
      <c r="HO69" s="312"/>
      <c r="HP69" s="312"/>
      <c r="HQ69" s="312"/>
      <c r="HR69" s="312"/>
      <c r="HS69" s="312"/>
      <c r="HT69" s="312"/>
      <c r="HU69" s="312"/>
      <c r="HV69" s="312"/>
      <c r="HW69" s="312"/>
      <c r="HX69" s="312"/>
      <c r="HY69" s="312"/>
      <c r="HZ69" s="312"/>
      <c r="IA69" s="312"/>
      <c r="IB69" s="312"/>
      <c r="IC69" s="312"/>
      <c r="ID69" s="312"/>
      <c r="IE69" s="312"/>
      <c r="IF69" s="312"/>
      <c r="IG69" s="312"/>
      <c r="IH69" s="312"/>
      <c r="II69" s="312"/>
      <c r="IJ69" s="312"/>
      <c r="IK69" s="312"/>
      <c r="IL69" s="312"/>
      <c r="IM69" s="312"/>
      <c r="IN69" s="312"/>
      <c r="IO69" s="312"/>
      <c r="IP69" s="312"/>
      <c r="IQ69" s="312"/>
      <c r="IR69" s="312"/>
      <c r="IS69" s="312"/>
      <c r="IT69" s="312"/>
      <c r="IU69" s="312"/>
      <c r="IV69" s="312"/>
    </row>
    <row r="70" spans="1:256" x14ac:dyDescent="0.2">
      <c r="HO70" s="312"/>
      <c r="HP70" s="312"/>
      <c r="HQ70" s="312"/>
      <c r="HR70" s="312"/>
      <c r="HS70" s="312"/>
      <c r="HT70" s="312"/>
      <c r="HU70" s="312"/>
      <c r="HV70" s="312"/>
      <c r="HW70" s="312"/>
      <c r="HX70" s="312"/>
      <c r="HY70" s="312"/>
      <c r="HZ70" s="312"/>
      <c r="IA70" s="312"/>
      <c r="IB70" s="312"/>
      <c r="IC70" s="312"/>
      <c r="ID70" s="312"/>
      <c r="IE70" s="312"/>
      <c r="IF70" s="312"/>
      <c r="IG70" s="312"/>
      <c r="IH70" s="312"/>
      <c r="II70" s="312"/>
      <c r="IJ70" s="312"/>
      <c r="IK70" s="312"/>
      <c r="IL70" s="312"/>
      <c r="IM70" s="312"/>
      <c r="IN70" s="312"/>
      <c r="IO70" s="312"/>
      <c r="IP70" s="312"/>
      <c r="IQ70" s="312"/>
      <c r="IR70" s="312"/>
      <c r="IS70" s="312"/>
      <c r="IT70" s="312"/>
      <c r="IU70" s="312"/>
      <c r="IV70" s="312"/>
    </row>
    <row r="71" spans="1:256" x14ac:dyDescent="0.2">
      <c r="A71" s="312" t="s">
        <v>413</v>
      </c>
      <c r="B71" s="312" t="s">
        <v>47</v>
      </c>
      <c r="C71" s="312">
        <v>369741</v>
      </c>
      <c r="D71" s="312">
        <v>0</v>
      </c>
      <c r="E71" s="312">
        <v>0</v>
      </c>
      <c r="F71" s="312">
        <v>2</v>
      </c>
      <c r="G71" s="312">
        <v>2</v>
      </c>
      <c r="H71" s="312">
        <v>6</v>
      </c>
      <c r="I71" s="312">
        <v>38</v>
      </c>
      <c r="J71" s="312">
        <v>50</v>
      </c>
      <c r="K71" s="312">
        <v>1</v>
      </c>
      <c r="O71" s="312">
        <v>11</v>
      </c>
      <c r="P71" s="312">
        <v>89</v>
      </c>
      <c r="Q71" s="312">
        <v>180149</v>
      </c>
      <c r="R71" s="312">
        <v>0</v>
      </c>
      <c r="S71" s="312">
        <v>0</v>
      </c>
      <c r="T71" s="312">
        <v>2</v>
      </c>
      <c r="U71" s="312">
        <v>1</v>
      </c>
      <c r="V71" s="312">
        <v>5</v>
      </c>
      <c r="W71" s="312">
        <v>37</v>
      </c>
      <c r="X71" s="312">
        <v>54</v>
      </c>
      <c r="Y71" s="312">
        <v>1</v>
      </c>
      <c r="AC71" s="312">
        <v>9</v>
      </c>
      <c r="AD71" s="312">
        <v>91</v>
      </c>
      <c r="AE71" s="312">
        <v>189592</v>
      </c>
      <c r="AF71" s="312">
        <v>0</v>
      </c>
      <c r="AG71" s="312">
        <v>0</v>
      </c>
      <c r="AH71" s="312">
        <v>3</v>
      </c>
      <c r="AI71" s="312">
        <v>2</v>
      </c>
      <c r="AJ71" s="312">
        <v>7</v>
      </c>
      <c r="AK71" s="312">
        <v>40</v>
      </c>
      <c r="AL71" s="312">
        <v>47</v>
      </c>
      <c r="AM71" s="312">
        <v>0</v>
      </c>
      <c r="AQ71" s="312">
        <v>13</v>
      </c>
      <c r="AR71" s="312">
        <v>87</v>
      </c>
      <c r="AS71" s="312">
        <v>369680</v>
      </c>
      <c r="AT71" s="312">
        <v>0</v>
      </c>
      <c r="AU71" s="312">
        <v>0</v>
      </c>
      <c r="AV71" s="312">
        <v>1</v>
      </c>
      <c r="AW71" s="312">
        <v>1</v>
      </c>
      <c r="AX71" s="312">
        <v>2</v>
      </c>
      <c r="AY71" s="312">
        <v>10</v>
      </c>
      <c r="AZ71" s="312">
        <v>52</v>
      </c>
      <c r="BA71" s="312">
        <v>34</v>
      </c>
      <c r="BB71" s="312">
        <v>2</v>
      </c>
      <c r="BG71" s="312">
        <v>13</v>
      </c>
      <c r="BH71" s="312">
        <v>87</v>
      </c>
      <c r="BI71" s="312">
        <v>180122</v>
      </c>
      <c r="BJ71" s="312">
        <v>0</v>
      </c>
      <c r="BK71" s="312">
        <v>0</v>
      </c>
      <c r="BL71" s="312">
        <v>0</v>
      </c>
      <c r="BM71" s="312">
        <v>0</v>
      </c>
      <c r="BN71" s="312">
        <v>1</v>
      </c>
      <c r="BO71" s="312">
        <v>6</v>
      </c>
      <c r="BP71" s="312">
        <v>48</v>
      </c>
      <c r="BQ71" s="312">
        <v>41</v>
      </c>
      <c r="BR71" s="312">
        <v>3</v>
      </c>
      <c r="BW71" s="312">
        <v>8</v>
      </c>
      <c r="BX71" s="312">
        <v>92</v>
      </c>
      <c r="BY71" s="312">
        <v>189558</v>
      </c>
      <c r="BZ71" s="312">
        <v>0</v>
      </c>
      <c r="CA71" s="312">
        <v>0</v>
      </c>
      <c r="CB71" s="312">
        <v>1</v>
      </c>
      <c r="CC71" s="312">
        <v>1</v>
      </c>
      <c r="CD71" s="312">
        <v>3</v>
      </c>
      <c r="CE71" s="312">
        <v>13</v>
      </c>
      <c r="CF71" s="312">
        <v>55</v>
      </c>
      <c r="CG71" s="312">
        <v>27</v>
      </c>
      <c r="CH71" s="312">
        <v>1</v>
      </c>
      <c r="CM71" s="312">
        <v>17</v>
      </c>
      <c r="CN71" s="312">
        <v>83</v>
      </c>
      <c r="CO71" s="312">
        <v>369736</v>
      </c>
      <c r="CP71" s="312">
        <v>0</v>
      </c>
      <c r="CQ71" s="312">
        <v>0</v>
      </c>
      <c r="CR71" s="312">
        <v>2</v>
      </c>
      <c r="CS71" s="312">
        <v>0</v>
      </c>
      <c r="CT71" s="312">
        <v>0</v>
      </c>
      <c r="CU71" s="312">
        <v>9</v>
      </c>
      <c r="CV71" s="312">
        <v>41</v>
      </c>
      <c r="CW71" s="312">
        <v>39</v>
      </c>
      <c r="CX71" s="312">
        <v>8</v>
      </c>
      <c r="DC71" s="312">
        <v>12</v>
      </c>
      <c r="DD71" s="312">
        <v>88</v>
      </c>
      <c r="DE71" s="312">
        <v>180148</v>
      </c>
      <c r="DF71" s="312">
        <v>0</v>
      </c>
      <c r="DG71" s="312">
        <v>0</v>
      </c>
      <c r="DH71" s="312">
        <v>2</v>
      </c>
      <c r="DI71" s="312">
        <v>0</v>
      </c>
      <c r="DJ71" s="312">
        <v>0</v>
      </c>
      <c r="DK71" s="312">
        <v>9</v>
      </c>
      <c r="DL71" s="312">
        <v>44</v>
      </c>
      <c r="DM71" s="312">
        <v>38</v>
      </c>
      <c r="DN71" s="312">
        <v>7</v>
      </c>
      <c r="DS71" s="312">
        <v>12</v>
      </c>
      <c r="DT71" s="312">
        <v>88</v>
      </c>
      <c r="DU71" s="312">
        <v>189588</v>
      </c>
      <c r="DV71" s="312">
        <v>0</v>
      </c>
      <c r="DW71" s="312">
        <v>0</v>
      </c>
      <c r="DX71" s="312">
        <v>2</v>
      </c>
      <c r="DY71" s="312">
        <v>0</v>
      </c>
      <c r="DZ71" s="312">
        <v>0</v>
      </c>
      <c r="EA71" s="312">
        <v>8</v>
      </c>
      <c r="EB71" s="312">
        <v>39</v>
      </c>
      <c r="EC71" s="312">
        <v>39</v>
      </c>
      <c r="ED71" s="312">
        <v>10</v>
      </c>
      <c r="EI71" s="312">
        <v>12</v>
      </c>
      <c r="EJ71" s="312">
        <v>88</v>
      </c>
      <c r="EK71" s="312">
        <v>369713</v>
      </c>
      <c r="EL71" s="312">
        <v>0</v>
      </c>
      <c r="EM71" s="312">
        <v>0</v>
      </c>
      <c r="EN71" s="312">
        <v>2</v>
      </c>
      <c r="EO71" s="312">
        <v>2</v>
      </c>
      <c r="EP71" s="312">
        <v>17</v>
      </c>
      <c r="EQ71" s="312">
        <v>25</v>
      </c>
      <c r="ER71" s="312">
        <v>51</v>
      </c>
      <c r="ES71" s="312">
        <v>2</v>
      </c>
      <c r="EX71" s="312">
        <v>21</v>
      </c>
      <c r="EY71" s="312">
        <v>79</v>
      </c>
      <c r="EZ71" s="312">
        <v>180132</v>
      </c>
      <c r="FA71" s="312">
        <v>0</v>
      </c>
      <c r="FB71" s="312">
        <v>0</v>
      </c>
      <c r="FC71" s="312">
        <v>2</v>
      </c>
      <c r="FD71" s="312">
        <v>1</v>
      </c>
      <c r="FE71" s="312">
        <v>13</v>
      </c>
      <c r="FF71" s="312">
        <v>24</v>
      </c>
      <c r="FG71" s="312">
        <v>57</v>
      </c>
      <c r="FH71" s="312">
        <v>3</v>
      </c>
      <c r="FM71" s="312">
        <v>16</v>
      </c>
      <c r="FN71" s="312">
        <v>84</v>
      </c>
      <c r="FO71" s="312">
        <v>189581</v>
      </c>
      <c r="FP71" s="312">
        <v>0</v>
      </c>
      <c r="FQ71" s="312">
        <v>0</v>
      </c>
      <c r="FR71" s="312">
        <v>3</v>
      </c>
      <c r="FS71" s="312">
        <v>3</v>
      </c>
      <c r="FT71" s="312">
        <v>20</v>
      </c>
      <c r="FU71" s="312">
        <v>27</v>
      </c>
      <c r="FV71" s="312">
        <v>46</v>
      </c>
      <c r="FW71" s="312">
        <v>2</v>
      </c>
      <c r="GB71" s="312">
        <v>26</v>
      </c>
      <c r="GC71" s="312">
        <v>74</v>
      </c>
      <c r="GD71" s="312">
        <v>369659</v>
      </c>
      <c r="GE71" s="312">
        <v>19</v>
      </c>
      <c r="GF71" s="312">
        <v>81</v>
      </c>
      <c r="GG71" s="312">
        <v>180112</v>
      </c>
      <c r="GH71" s="312">
        <v>16</v>
      </c>
      <c r="GI71" s="312">
        <v>84</v>
      </c>
      <c r="GJ71" s="312">
        <v>189547</v>
      </c>
      <c r="GK71" s="312">
        <v>22</v>
      </c>
      <c r="GL71" s="312">
        <v>78</v>
      </c>
      <c r="GM71" s="312">
        <v>353417</v>
      </c>
      <c r="GN71" s="312">
        <v>10</v>
      </c>
      <c r="GO71" s="312">
        <v>90</v>
      </c>
      <c r="GP71" s="312">
        <v>172155</v>
      </c>
      <c r="GQ71" s="312">
        <v>10</v>
      </c>
      <c r="GR71" s="312">
        <v>90</v>
      </c>
      <c r="GS71" s="312">
        <v>181262</v>
      </c>
      <c r="GT71" s="312">
        <v>11</v>
      </c>
      <c r="GU71" s="312">
        <v>89</v>
      </c>
      <c r="GV71" s="312">
        <v>353644</v>
      </c>
      <c r="GW71" s="312">
        <v>7</v>
      </c>
      <c r="GX71" s="312">
        <v>93</v>
      </c>
      <c r="GY71" s="312">
        <v>172275</v>
      </c>
      <c r="GZ71" s="312">
        <v>6</v>
      </c>
      <c r="HA71" s="312">
        <v>94</v>
      </c>
      <c r="HB71" s="312">
        <v>181369</v>
      </c>
      <c r="HC71" s="312">
        <v>9</v>
      </c>
      <c r="HD71" s="312">
        <v>91</v>
      </c>
      <c r="HE71" s="312">
        <v>353865</v>
      </c>
      <c r="HF71" s="312">
        <v>10</v>
      </c>
      <c r="HG71" s="312">
        <v>90</v>
      </c>
      <c r="HH71" s="312">
        <v>172299</v>
      </c>
      <c r="HI71" s="312">
        <v>10</v>
      </c>
      <c r="HJ71" s="312">
        <v>90</v>
      </c>
      <c r="HK71" s="312">
        <v>181566</v>
      </c>
      <c r="HL71" s="312">
        <v>10</v>
      </c>
      <c r="HM71" s="312">
        <v>90</v>
      </c>
      <c r="HO71" s="312"/>
      <c r="HP71" s="312"/>
      <c r="HQ71" s="312"/>
      <c r="HR71" s="312"/>
      <c r="HS71" s="312"/>
      <c r="HT71" s="312"/>
      <c r="HU71" s="312"/>
      <c r="HV71" s="312"/>
      <c r="HW71" s="312"/>
      <c r="HX71" s="312"/>
      <c r="HY71" s="312"/>
      <c r="HZ71" s="312"/>
      <c r="IA71" s="312"/>
      <c r="IB71" s="312"/>
      <c r="IC71" s="312"/>
      <c r="ID71" s="312"/>
      <c r="IE71" s="312"/>
      <c r="IF71" s="312"/>
      <c r="IG71" s="312"/>
      <c r="IH71" s="312"/>
      <c r="II71" s="312"/>
      <c r="IJ71" s="312"/>
      <c r="IK71" s="312"/>
      <c r="IL71" s="312"/>
      <c r="IM71" s="312"/>
      <c r="IN71" s="312"/>
      <c r="IO71" s="312"/>
      <c r="IP71" s="312"/>
      <c r="IQ71" s="312"/>
      <c r="IR71" s="312"/>
      <c r="IS71" s="312"/>
      <c r="IT71" s="312"/>
      <c r="IU71" s="312"/>
      <c r="IV71" s="312"/>
    </row>
    <row r="72" spans="1:256" x14ac:dyDescent="0.2">
      <c r="B72" s="312" t="s">
        <v>414</v>
      </c>
      <c r="C72" s="312">
        <v>164224</v>
      </c>
      <c r="D72" s="312">
        <v>0</v>
      </c>
      <c r="E72" s="312">
        <v>0</v>
      </c>
      <c r="F72" s="312">
        <v>5</v>
      </c>
      <c r="G72" s="312">
        <v>4</v>
      </c>
      <c r="H72" s="312">
        <v>12</v>
      </c>
      <c r="I72" s="312">
        <v>48</v>
      </c>
      <c r="J72" s="312">
        <v>30</v>
      </c>
      <c r="K72" s="312">
        <v>0</v>
      </c>
      <c r="O72" s="312">
        <v>22</v>
      </c>
      <c r="P72" s="312">
        <v>78</v>
      </c>
      <c r="Q72" s="312">
        <v>80550</v>
      </c>
      <c r="R72" s="312">
        <v>0</v>
      </c>
      <c r="S72" s="312">
        <v>0</v>
      </c>
      <c r="T72" s="312">
        <v>4</v>
      </c>
      <c r="U72" s="312">
        <v>3</v>
      </c>
      <c r="V72" s="312">
        <v>11</v>
      </c>
      <c r="W72" s="312">
        <v>48</v>
      </c>
      <c r="X72" s="312">
        <v>33</v>
      </c>
      <c r="Y72" s="312">
        <v>0</v>
      </c>
      <c r="AC72" s="312">
        <v>19</v>
      </c>
      <c r="AD72" s="312">
        <v>81</v>
      </c>
      <c r="AE72" s="312">
        <v>83674</v>
      </c>
      <c r="AF72" s="312">
        <v>0</v>
      </c>
      <c r="AG72" s="312">
        <v>0</v>
      </c>
      <c r="AH72" s="312">
        <v>7</v>
      </c>
      <c r="AI72" s="312">
        <v>5</v>
      </c>
      <c r="AJ72" s="312">
        <v>13</v>
      </c>
      <c r="AK72" s="312">
        <v>47</v>
      </c>
      <c r="AL72" s="312">
        <v>27</v>
      </c>
      <c r="AM72" s="312">
        <v>0</v>
      </c>
      <c r="AQ72" s="312">
        <v>26</v>
      </c>
      <c r="AR72" s="312">
        <v>74</v>
      </c>
      <c r="AS72" s="312">
        <v>164164</v>
      </c>
      <c r="AT72" s="312">
        <v>0</v>
      </c>
      <c r="AU72" s="312">
        <v>0</v>
      </c>
      <c r="AV72" s="312">
        <v>1</v>
      </c>
      <c r="AW72" s="312">
        <v>1</v>
      </c>
      <c r="AX72" s="312">
        <v>5</v>
      </c>
      <c r="AY72" s="312">
        <v>19</v>
      </c>
      <c r="AZ72" s="312">
        <v>56</v>
      </c>
      <c r="BA72" s="312">
        <v>17</v>
      </c>
      <c r="BB72" s="312">
        <v>1</v>
      </c>
      <c r="BG72" s="312">
        <v>26</v>
      </c>
      <c r="BH72" s="312">
        <v>74</v>
      </c>
      <c r="BI72" s="312">
        <v>80536</v>
      </c>
      <c r="BJ72" s="312">
        <v>0</v>
      </c>
      <c r="BK72" s="312">
        <v>0</v>
      </c>
      <c r="BL72" s="312">
        <v>1</v>
      </c>
      <c r="BM72" s="312">
        <v>1</v>
      </c>
      <c r="BN72" s="312">
        <v>3</v>
      </c>
      <c r="BO72" s="312">
        <v>15</v>
      </c>
      <c r="BP72" s="312">
        <v>58</v>
      </c>
      <c r="BQ72" s="312">
        <v>22</v>
      </c>
      <c r="BR72" s="312">
        <v>1</v>
      </c>
      <c r="BW72" s="312">
        <v>19</v>
      </c>
      <c r="BX72" s="312">
        <v>81</v>
      </c>
      <c r="BY72" s="312">
        <v>83628</v>
      </c>
      <c r="BZ72" s="312">
        <v>0</v>
      </c>
      <c r="CA72" s="312">
        <v>0</v>
      </c>
      <c r="CB72" s="312">
        <v>1</v>
      </c>
      <c r="CC72" s="312">
        <v>2</v>
      </c>
      <c r="CD72" s="312">
        <v>7</v>
      </c>
      <c r="CE72" s="312">
        <v>23</v>
      </c>
      <c r="CF72" s="312">
        <v>55</v>
      </c>
      <c r="CG72" s="312">
        <v>12</v>
      </c>
      <c r="CH72" s="312">
        <v>0</v>
      </c>
      <c r="CM72" s="312">
        <v>33</v>
      </c>
      <c r="CN72" s="312">
        <v>67</v>
      </c>
      <c r="CO72" s="312">
        <v>164215</v>
      </c>
      <c r="CP72" s="312">
        <v>0</v>
      </c>
      <c r="CQ72" s="312">
        <v>0</v>
      </c>
      <c r="CR72" s="312">
        <v>5</v>
      </c>
      <c r="CS72" s="312">
        <v>1</v>
      </c>
      <c r="CT72" s="312">
        <v>1</v>
      </c>
      <c r="CU72" s="312">
        <v>16</v>
      </c>
      <c r="CV72" s="312">
        <v>50</v>
      </c>
      <c r="CW72" s="312">
        <v>24</v>
      </c>
      <c r="CX72" s="312">
        <v>2</v>
      </c>
      <c r="DC72" s="312">
        <v>24</v>
      </c>
      <c r="DD72" s="312">
        <v>76</v>
      </c>
      <c r="DE72" s="312">
        <v>80544</v>
      </c>
      <c r="DF72" s="312">
        <v>0</v>
      </c>
      <c r="DG72" s="312">
        <v>0</v>
      </c>
      <c r="DH72" s="312">
        <v>4</v>
      </c>
      <c r="DI72" s="312">
        <v>1</v>
      </c>
      <c r="DJ72" s="312">
        <v>1</v>
      </c>
      <c r="DK72" s="312">
        <v>17</v>
      </c>
      <c r="DL72" s="312">
        <v>52</v>
      </c>
      <c r="DM72" s="312">
        <v>23</v>
      </c>
      <c r="DN72" s="312">
        <v>2</v>
      </c>
      <c r="DS72" s="312">
        <v>23</v>
      </c>
      <c r="DT72" s="312">
        <v>77</v>
      </c>
      <c r="DU72" s="312">
        <v>83671</v>
      </c>
      <c r="DV72" s="312">
        <v>1</v>
      </c>
      <c r="DW72" s="312">
        <v>0</v>
      </c>
      <c r="DX72" s="312">
        <v>6</v>
      </c>
      <c r="DY72" s="312">
        <v>1</v>
      </c>
      <c r="DZ72" s="312">
        <v>1</v>
      </c>
      <c r="EA72" s="312">
        <v>15</v>
      </c>
      <c r="EB72" s="312">
        <v>48</v>
      </c>
      <c r="EC72" s="312">
        <v>26</v>
      </c>
      <c r="ED72" s="312">
        <v>3</v>
      </c>
      <c r="EI72" s="312">
        <v>24</v>
      </c>
      <c r="EJ72" s="312">
        <v>76</v>
      </c>
      <c r="EK72" s="312">
        <v>164218</v>
      </c>
      <c r="EL72" s="312">
        <v>0</v>
      </c>
      <c r="EM72" s="312">
        <v>0</v>
      </c>
      <c r="EN72" s="312">
        <v>5</v>
      </c>
      <c r="EO72" s="312">
        <v>5</v>
      </c>
      <c r="EP72" s="312">
        <v>27</v>
      </c>
      <c r="EQ72" s="312">
        <v>28</v>
      </c>
      <c r="ER72" s="312">
        <v>33</v>
      </c>
      <c r="ES72" s="312">
        <v>1</v>
      </c>
      <c r="EX72" s="312">
        <v>38</v>
      </c>
      <c r="EY72" s="312">
        <v>62</v>
      </c>
      <c r="EZ72" s="312">
        <v>80545</v>
      </c>
      <c r="FA72" s="312">
        <v>0</v>
      </c>
      <c r="FB72" s="312">
        <v>0</v>
      </c>
      <c r="FC72" s="312">
        <v>3</v>
      </c>
      <c r="FD72" s="312">
        <v>4</v>
      </c>
      <c r="FE72" s="312">
        <v>24</v>
      </c>
      <c r="FF72" s="312">
        <v>28</v>
      </c>
      <c r="FG72" s="312">
        <v>39</v>
      </c>
      <c r="FH72" s="312">
        <v>1</v>
      </c>
      <c r="FM72" s="312">
        <v>32</v>
      </c>
      <c r="FN72" s="312">
        <v>68</v>
      </c>
      <c r="FO72" s="312">
        <v>83673</v>
      </c>
      <c r="FP72" s="312">
        <v>0</v>
      </c>
      <c r="FQ72" s="312">
        <v>0</v>
      </c>
      <c r="FR72" s="312">
        <v>7</v>
      </c>
      <c r="FS72" s="312">
        <v>6</v>
      </c>
      <c r="FT72" s="312">
        <v>30</v>
      </c>
      <c r="FU72" s="312">
        <v>27</v>
      </c>
      <c r="FV72" s="312">
        <v>28</v>
      </c>
      <c r="FW72" s="312">
        <v>0</v>
      </c>
      <c r="GB72" s="312">
        <v>44</v>
      </c>
      <c r="GC72" s="312">
        <v>56</v>
      </c>
      <c r="GD72" s="312">
        <v>164144</v>
      </c>
      <c r="GE72" s="312">
        <v>37</v>
      </c>
      <c r="GF72" s="312">
        <v>63</v>
      </c>
      <c r="GG72" s="312">
        <v>80523</v>
      </c>
      <c r="GH72" s="312">
        <v>32</v>
      </c>
      <c r="GI72" s="312">
        <v>68</v>
      </c>
      <c r="GJ72" s="312">
        <v>83621</v>
      </c>
      <c r="GK72" s="312">
        <v>41</v>
      </c>
      <c r="GL72" s="312">
        <v>59</v>
      </c>
      <c r="GM72" s="312">
        <v>158458</v>
      </c>
      <c r="GN72" s="312">
        <v>15</v>
      </c>
      <c r="GO72" s="312">
        <v>85</v>
      </c>
      <c r="GP72" s="312">
        <v>77718</v>
      </c>
      <c r="GQ72" s="312">
        <v>14</v>
      </c>
      <c r="GR72" s="312">
        <v>86</v>
      </c>
      <c r="GS72" s="312">
        <v>80740</v>
      </c>
      <c r="GT72" s="312">
        <v>17</v>
      </c>
      <c r="GU72" s="312">
        <v>83</v>
      </c>
      <c r="GV72" s="312">
        <v>158474</v>
      </c>
      <c r="GW72" s="312">
        <v>11</v>
      </c>
      <c r="GX72" s="312">
        <v>89</v>
      </c>
      <c r="GY72" s="312">
        <v>77729</v>
      </c>
      <c r="GZ72" s="312">
        <v>9</v>
      </c>
      <c r="HA72" s="312">
        <v>91</v>
      </c>
      <c r="HB72" s="312">
        <v>80745</v>
      </c>
      <c r="HC72" s="312">
        <v>14</v>
      </c>
      <c r="HD72" s="312">
        <v>86</v>
      </c>
      <c r="HE72" s="312">
        <v>158372</v>
      </c>
      <c r="HF72" s="312">
        <v>16</v>
      </c>
      <c r="HG72" s="312">
        <v>84</v>
      </c>
      <c r="HH72" s="312">
        <v>77704</v>
      </c>
      <c r="HI72" s="312">
        <v>16</v>
      </c>
      <c r="HJ72" s="312">
        <v>84</v>
      </c>
      <c r="HK72" s="312">
        <v>80668</v>
      </c>
      <c r="HL72" s="312">
        <v>16</v>
      </c>
      <c r="HM72" s="312">
        <v>84</v>
      </c>
      <c r="HO72" s="312"/>
      <c r="HP72" s="312"/>
      <c r="HQ72" s="312"/>
      <c r="HR72" s="312"/>
      <c r="HS72" s="312"/>
      <c r="HT72" s="312"/>
      <c r="HU72" s="312"/>
      <c r="HV72" s="312"/>
      <c r="HW72" s="312"/>
      <c r="HX72" s="312"/>
      <c r="HY72" s="312"/>
      <c r="HZ72" s="312"/>
      <c r="IA72" s="312"/>
      <c r="IB72" s="312"/>
      <c r="IC72" s="312"/>
      <c r="ID72" s="312"/>
      <c r="IE72" s="312"/>
      <c r="IF72" s="312"/>
      <c r="IG72" s="312"/>
      <c r="IH72" s="312"/>
      <c r="II72" s="312"/>
      <c r="IJ72" s="312"/>
      <c r="IK72" s="312"/>
      <c r="IL72" s="312"/>
      <c r="IM72" s="312"/>
      <c r="IN72" s="312"/>
      <c r="IO72" s="312"/>
      <c r="IP72" s="312"/>
      <c r="IQ72" s="312"/>
      <c r="IR72" s="312"/>
      <c r="IS72" s="312"/>
      <c r="IT72" s="312"/>
      <c r="IU72" s="312"/>
      <c r="IV72" s="312"/>
    </row>
    <row r="73" spans="1:256" ht="15" x14ac:dyDescent="0.25">
      <c r="A73" s="315"/>
      <c r="B73" s="315" t="s">
        <v>27</v>
      </c>
      <c r="C73" s="312">
        <v>533965</v>
      </c>
      <c r="D73" s="312">
        <v>0</v>
      </c>
      <c r="E73" s="312">
        <v>0</v>
      </c>
      <c r="F73" s="312">
        <v>3</v>
      </c>
      <c r="G73" s="312">
        <v>2</v>
      </c>
      <c r="H73" s="312">
        <v>8</v>
      </c>
      <c r="I73" s="312">
        <v>41</v>
      </c>
      <c r="J73" s="312">
        <v>44</v>
      </c>
      <c r="K73" s="312">
        <v>0</v>
      </c>
      <c r="O73" s="312">
        <v>14</v>
      </c>
      <c r="P73" s="312">
        <v>86</v>
      </c>
      <c r="Q73" s="312">
        <v>260699</v>
      </c>
      <c r="R73" s="312">
        <v>0</v>
      </c>
      <c r="S73" s="312">
        <v>0</v>
      </c>
      <c r="T73" s="312">
        <v>2</v>
      </c>
      <c r="U73" s="312">
        <v>2</v>
      </c>
      <c r="V73" s="312">
        <v>7</v>
      </c>
      <c r="W73" s="312">
        <v>40</v>
      </c>
      <c r="X73" s="312">
        <v>47</v>
      </c>
      <c r="Y73" s="312">
        <v>1</v>
      </c>
      <c r="AC73" s="312">
        <v>12</v>
      </c>
      <c r="AD73" s="312">
        <v>88</v>
      </c>
      <c r="AE73" s="312">
        <v>273266</v>
      </c>
      <c r="AF73" s="312">
        <v>0</v>
      </c>
      <c r="AG73" s="312">
        <v>0</v>
      </c>
      <c r="AH73" s="312">
        <v>4</v>
      </c>
      <c r="AI73" s="312">
        <v>3</v>
      </c>
      <c r="AJ73" s="312">
        <v>9</v>
      </c>
      <c r="AK73" s="312">
        <v>42</v>
      </c>
      <c r="AL73" s="312">
        <v>41</v>
      </c>
      <c r="AM73" s="312">
        <v>0</v>
      </c>
      <c r="AQ73" s="312">
        <v>17</v>
      </c>
      <c r="AR73" s="312">
        <v>83</v>
      </c>
      <c r="AS73" s="312">
        <v>533844</v>
      </c>
      <c r="AT73" s="312">
        <v>0</v>
      </c>
      <c r="AU73" s="312">
        <v>0</v>
      </c>
      <c r="AV73" s="312">
        <v>1</v>
      </c>
      <c r="AW73" s="312">
        <v>1</v>
      </c>
      <c r="AX73" s="312">
        <v>3</v>
      </c>
      <c r="AY73" s="312">
        <v>12</v>
      </c>
      <c r="AZ73" s="312">
        <v>53</v>
      </c>
      <c r="BA73" s="312">
        <v>29</v>
      </c>
      <c r="BB73" s="312">
        <v>2</v>
      </c>
      <c r="BG73" s="312">
        <v>17</v>
      </c>
      <c r="BH73" s="312">
        <v>83</v>
      </c>
      <c r="BI73" s="312">
        <v>260658</v>
      </c>
      <c r="BJ73" s="312">
        <v>0</v>
      </c>
      <c r="BK73" s="312">
        <v>0</v>
      </c>
      <c r="BL73" s="312">
        <v>0</v>
      </c>
      <c r="BM73" s="312">
        <v>0</v>
      </c>
      <c r="BN73" s="312">
        <v>2</v>
      </c>
      <c r="BO73" s="312">
        <v>9</v>
      </c>
      <c r="BP73" s="312">
        <v>51</v>
      </c>
      <c r="BQ73" s="312">
        <v>36</v>
      </c>
      <c r="BR73" s="312">
        <v>2</v>
      </c>
      <c r="BW73" s="312">
        <v>12</v>
      </c>
      <c r="BX73" s="312">
        <v>88</v>
      </c>
      <c r="BY73" s="312">
        <v>273186</v>
      </c>
      <c r="BZ73" s="312">
        <v>0</v>
      </c>
      <c r="CA73" s="312">
        <v>0</v>
      </c>
      <c r="CB73" s="312">
        <v>1</v>
      </c>
      <c r="CC73" s="312">
        <v>1</v>
      </c>
      <c r="CD73" s="312">
        <v>4</v>
      </c>
      <c r="CE73" s="312">
        <v>16</v>
      </c>
      <c r="CF73" s="312">
        <v>55</v>
      </c>
      <c r="CG73" s="312">
        <v>22</v>
      </c>
      <c r="CH73" s="312">
        <v>1</v>
      </c>
      <c r="CM73" s="312">
        <v>22</v>
      </c>
      <c r="CN73" s="312">
        <v>78</v>
      </c>
      <c r="CO73" s="312">
        <v>533951</v>
      </c>
      <c r="CP73" s="312">
        <v>0</v>
      </c>
      <c r="CQ73" s="312">
        <v>0</v>
      </c>
      <c r="CR73" s="312">
        <v>3</v>
      </c>
      <c r="CS73" s="312">
        <v>1</v>
      </c>
      <c r="CT73" s="312">
        <v>0</v>
      </c>
      <c r="CU73" s="312">
        <v>11</v>
      </c>
      <c r="CV73" s="312">
        <v>44</v>
      </c>
      <c r="CW73" s="312">
        <v>34</v>
      </c>
      <c r="CX73" s="312">
        <v>6</v>
      </c>
      <c r="DC73" s="312">
        <v>15</v>
      </c>
      <c r="DD73" s="312">
        <v>85</v>
      </c>
      <c r="DE73" s="312">
        <v>260692</v>
      </c>
      <c r="DF73" s="312">
        <v>0</v>
      </c>
      <c r="DG73" s="312">
        <v>0</v>
      </c>
      <c r="DH73" s="312">
        <v>2</v>
      </c>
      <c r="DI73" s="312">
        <v>1</v>
      </c>
      <c r="DJ73" s="312">
        <v>0</v>
      </c>
      <c r="DK73" s="312">
        <v>11</v>
      </c>
      <c r="DL73" s="312">
        <v>46</v>
      </c>
      <c r="DM73" s="312">
        <v>34</v>
      </c>
      <c r="DN73" s="312">
        <v>5</v>
      </c>
      <c r="DS73" s="312">
        <v>15</v>
      </c>
      <c r="DT73" s="312">
        <v>85</v>
      </c>
      <c r="DU73" s="312">
        <v>273259</v>
      </c>
      <c r="DV73" s="312">
        <v>0</v>
      </c>
      <c r="DW73" s="312">
        <v>0</v>
      </c>
      <c r="DX73" s="312">
        <v>3</v>
      </c>
      <c r="DY73" s="312">
        <v>1</v>
      </c>
      <c r="DZ73" s="312">
        <v>0</v>
      </c>
      <c r="EA73" s="312">
        <v>10</v>
      </c>
      <c r="EB73" s="312">
        <v>42</v>
      </c>
      <c r="EC73" s="312">
        <v>35</v>
      </c>
      <c r="ED73" s="312">
        <v>8</v>
      </c>
      <c r="EI73" s="312">
        <v>16</v>
      </c>
      <c r="EJ73" s="312">
        <v>84</v>
      </c>
      <c r="EK73" s="312">
        <v>533931</v>
      </c>
      <c r="EL73" s="312">
        <v>0</v>
      </c>
      <c r="EM73" s="312">
        <v>0</v>
      </c>
      <c r="EN73" s="312">
        <v>3</v>
      </c>
      <c r="EO73" s="312">
        <v>3</v>
      </c>
      <c r="EP73" s="312">
        <v>20</v>
      </c>
      <c r="EQ73" s="312">
        <v>26</v>
      </c>
      <c r="ER73" s="312">
        <v>46</v>
      </c>
      <c r="ES73" s="312">
        <v>2</v>
      </c>
      <c r="EX73" s="312">
        <v>26</v>
      </c>
      <c r="EY73" s="312">
        <v>74</v>
      </c>
      <c r="EZ73" s="312">
        <v>260677</v>
      </c>
      <c r="FA73" s="312">
        <v>0</v>
      </c>
      <c r="FB73" s="312">
        <v>0</v>
      </c>
      <c r="FC73" s="312">
        <v>2</v>
      </c>
      <c r="FD73" s="312">
        <v>2</v>
      </c>
      <c r="FE73" s="312">
        <v>17</v>
      </c>
      <c r="FF73" s="312">
        <v>25</v>
      </c>
      <c r="FG73" s="312">
        <v>51</v>
      </c>
      <c r="FH73" s="312">
        <v>2</v>
      </c>
      <c r="FM73" s="312">
        <v>21</v>
      </c>
      <c r="FN73" s="312">
        <v>79</v>
      </c>
      <c r="FO73" s="312">
        <v>273254</v>
      </c>
      <c r="FP73" s="312">
        <v>0</v>
      </c>
      <c r="FQ73" s="312">
        <v>0</v>
      </c>
      <c r="FR73" s="312">
        <v>4</v>
      </c>
      <c r="FS73" s="312">
        <v>4</v>
      </c>
      <c r="FT73" s="312">
        <v>23</v>
      </c>
      <c r="FU73" s="312">
        <v>27</v>
      </c>
      <c r="FV73" s="312">
        <v>41</v>
      </c>
      <c r="FW73" s="312">
        <v>1</v>
      </c>
      <c r="GB73" s="312">
        <v>31</v>
      </c>
      <c r="GC73" s="312">
        <v>69</v>
      </c>
      <c r="GD73" s="312">
        <v>533803</v>
      </c>
      <c r="GE73" s="312">
        <v>25</v>
      </c>
      <c r="GF73" s="312">
        <v>75</v>
      </c>
      <c r="GG73" s="312">
        <v>260635</v>
      </c>
      <c r="GH73" s="312">
        <v>21</v>
      </c>
      <c r="GI73" s="312">
        <v>79</v>
      </c>
      <c r="GJ73" s="312">
        <v>273168</v>
      </c>
      <c r="GK73" s="312">
        <v>28</v>
      </c>
      <c r="GL73" s="312">
        <v>72</v>
      </c>
      <c r="GM73" s="312">
        <v>511875</v>
      </c>
      <c r="GN73" s="312">
        <v>12</v>
      </c>
      <c r="GO73" s="312">
        <v>88</v>
      </c>
      <c r="GP73" s="312">
        <v>249873</v>
      </c>
      <c r="GQ73" s="312">
        <v>11</v>
      </c>
      <c r="GR73" s="312">
        <v>89</v>
      </c>
      <c r="GS73" s="312">
        <v>262002</v>
      </c>
      <c r="GT73" s="312">
        <v>13</v>
      </c>
      <c r="GU73" s="312">
        <v>87</v>
      </c>
      <c r="GV73" s="312">
        <v>512118</v>
      </c>
      <c r="GW73" s="312">
        <v>8</v>
      </c>
      <c r="GX73" s="312">
        <v>92</v>
      </c>
      <c r="GY73" s="312">
        <v>250004</v>
      </c>
      <c r="GZ73" s="312">
        <v>7</v>
      </c>
      <c r="HA73" s="312">
        <v>93</v>
      </c>
      <c r="HB73" s="312">
        <v>262114</v>
      </c>
      <c r="HC73" s="312">
        <v>10</v>
      </c>
      <c r="HD73" s="312">
        <v>90</v>
      </c>
      <c r="HE73" s="312">
        <v>512237</v>
      </c>
      <c r="HF73" s="312">
        <v>12</v>
      </c>
      <c r="HG73" s="312">
        <v>88</v>
      </c>
      <c r="HH73" s="312">
        <v>250003</v>
      </c>
      <c r="HI73" s="312">
        <v>12</v>
      </c>
      <c r="HJ73" s="312">
        <v>88</v>
      </c>
      <c r="HK73" s="312">
        <v>262234</v>
      </c>
      <c r="HL73" s="312">
        <v>12</v>
      </c>
      <c r="HM73" s="312">
        <v>88</v>
      </c>
      <c r="HO73" s="312"/>
      <c r="HP73" s="312"/>
      <c r="HQ73" s="312"/>
      <c r="HR73" s="312"/>
      <c r="HS73" s="312"/>
      <c r="HT73" s="312"/>
      <c r="HU73" s="312"/>
      <c r="HV73" s="312"/>
      <c r="HW73" s="312"/>
      <c r="HX73" s="312"/>
      <c r="HY73" s="312"/>
      <c r="HZ73" s="312"/>
      <c r="IA73" s="312"/>
      <c r="IB73" s="312"/>
      <c r="IC73" s="312"/>
      <c r="ID73" s="312"/>
      <c r="IE73" s="312"/>
      <c r="IF73" s="312"/>
      <c r="IG73" s="312"/>
      <c r="IH73" s="312"/>
      <c r="II73" s="312"/>
      <c r="IJ73" s="312"/>
      <c r="IK73" s="312"/>
      <c r="IL73" s="312"/>
      <c r="IM73" s="312"/>
      <c r="IN73" s="312"/>
      <c r="IO73" s="312"/>
      <c r="IP73" s="312"/>
      <c r="IQ73" s="312"/>
      <c r="IR73" s="312"/>
      <c r="IS73" s="312"/>
      <c r="IT73" s="312"/>
      <c r="IU73" s="312"/>
      <c r="IV73" s="312"/>
    </row>
    <row r="75" spans="1:256" x14ac:dyDescent="0.2">
      <c r="B75" s="249"/>
      <c r="HO75" s="312"/>
      <c r="HP75" s="312"/>
      <c r="HQ75" s="312"/>
      <c r="HR75" s="312"/>
      <c r="HS75" s="312"/>
      <c r="HT75" s="312"/>
      <c r="HU75" s="312"/>
      <c r="HV75" s="312"/>
      <c r="HW75" s="312"/>
      <c r="HX75" s="312"/>
      <c r="HY75" s="312"/>
      <c r="HZ75" s="312"/>
      <c r="IA75" s="312"/>
      <c r="IB75" s="312"/>
      <c r="IC75" s="312"/>
      <c r="ID75" s="312"/>
      <c r="IE75" s="312"/>
      <c r="IF75" s="312"/>
      <c r="IG75" s="312"/>
      <c r="IH75" s="312"/>
      <c r="II75" s="312"/>
      <c r="IJ75" s="312"/>
      <c r="IK75" s="312"/>
      <c r="IL75" s="312"/>
      <c r="IM75" s="312"/>
      <c r="IN75" s="312"/>
      <c r="IO75" s="312"/>
      <c r="IP75" s="312"/>
      <c r="IQ75" s="312"/>
      <c r="IR75" s="312"/>
      <c r="IS75" s="312"/>
      <c r="IT75" s="312"/>
      <c r="IU75" s="312"/>
      <c r="IV75" s="312"/>
    </row>
    <row r="76" spans="1:256" x14ac:dyDescent="0.2">
      <c r="B76" s="249"/>
      <c r="HO76" s="312"/>
      <c r="HP76" s="312"/>
      <c r="HQ76" s="312"/>
      <c r="HR76" s="312"/>
      <c r="HS76" s="312"/>
      <c r="HT76" s="312"/>
      <c r="HU76" s="312"/>
      <c r="HV76" s="312"/>
      <c r="HW76" s="312"/>
      <c r="HX76" s="312"/>
      <c r="HY76" s="312"/>
      <c r="HZ76" s="312"/>
      <c r="IA76" s="312"/>
      <c r="IB76" s="312"/>
      <c r="IC76" s="312"/>
      <c r="ID76" s="312"/>
      <c r="IE76" s="312"/>
      <c r="IF76" s="312"/>
      <c r="IG76" s="312"/>
      <c r="IH76" s="312"/>
      <c r="II76" s="312"/>
      <c r="IJ76" s="312"/>
      <c r="IK76" s="312"/>
      <c r="IL76" s="312"/>
      <c r="IM76" s="312"/>
      <c r="IN76" s="312"/>
      <c r="IO76" s="312"/>
      <c r="IP76" s="312"/>
      <c r="IQ76" s="312"/>
      <c r="IR76" s="312"/>
      <c r="IS76" s="312"/>
      <c r="IT76" s="312"/>
      <c r="IU76" s="312"/>
      <c r="IV76" s="312"/>
    </row>
  </sheetData>
  <mergeCells count="1">
    <mergeCell ref="A1:T1"/>
  </mergeCells>
  <conditionalFormatting sqref="A4:A8">
    <cfRule type="cellIs" dxfId="6" priority="1" stopIfTrue="1" operator="equal">
      <formula>TRUE</formula>
    </cfRule>
    <cfRule type="cellIs" dxfId="5" priority="2" stopIfTrue="1" operator="equal">
      <formula>FALSE</formula>
    </cfRule>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6"/>
  <sheetViews>
    <sheetView topLeftCell="A40" workbookViewId="0">
      <selection activeCell="B69" sqref="B69"/>
    </sheetView>
  </sheetViews>
  <sheetFormatPr defaultColWidth="9.140625" defaultRowHeight="12.75" x14ac:dyDescent="0.2"/>
  <cols>
    <col min="1" max="1" width="9.140625" style="327"/>
    <col min="2" max="2" width="31" style="327" customWidth="1"/>
    <col min="3" max="4" width="9.140625" style="327"/>
    <col min="5" max="5" width="9.140625" style="327" customWidth="1"/>
    <col min="6" max="222" width="9.140625" style="327"/>
    <col min="223" max="16384" width="9.140625" style="328"/>
  </cols>
  <sheetData>
    <row r="1" spans="1:256" ht="15" x14ac:dyDescent="0.25">
      <c r="A1" s="1187" t="s">
        <v>345</v>
      </c>
      <c r="B1" s="1187"/>
      <c r="C1" s="1187"/>
      <c r="D1" s="1187"/>
      <c r="E1" s="1187"/>
      <c r="F1" s="1187"/>
      <c r="G1" s="1187"/>
      <c r="H1" s="1187"/>
      <c r="I1" s="1187"/>
      <c r="J1" s="1187"/>
      <c r="K1" s="1187"/>
      <c r="L1" s="1187"/>
      <c r="M1" s="1187"/>
      <c r="N1" s="1187"/>
      <c r="O1" s="1187"/>
      <c r="P1" s="1187"/>
      <c r="Q1" s="1187"/>
      <c r="R1" s="1187"/>
      <c r="S1" s="1187"/>
      <c r="T1" s="1187"/>
    </row>
    <row r="2" spans="1:256" s="330" customFormat="1" ht="15" x14ac:dyDescent="0.25">
      <c r="A2" s="329"/>
      <c r="B2" s="330">
        <v>1</v>
      </c>
      <c r="C2" s="330">
        <v>2</v>
      </c>
      <c r="D2" s="330">
        <v>3</v>
      </c>
      <c r="E2" s="330">
        <v>4</v>
      </c>
      <c r="F2" s="330">
        <v>5</v>
      </c>
      <c r="G2" s="330">
        <v>6</v>
      </c>
      <c r="H2" s="330">
        <v>7</v>
      </c>
      <c r="I2" s="330">
        <v>8</v>
      </c>
      <c r="J2" s="330">
        <v>9</v>
      </c>
      <c r="K2" s="330">
        <v>10</v>
      </c>
      <c r="L2" s="330">
        <v>11</v>
      </c>
      <c r="M2" s="330">
        <v>12</v>
      </c>
      <c r="N2" s="330">
        <v>13</v>
      </c>
      <c r="O2" s="330">
        <v>14</v>
      </c>
      <c r="P2" s="330">
        <v>15</v>
      </c>
      <c r="Q2" s="330">
        <v>16</v>
      </c>
      <c r="R2" s="330">
        <v>17</v>
      </c>
      <c r="S2" s="330">
        <v>18</v>
      </c>
      <c r="T2" s="330">
        <v>19</v>
      </c>
      <c r="U2" s="330">
        <v>20</v>
      </c>
      <c r="V2" s="330">
        <v>21</v>
      </c>
      <c r="W2" s="330">
        <v>22</v>
      </c>
      <c r="X2" s="330">
        <v>23</v>
      </c>
      <c r="Y2" s="330">
        <v>24</v>
      </c>
      <c r="Z2" s="330">
        <v>25</v>
      </c>
      <c r="AA2" s="330">
        <v>26</v>
      </c>
      <c r="AB2" s="330">
        <v>27</v>
      </c>
      <c r="AC2" s="330">
        <v>28</v>
      </c>
      <c r="AD2" s="330">
        <v>29</v>
      </c>
      <c r="AE2" s="330">
        <v>30</v>
      </c>
      <c r="AF2" s="330">
        <v>31</v>
      </c>
      <c r="AG2" s="330">
        <v>32</v>
      </c>
      <c r="AH2" s="330">
        <v>33</v>
      </c>
      <c r="AI2" s="330">
        <v>34</v>
      </c>
      <c r="AJ2" s="330">
        <v>35</v>
      </c>
      <c r="AK2" s="330">
        <v>36</v>
      </c>
      <c r="AL2" s="330">
        <v>37</v>
      </c>
      <c r="AM2" s="330">
        <v>38</v>
      </c>
      <c r="AN2" s="330">
        <v>39</v>
      </c>
      <c r="AO2" s="330">
        <v>40</v>
      </c>
      <c r="AP2" s="330">
        <v>41</v>
      </c>
      <c r="AQ2" s="330">
        <v>42</v>
      </c>
      <c r="AR2" s="330">
        <v>43</v>
      </c>
      <c r="AS2" s="330">
        <v>44</v>
      </c>
      <c r="AT2" s="330">
        <v>45</v>
      </c>
      <c r="AU2" s="330">
        <v>46</v>
      </c>
      <c r="AV2" s="330">
        <v>47</v>
      </c>
      <c r="AW2" s="330">
        <v>48</v>
      </c>
      <c r="AX2" s="330">
        <v>49</v>
      </c>
      <c r="AY2" s="330">
        <v>50</v>
      </c>
      <c r="AZ2" s="330">
        <v>51</v>
      </c>
      <c r="BA2" s="330">
        <v>52</v>
      </c>
      <c r="BB2" s="330">
        <v>53</v>
      </c>
      <c r="BC2" s="330">
        <v>54</v>
      </c>
      <c r="BD2" s="330">
        <v>55</v>
      </c>
      <c r="BE2" s="330">
        <v>56</v>
      </c>
      <c r="BF2" s="330">
        <v>57</v>
      </c>
      <c r="BG2" s="330">
        <v>58</v>
      </c>
      <c r="BH2" s="330">
        <v>59</v>
      </c>
      <c r="BI2" s="330">
        <v>60</v>
      </c>
      <c r="BJ2" s="330">
        <v>61</v>
      </c>
      <c r="BK2" s="330">
        <v>62</v>
      </c>
      <c r="BL2" s="330">
        <v>63</v>
      </c>
      <c r="BM2" s="330">
        <v>64</v>
      </c>
      <c r="BN2" s="330">
        <v>65</v>
      </c>
      <c r="BO2" s="330">
        <v>66</v>
      </c>
      <c r="BP2" s="330">
        <v>67</v>
      </c>
      <c r="BQ2" s="330">
        <v>68</v>
      </c>
      <c r="BR2" s="330">
        <v>69</v>
      </c>
      <c r="BS2" s="330">
        <v>70</v>
      </c>
      <c r="BT2" s="330">
        <v>71</v>
      </c>
      <c r="BU2" s="330">
        <v>72</v>
      </c>
      <c r="BV2" s="330">
        <v>73</v>
      </c>
      <c r="BW2" s="330">
        <v>74</v>
      </c>
      <c r="BX2" s="330">
        <v>75</v>
      </c>
      <c r="BY2" s="330">
        <v>76</v>
      </c>
      <c r="BZ2" s="330">
        <v>77</v>
      </c>
      <c r="CA2" s="330">
        <v>78</v>
      </c>
      <c r="CB2" s="330">
        <v>79</v>
      </c>
      <c r="CC2" s="330">
        <v>80</v>
      </c>
      <c r="CD2" s="330">
        <v>81</v>
      </c>
      <c r="CE2" s="330">
        <v>82</v>
      </c>
      <c r="CF2" s="330">
        <v>83</v>
      </c>
      <c r="CG2" s="330">
        <v>84</v>
      </c>
      <c r="CH2" s="330">
        <v>85</v>
      </c>
      <c r="CI2" s="330">
        <v>86</v>
      </c>
      <c r="CJ2" s="330">
        <v>87</v>
      </c>
      <c r="CK2" s="330">
        <v>88</v>
      </c>
      <c r="CL2" s="330">
        <v>89</v>
      </c>
      <c r="CM2" s="330">
        <v>90</v>
      </c>
      <c r="CN2" s="330">
        <v>91</v>
      </c>
      <c r="CO2" s="330">
        <v>92</v>
      </c>
      <c r="CP2" s="330">
        <v>93</v>
      </c>
      <c r="CQ2" s="330">
        <v>94</v>
      </c>
      <c r="CR2" s="330">
        <v>95</v>
      </c>
      <c r="CS2" s="330">
        <v>96</v>
      </c>
      <c r="CT2" s="330">
        <v>97</v>
      </c>
      <c r="CU2" s="330">
        <v>98</v>
      </c>
      <c r="CV2" s="330">
        <v>99</v>
      </c>
      <c r="CW2" s="330">
        <v>100</v>
      </c>
      <c r="CX2" s="330">
        <v>101</v>
      </c>
      <c r="CY2" s="330">
        <v>102</v>
      </c>
      <c r="CZ2" s="330">
        <v>103</v>
      </c>
      <c r="DA2" s="330">
        <v>104</v>
      </c>
      <c r="DB2" s="330">
        <v>105</v>
      </c>
      <c r="DC2" s="330">
        <v>106</v>
      </c>
      <c r="DD2" s="330">
        <v>107</v>
      </c>
      <c r="DE2" s="330">
        <v>108</v>
      </c>
      <c r="DF2" s="330">
        <v>109</v>
      </c>
      <c r="DG2" s="330">
        <v>110</v>
      </c>
      <c r="DH2" s="330">
        <v>111</v>
      </c>
      <c r="DI2" s="330">
        <v>112</v>
      </c>
      <c r="DJ2" s="330">
        <v>113</v>
      </c>
      <c r="DK2" s="330">
        <v>114</v>
      </c>
      <c r="DL2" s="330">
        <v>115</v>
      </c>
      <c r="DM2" s="330">
        <v>116</v>
      </c>
      <c r="DN2" s="330">
        <v>117</v>
      </c>
      <c r="DO2" s="330">
        <v>118</v>
      </c>
      <c r="DP2" s="330">
        <v>119</v>
      </c>
      <c r="DQ2" s="330">
        <v>120</v>
      </c>
      <c r="DR2" s="330">
        <v>121</v>
      </c>
      <c r="DS2" s="330">
        <v>122</v>
      </c>
      <c r="DT2" s="330">
        <v>123</v>
      </c>
      <c r="DU2" s="330">
        <v>124</v>
      </c>
      <c r="DV2" s="330">
        <v>125</v>
      </c>
      <c r="DW2" s="330">
        <v>126</v>
      </c>
      <c r="DX2" s="330">
        <v>127</v>
      </c>
      <c r="DY2" s="330">
        <v>128</v>
      </c>
      <c r="DZ2" s="330">
        <v>129</v>
      </c>
      <c r="EA2" s="330">
        <v>130</v>
      </c>
      <c r="EB2" s="330">
        <v>131</v>
      </c>
      <c r="EC2" s="330">
        <v>132</v>
      </c>
      <c r="ED2" s="330">
        <v>133</v>
      </c>
      <c r="EE2" s="330">
        <v>134</v>
      </c>
      <c r="EF2" s="330">
        <v>135</v>
      </c>
      <c r="EG2" s="330">
        <v>136</v>
      </c>
      <c r="EH2" s="330">
        <v>137</v>
      </c>
      <c r="EI2" s="330">
        <v>138</v>
      </c>
      <c r="EJ2" s="330">
        <v>139</v>
      </c>
      <c r="EK2" s="330">
        <v>140</v>
      </c>
      <c r="EL2" s="330">
        <v>141</v>
      </c>
      <c r="EM2" s="330">
        <v>142</v>
      </c>
      <c r="EN2" s="330">
        <v>143</v>
      </c>
      <c r="EO2" s="330">
        <v>144</v>
      </c>
      <c r="EP2" s="330">
        <v>145</v>
      </c>
      <c r="EQ2" s="330">
        <v>146</v>
      </c>
      <c r="ER2" s="330">
        <v>147</v>
      </c>
      <c r="ES2" s="330">
        <v>148</v>
      </c>
      <c r="ET2" s="330">
        <v>149</v>
      </c>
      <c r="EU2" s="330">
        <v>150</v>
      </c>
      <c r="EV2" s="330">
        <v>151</v>
      </c>
      <c r="EW2" s="330">
        <v>152</v>
      </c>
      <c r="EX2" s="330">
        <v>153</v>
      </c>
      <c r="EY2" s="330">
        <v>154</v>
      </c>
      <c r="EZ2" s="330">
        <v>155</v>
      </c>
      <c r="FA2" s="330">
        <v>156</v>
      </c>
      <c r="FB2" s="330">
        <v>157</v>
      </c>
      <c r="FC2" s="330">
        <v>158</v>
      </c>
      <c r="FD2" s="330">
        <v>159</v>
      </c>
      <c r="FE2" s="330">
        <v>160</v>
      </c>
      <c r="FF2" s="330">
        <v>161</v>
      </c>
      <c r="FG2" s="330">
        <v>162</v>
      </c>
      <c r="FH2" s="330">
        <v>163</v>
      </c>
      <c r="FI2" s="330">
        <v>164</v>
      </c>
      <c r="FJ2" s="330">
        <v>165</v>
      </c>
      <c r="FK2" s="330">
        <v>166</v>
      </c>
      <c r="FL2" s="330">
        <v>167</v>
      </c>
      <c r="FM2" s="330">
        <v>168</v>
      </c>
      <c r="FN2" s="330">
        <v>169</v>
      </c>
      <c r="FO2" s="330">
        <v>170</v>
      </c>
      <c r="FP2" s="330">
        <v>171</v>
      </c>
      <c r="FQ2" s="330">
        <v>172</v>
      </c>
      <c r="FR2" s="330">
        <v>173</v>
      </c>
      <c r="FS2" s="330">
        <v>174</v>
      </c>
      <c r="FT2" s="330">
        <v>175</v>
      </c>
      <c r="FU2" s="330">
        <v>176</v>
      </c>
      <c r="FV2" s="330">
        <v>177</v>
      </c>
      <c r="FW2" s="330">
        <v>178</v>
      </c>
      <c r="FX2" s="330">
        <v>179</v>
      </c>
      <c r="FY2" s="330">
        <v>180</v>
      </c>
      <c r="FZ2" s="330">
        <v>181</v>
      </c>
      <c r="GA2" s="330">
        <v>182</v>
      </c>
      <c r="GB2" s="330">
        <v>183</v>
      </c>
      <c r="GC2" s="330">
        <v>184</v>
      </c>
      <c r="GD2" s="330">
        <v>185</v>
      </c>
      <c r="GE2" s="330">
        <v>186</v>
      </c>
      <c r="GF2" s="330">
        <v>187</v>
      </c>
      <c r="GG2" s="330">
        <v>188</v>
      </c>
      <c r="GH2" s="330">
        <v>189</v>
      </c>
      <c r="GI2" s="330">
        <v>190</v>
      </c>
      <c r="GJ2" s="330">
        <v>191</v>
      </c>
      <c r="GK2" s="330">
        <v>192</v>
      </c>
      <c r="GL2" s="330">
        <v>193</v>
      </c>
      <c r="GM2" s="330">
        <v>194</v>
      </c>
      <c r="GN2" s="330">
        <v>195</v>
      </c>
      <c r="GO2" s="330">
        <v>196</v>
      </c>
      <c r="GP2" s="330">
        <v>197</v>
      </c>
      <c r="GQ2" s="330">
        <v>198</v>
      </c>
      <c r="GR2" s="330">
        <v>199</v>
      </c>
      <c r="GS2" s="330">
        <v>200</v>
      </c>
      <c r="GT2" s="330">
        <v>201</v>
      </c>
      <c r="GU2" s="330">
        <v>202</v>
      </c>
      <c r="GV2" s="330">
        <v>203</v>
      </c>
      <c r="GW2" s="330">
        <v>204</v>
      </c>
      <c r="GX2" s="330">
        <v>205</v>
      </c>
      <c r="GY2" s="330">
        <v>206</v>
      </c>
      <c r="GZ2" s="330">
        <v>207</v>
      </c>
      <c r="HA2" s="330">
        <v>208</v>
      </c>
      <c r="HB2" s="330">
        <v>209</v>
      </c>
      <c r="HC2" s="330">
        <v>210</v>
      </c>
      <c r="HD2" s="330">
        <v>211</v>
      </c>
      <c r="HE2" s="330">
        <v>212</v>
      </c>
      <c r="HF2" s="330">
        <v>213</v>
      </c>
      <c r="HG2" s="330">
        <v>214</v>
      </c>
      <c r="HH2" s="330">
        <v>215</v>
      </c>
      <c r="HI2" s="330">
        <v>216</v>
      </c>
      <c r="HJ2" s="330">
        <v>217</v>
      </c>
      <c r="HK2" s="330">
        <v>218</v>
      </c>
      <c r="HL2" s="330">
        <v>219</v>
      </c>
      <c r="HM2" s="330">
        <v>220</v>
      </c>
      <c r="HO2" s="331"/>
      <c r="HP2" s="331"/>
      <c r="HQ2" s="331"/>
      <c r="HR2" s="331"/>
      <c r="HS2" s="331"/>
      <c r="HT2" s="331"/>
      <c r="HU2" s="331"/>
      <c r="HV2" s="331"/>
      <c r="HW2" s="331"/>
      <c r="HX2" s="331"/>
      <c r="HY2" s="331"/>
      <c r="HZ2" s="331"/>
      <c r="IA2" s="331"/>
      <c r="IB2" s="331"/>
      <c r="IC2" s="331"/>
      <c r="ID2" s="331"/>
      <c r="IE2" s="331"/>
      <c r="IF2" s="331"/>
      <c r="IG2" s="331"/>
      <c r="IH2" s="331"/>
      <c r="II2" s="331"/>
      <c r="IJ2" s="331"/>
      <c r="IK2" s="331"/>
      <c r="IL2" s="331"/>
      <c r="IM2" s="331"/>
      <c r="IN2" s="331"/>
      <c r="IO2" s="331"/>
      <c r="IP2" s="331"/>
      <c r="IQ2" s="331"/>
      <c r="IR2" s="331"/>
      <c r="IS2" s="331"/>
      <c r="IT2" s="331"/>
      <c r="IU2" s="331"/>
      <c r="IV2" s="331"/>
    </row>
    <row r="3" spans="1:256" ht="15" x14ac:dyDescent="0.25">
      <c r="A3" s="329"/>
      <c r="C3" s="332" t="s">
        <v>346</v>
      </c>
      <c r="AS3" s="332" t="s">
        <v>347</v>
      </c>
      <c r="CO3" s="332" t="s">
        <v>348</v>
      </c>
      <c r="EK3" s="332" t="s">
        <v>349</v>
      </c>
      <c r="GD3" s="332" t="s">
        <v>350</v>
      </c>
      <c r="GM3" s="332" t="s">
        <v>351</v>
      </c>
      <c r="GV3" s="327" t="s">
        <v>351</v>
      </c>
      <c r="HE3" s="327" t="s">
        <v>351</v>
      </c>
    </row>
    <row r="4" spans="1:256" ht="15" x14ac:dyDescent="0.25">
      <c r="A4" s="329"/>
      <c r="C4" s="332">
        <v>1</v>
      </c>
      <c r="AS4" s="332">
        <v>1</v>
      </c>
      <c r="CO4" s="332">
        <v>1</v>
      </c>
      <c r="EK4" s="332">
        <v>1</v>
      </c>
      <c r="GD4" s="332">
        <v>1</v>
      </c>
      <c r="GM4" s="332">
        <v>1</v>
      </c>
      <c r="GV4" s="327">
        <v>1</v>
      </c>
      <c r="HE4" s="327">
        <v>1</v>
      </c>
    </row>
    <row r="5" spans="1:256" ht="15" x14ac:dyDescent="0.25">
      <c r="A5" s="329"/>
      <c r="C5" s="332" t="s">
        <v>352</v>
      </c>
      <c r="AS5" s="332" t="s">
        <v>352</v>
      </c>
      <c r="CO5" s="332" t="s">
        <v>352</v>
      </c>
      <c r="EK5" s="332" t="s">
        <v>352</v>
      </c>
      <c r="GD5" s="332" t="s">
        <v>352</v>
      </c>
      <c r="GM5" s="332" t="s">
        <v>352</v>
      </c>
      <c r="GV5" s="327" t="s">
        <v>352</v>
      </c>
      <c r="HE5" s="327" t="s">
        <v>352</v>
      </c>
    </row>
    <row r="6" spans="1:256" ht="15" x14ac:dyDescent="0.25">
      <c r="A6" s="329"/>
      <c r="C6" s="332" t="s">
        <v>326</v>
      </c>
      <c r="Q6" s="327" t="s">
        <v>353</v>
      </c>
      <c r="AE6" s="327" t="s">
        <v>354</v>
      </c>
      <c r="AS6" s="332" t="s">
        <v>326</v>
      </c>
      <c r="BI6" s="327" t="s">
        <v>353</v>
      </c>
      <c r="BY6" s="327" t="s">
        <v>354</v>
      </c>
      <c r="CO6" s="332" t="s">
        <v>326</v>
      </c>
      <c r="DE6" s="327" t="s">
        <v>353</v>
      </c>
      <c r="DU6" s="327" t="s">
        <v>354</v>
      </c>
      <c r="EK6" s="332" t="s">
        <v>326</v>
      </c>
      <c r="EZ6" s="327" t="s">
        <v>353</v>
      </c>
      <c r="FO6" s="327" t="s">
        <v>354</v>
      </c>
      <c r="GD6" s="332" t="s">
        <v>326</v>
      </c>
      <c r="GG6" s="327" t="s">
        <v>353</v>
      </c>
      <c r="GJ6" s="327" t="s">
        <v>354</v>
      </c>
      <c r="GM6" s="332" t="s">
        <v>326</v>
      </c>
      <c r="GP6" s="327" t="s">
        <v>353</v>
      </c>
      <c r="GS6" s="327" t="s">
        <v>354</v>
      </c>
      <c r="GV6" s="327" t="s">
        <v>326</v>
      </c>
      <c r="GY6" s="327" t="s">
        <v>353</v>
      </c>
      <c r="HB6" s="327" t="s">
        <v>354</v>
      </c>
      <c r="HE6" s="327" t="s">
        <v>326</v>
      </c>
      <c r="HH6" s="327" t="s">
        <v>353</v>
      </c>
      <c r="HK6" s="327" t="s">
        <v>354</v>
      </c>
      <c r="HO6" s="331"/>
    </row>
    <row r="7" spans="1:256" ht="15" x14ac:dyDescent="0.25">
      <c r="A7" s="329"/>
      <c r="C7" s="332" t="s">
        <v>355</v>
      </c>
      <c r="O7" s="327" t="s">
        <v>356</v>
      </c>
      <c r="Q7" s="327" t="s">
        <v>355</v>
      </c>
      <c r="AC7" s="327" t="s">
        <v>356</v>
      </c>
      <c r="AE7" s="327" t="s">
        <v>355</v>
      </c>
      <c r="AQ7" s="327" t="s">
        <v>356</v>
      </c>
      <c r="AS7" s="332" t="s">
        <v>357</v>
      </c>
      <c r="BG7" s="327" t="s">
        <v>358</v>
      </c>
      <c r="BI7" s="327" t="s">
        <v>357</v>
      </c>
      <c r="BW7" s="327" t="s">
        <v>358</v>
      </c>
      <c r="BY7" s="327" t="s">
        <v>357</v>
      </c>
      <c r="CM7" s="327" t="s">
        <v>358</v>
      </c>
      <c r="CO7" s="332" t="s">
        <v>359</v>
      </c>
      <c r="DC7" s="327" t="s">
        <v>360</v>
      </c>
      <c r="DE7" s="327" t="s">
        <v>359</v>
      </c>
      <c r="DS7" s="327" t="s">
        <v>360</v>
      </c>
      <c r="DU7" s="327" t="s">
        <v>359</v>
      </c>
      <c r="EI7" s="327" t="s">
        <v>360</v>
      </c>
      <c r="EK7" s="332" t="s">
        <v>361</v>
      </c>
      <c r="EX7" s="327" t="s">
        <v>362</v>
      </c>
      <c r="EZ7" s="327" t="s">
        <v>361</v>
      </c>
      <c r="FM7" s="327" t="s">
        <v>362</v>
      </c>
      <c r="FO7" s="327" t="s">
        <v>361</v>
      </c>
      <c r="GB7" s="327" t="s">
        <v>362</v>
      </c>
      <c r="GD7" s="332" t="s">
        <v>363</v>
      </c>
      <c r="GG7" s="327" t="s">
        <v>363</v>
      </c>
      <c r="GJ7" s="327" t="s">
        <v>363</v>
      </c>
      <c r="GM7" s="332" t="s">
        <v>364</v>
      </c>
      <c r="GP7" s="327" t="s">
        <v>364</v>
      </c>
      <c r="GS7" s="327" t="s">
        <v>364</v>
      </c>
      <c r="GV7" s="327" t="s">
        <v>365</v>
      </c>
      <c r="GY7" s="327" t="s">
        <v>365</v>
      </c>
      <c r="HB7" s="327" t="s">
        <v>365</v>
      </c>
      <c r="HE7" s="327" t="s">
        <v>366</v>
      </c>
      <c r="HH7" s="327" t="s">
        <v>366</v>
      </c>
      <c r="HK7" s="327" t="s">
        <v>366</v>
      </c>
    </row>
    <row r="8" spans="1:256" s="333" customFormat="1" ht="15" x14ac:dyDescent="0.25">
      <c r="A8" s="329"/>
      <c r="C8" s="334" t="s">
        <v>326</v>
      </c>
      <c r="D8" s="333" t="s">
        <v>68</v>
      </c>
      <c r="E8" s="333" t="s">
        <v>69</v>
      </c>
      <c r="F8" s="333" t="s">
        <v>70</v>
      </c>
      <c r="G8" s="333" t="s">
        <v>71</v>
      </c>
      <c r="H8" s="333">
        <v>3</v>
      </c>
      <c r="I8" s="333">
        <v>4</v>
      </c>
      <c r="J8" s="333">
        <v>5</v>
      </c>
      <c r="K8" s="333">
        <v>6</v>
      </c>
      <c r="L8" s="333" t="s">
        <v>367</v>
      </c>
      <c r="M8" s="333" t="s">
        <v>368</v>
      </c>
      <c r="N8" s="333" t="s">
        <v>369</v>
      </c>
      <c r="O8" s="333">
        <v>0</v>
      </c>
      <c r="P8" s="333">
        <v>1</v>
      </c>
      <c r="Q8" s="333" t="s">
        <v>326</v>
      </c>
      <c r="R8" s="333" t="s">
        <v>68</v>
      </c>
      <c r="S8" s="333" t="s">
        <v>69</v>
      </c>
      <c r="T8" s="333" t="s">
        <v>70</v>
      </c>
      <c r="U8" s="333" t="s">
        <v>71</v>
      </c>
      <c r="V8" s="333">
        <v>3</v>
      </c>
      <c r="W8" s="333">
        <v>4</v>
      </c>
      <c r="X8" s="333">
        <v>5</v>
      </c>
      <c r="Y8" s="333">
        <v>6</v>
      </c>
      <c r="Z8" s="333" t="s">
        <v>367</v>
      </c>
      <c r="AA8" s="333" t="s">
        <v>368</v>
      </c>
      <c r="AB8" s="333" t="s">
        <v>369</v>
      </c>
      <c r="AC8" s="333">
        <v>0</v>
      </c>
      <c r="AD8" s="333">
        <v>1</v>
      </c>
      <c r="AE8" s="333" t="s">
        <v>326</v>
      </c>
      <c r="AF8" s="333" t="s">
        <v>68</v>
      </c>
      <c r="AG8" s="333" t="s">
        <v>69</v>
      </c>
      <c r="AH8" s="333" t="s">
        <v>70</v>
      </c>
      <c r="AI8" s="333" t="s">
        <v>71</v>
      </c>
      <c r="AJ8" s="333">
        <v>3</v>
      </c>
      <c r="AK8" s="333">
        <v>4</v>
      </c>
      <c r="AL8" s="333">
        <v>5</v>
      </c>
      <c r="AM8" s="333">
        <v>6</v>
      </c>
      <c r="AN8" s="333" t="s">
        <v>367</v>
      </c>
      <c r="AO8" s="333" t="s">
        <v>368</v>
      </c>
      <c r="AP8" s="333" t="s">
        <v>369</v>
      </c>
      <c r="AQ8" s="333">
        <v>0</v>
      </c>
      <c r="AR8" s="333">
        <v>1</v>
      </c>
      <c r="AS8" s="334" t="s">
        <v>326</v>
      </c>
      <c r="AT8" s="333" t="s">
        <v>68</v>
      </c>
      <c r="AU8" s="333" t="s">
        <v>148</v>
      </c>
      <c r="AV8" s="333" t="s">
        <v>147</v>
      </c>
      <c r="AW8" s="333">
        <v>1</v>
      </c>
      <c r="AX8" s="333">
        <v>2</v>
      </c>
      <c r="AY8" s="333">
        <v>3</v>
      </c>
      <c r="AZ8" s="333">
        <v>4</v>
      </c>
      <c r="BA8" s="333">
        <v>5</v>
      </c>
      <c r="BB8" s="333">
        <v>6</v>
      </c>
      <c r="BC8" s="333" t="s">
        <v>353</v>
      </c>
      <c r="BD8" s="333" t="s">
        <v>370</v>
      </c>
      <c r="BE8" s="333" t="s">
        <v>354</v>
      </c>
      <c r="BF8" s="333" t="s">
        <v>371</v>
      </c>
      <c r="BG8" s="333">
        <v>0</v>
      </c>
      <c r="BH8" s="333">
        <v>1</v>
      </c>
      <c r="BI8" s="333" t="s">
        <v>326</v>
      </c>
      <c r="BJ8" s="333" t="s">
        <v>68</v>
      </c>
      <c r="BK8" s="333" t="s">
        <v>148</v>
      </c>
      <c r="BL8" s="333" t="s">
        <v>147</v>
      </c>
      <c r="BM8" s="333">
        <v>1</v>
      </c>
      <c r="BN8" s="333">
        <v>2</v>
      </c>
      <c r="BO8" s="333">
        <v>3</v>
      </c>
      <c r="BP8" s="333">
        <v>4</v>
      </c>
      <c r="BQ8" s="333">
        <v>5</v>
      </c>
      <c r="BR8" s="333">
        <v>6</v>
      </c>
      <c r="BS8" s="333" t="s">
        <v>353</v>
      </c>
      <c r="BT8" s="333" t="s">
        <v>370</v>
      </c>
      <c r="BU8" s="333" t="s">
        <v>354</v>
      </c>
      <c r="BV8" s="333" t="s">
        <v>371</v>
      </c>
      <c r="BW8" s="333">
        <v>0</v>
      </c>
      <c r="BX8" s="333">
        <v>1</v>
      </c>
      <c r="BY8" s="333" t="s">
        <v>326</v>
      </c>
      <c r="BZ8" s="333" t="s">
        <v>68</v>
      </c>
      <c r="CA8" s="333" t="s">
        <v>148</v>
      </c>
      <c r="CB8" s="333" t="s">
        <v>147</v>
      </c>
      <c r="CC8" s="333">
        <v>1</v>
      </c>
      <c r="CD8" s="333">
        <v>2</v>
      </c>
      <c r="CE8" s="333">
        <v>3</v>
      </c>
      <c r="CF8" s="333">
        <v>4</v>
      </c>
      <c r="CG8" s="333">
        <v>5</v>
      </c>
      <c r="CH8" s="333">
        <v>6</v>
      </c>
      <c r="CI8" s="333" t="s">
        <v>353</v>
      </c>
      <c r="CJ8" s="333" t="s">
        <v>370</v>
      </c>
      <c r="CK8" s="333" t="s">
        <v>354</v>
      </c>
      <c r="CL8" s="333" t="s">
        <v>371</v>
      </c>
      <c r="CM8" s="333">
        <v>0</v>
      </c>
      <c r="CN8" s="333">
        <v>1</v>
      </c>
      <c r="CO8" s="334" t="s">
        <v>326</v>
      </c>
      <c r="CP8" s="333" t="s">
        <v>68</v>
      </c>
      <c r="CQ8" s="333" t="s">
        <v>69</v>
      </c>
      <c r="CR8" s="333" t="s">
        <v>70</v>
      </c>
      <c r="CS8" s="333" t="s">
        <v>71</v>
      </c>
      <c r="CT8" s="333">
        <v>2</v>
      </c>
      <c r="CU8" s="333">
        <v>3</v>
      </c>
      <c r="CV8" s="333">
        <v>4</v>
      </c>
      <c r="CW8" s="333">
        <v>5</v>
      </c>
      <c r="CX8" s="333">
        <v>6</v>
      </c>
      <c r="CY8" s="333" t="s">
        <v>369</v>
      </c>
      <c r="CZ8" s="333" t="s">
        <v>370</v>
      </c>
      <c r="DA8" s="333" t="s">
        <v>367</v>
      </c>
      <c r="DB8" s="333" t="s">
        <v>368</v>
      </c>
      <c r="DC8" s="333">
        <v>0</v>
      </c>
      <c r="DD8" s="333">
        <v>1</v>
      </c>
      <c r="DE8" s="333" t="s">
        <v>326</v>
      </c>
      <c r="DF8" s="333" t="s">
        <v>68</v>
      </c>
      <c r="DG8" s="333" t="s">
        <v>69</v>
      </c>
      <c r="DH8" s="333" t="s">
        <v>70</v>
      </c>
      <c r="DI8" s="333" t="s">
        <v>71</v>
      </c>
      <c r="DJ8" s="333">
        <v>2</v>
      </c>
      <c r="DK8" s="333">
        <v>3</v>
      </c>
      <c r="DL8" s="333">
        <v>4</v>
      </c>
      <c r="DM8" s="333">
        <v>5</v>
      </c>
      <c r="DN8" s="333">
        <v>6</v>
      </c>
      <c r="DO8" s="333" t="s">
        <v>369</v>
      </c>
      <c r="DP8" s="333" t="s">
        <v>370</v>
      </c>
      <c r="DQ8" s="333" t="s">
        <v>367</v>
      </c>
      <c r="DR8" s="333" t="s">
        <v>368</v>
      </c>
      <c r="DS8" s="333">
        <v>0</v>
      </c>
      <c r="DT8" s="333">
        <v>1</v>
      </c>
      <c r="DU8" s="333" t="s">
        <v>326</v>
      </c>
      <c r="DV8" s="333" t="s">
        <v>68</v>
      </c>
      <c r="DW8" s="333" t="s">
        <v>69</v>
      </c>
      <c r="DX8" s="333" t="s">
        <v>70</v>
      </c>
      <c r="DY8" s="333" t="s">
        <v>71</v>
      </c>
      <c r="DZ8" s="333">
        <v>2</v>
      </c>
      <c r="EA8" s="333">
        <v>3</v>
      </c>
      <c r="EB8" s="333">
        <v>4</v>
      </c>
      <c r="EC8" s="333">
        <v>5</v>
      </c>
      <c r="ED8" s="333">
        <v>6</v>
      </c>
      <c r="EE8" s="333" t="s">
        <v>369</v>
      </c>
      <c r="EF8" s="333" t="s">
        <v>370</v>
      </c>
      <c r="EG8" s="333" t="s">
        <v>367</v>
      </c>
      <c r="EH8" s="333" t="s">
        <v>368</v>
      </c>
      <c r="EI8" s="333">
        <v>0</v>
      </c>
      <c r="EJ8" s="333">
        <v>1</v>
      </c>
      <c r="EK8" s="334" t="s">
        <v>326</v>
      </c>
      <c r="EL8" s="333" t="s">
        <v>68</v>
      </c>
      <c r="EM8" s="333" t="s">
        <v>69</v>
      </c>
      <c r="EN8" s="333" t="s">
        <v>70</v>
      </c>
      <c r="EO8" s="333" t="s">
        <v>71</v>
      </c>
      <c r="EP8" s="333">
        <v>3</v>
      </c>
      <c r="EQ8" s="333">
        <v>4</v>
      </c>
      <c r="ER8" s="333">
        <v>5</v>
      </c>
      <c r="ES8" s="333">
        <v>6</v>
      </c>
      <c r="ET8" s="333" t="s">
        <v>369</v>
      </c>
      <c r="EU8" s="333" t="s">
        <v>370</v>
      </c>
      <c r="EV8" s="335" t="s">
        <v>367</v>
      </c>
      <c r="EW8" s="333" t="s">
        <v>368</v>
      </c>
      <c r="EX8" s="333">
        <v>0</v>
      </c>
      <c r="EY8" s="333">
        <v>1</v>
      </c>
      <c r="EZ8" s="333" t="s">
        <v>326</v>
      </c>
      <c r="FA8" s="333" t="s">
        <v>68</v>
      </c>
      <c r="FB8" s="333" t="s">
        <v>69</v>
      </c>
      <c r="FC8" s="333" t="s">
        <v>70</v>
      </c>
      <c r="FD8" s="333" t="s">
        <v>71</v>
      </c>
      <c r="FE8" s="333">
        <v>3</v>
      </c>
      <c r="FF8" s="333">
        <v>4</v>
      </c>
      <c r="FG8" s="333">
        <v>5</v>
      </c>
      <c r="FH8" s="333">
        <v>6</v>
      </c>
      <c r="FI8" s="333" t="s">
        <v>369</v>
      </c>
      <c r="FJ8" s="333" t="s">
        <v>370</v>
      </c>
      <c r="FK8" s="335" t="s">
        <v>367</v>
      </c>
      <c r="FL8" s="333" t="s">
        <v>368</v>
      </c>
      <c r="FM8" s="333">
        <v>0</v>
      </c>
      <c r="FN8" s="333">
        <v>1</v>
      </c>
      <c r="FO8" s="333" t="s">
        <v>326</v>
      </c>
      <c r="FP8" s="333" t="s">
        <v>68</v>
      </c>
      <c r="FQ8" s="333" t="s">
        <v>69</v>
      </c>
      <c r="FR8" s="333" t="s">
        <v>70</v>
      </c>
      <c r="FS8" s="333" t="s">
        <v>71</v>
      </c>
      <c r="FT8" s="333">
        <v>3</v>
      </c>
      <c r="FU8" s="333">
        <v>4</v>
      </c>
      <c r="FV8" s="333">
        <v>5</v>
      </c>
      <c r="FW8" s="333">
        <v>6</v>
      </c>
      <c r="FX8" s="333" t="s">
        <v>369</v>
      </c>
      <c r="FY8" s="333" t="s">
        <v>370</v>
      </c>
      <c r="FZ8" s="335" t="s">
        <v>367</v>
      </c>
      <c r="GA8" s="333" t="s">
        <v>368</v>
      </c>
      <c r="GB8" s="333">
        <v>0</v>
      </c>
      <c r="GC8" s="333">
        <v>1</v>
      </c>
      <c r="GD8" s="334" t="s">
        <v>326</v>
      </c>
      <c r="GE8" s="333">
        <v>0</v>
      </c>
      <c r="GF8" s="333">
        <v>1</v>
      </c>
      <c r="GG8" s="333" t="s">
        <v>326</v>
      </c>
      <c r="GH8" s="333">
        <v>0</v>
      </c>
      <c r="GI8" s="333">
        <v>1</v>
      </c>
      <c r="GJ8" s="333" t="s">
        <v>326</v>
      </c>
      <c r="GK8" s="333">
        <v>0</v>
      </c>
      <c r="GL8" s="333">
        <v>1</v>
      </c>
      <c r="GM8" s="332" t="s">
        <v>326</v>
      </c>
      <c r="GN8" s="327">
        <v>1</v>
      </c>
      <c r="GO8" s="327">
        <v>2</v>
      </c>
      <c r="GP8" s="327" t="s">
        <v>326</v>
      </c>
      <c r="GQ8" s="327">
        <v>1</v>
      </c>
      <c r="GR8" s="327">
        <v>2</v>
      </c>
      <c r="GS8" s="327" t="s">
        <v>326</v>
      </c>
      <c r="GT8" s="327">
        <v>1</v>
      </c>
      <c r="GU8" s="327">
        <v>2</v>
      </c>
      <c r="GV8" s="327" t="s">
        <v>326</v>
      </c>
      <c r="GW8" s="327">
        <v>1</v>
      </c>
      <c r="GX8" s="327">
        <v>2</v>
      </c>
      <c r="GY8" s="327" t="s">
        <v>326</v>
      </c>
      <c r="GZ8" s="327">
        <v>1</v>
      </c>
      <c r="HA8" s="327">
        <v>2</v>
      </c>
      <c r="HB8" s="327" t="s">
        <v>326</v>
      </c>
      <c r="HC8" s="327">
        <v>1</v>
      </c>
      <c r="HD8" s="327">
        <v>2</v>
      </c>
      <c r="HE8" s="327" t="s">
        <v>326</v>
      </c>
      <c r="HF8" s="327">
        <v>0</v>
      </c>
      <c r="HG8" s="327">
        <v>1</v>
      </c>
      <c r="HH8" s="327" t="s">
        <v>326</v>
      </c>
      <c r="HI8" s="327">
        <v>0</v>
      </c>
      <c r="HJ8" s="327">
        <v>1</v>
      </c>
      <c r="HK8" s="327" t="s">
        <v>326</v>
      </c>
      <c r="HL8" s="327">
        <v>0</v>
      </c>
      <c r="HM8" s="327">
        <v>1</v>
      </c>
      <c r="HN8" s="327"/>
      <c r="HO8" s="328"/>
      <c r="HP8" s="328"/>
      <c r="HQ8" s="328"/>
      <c r="HR8" s="328"/>
      <c r="HS8" s="328"/>
      <c r="HT8" s="328"/>
      <c r="HU8" s="328"/>
      <c r="HV8" s="328"/>
      <c r="HW8" s="328"/>
      <c r="HX8" s="328"/>
      <c r="HY8" s="328"/>
      <c r="HZ8" s="328"/>
      <c r="IA8" s="328"/>
      <c r="IB8" s="328"/>
      <c r="IC8" s="328"/>
      <c r="ID8" s="328"/>
      <c r="IE8" s="328"/>
      <c r="IF8" s="328"/>
      <c r="IG8" s="328"/>
      <c r="IH8" s="328"/>
      <c r="II8" s="328"/>
      <c r="IJ8" s="328"/>
      <c r="IK8" s="328"/>
      <c r="IL8" s="328"/>
      <c r="IM8" s="328"/>
      <c r="IN8" s="328"/>
      <c r="IO8" s="328"/>
      <c r="IP8" s="328"/>
      <c r="IQ8" s="328"/>
      <c r="IR8" s="328"/>
      <c r="IS8" s="328"/>
      <c r="IT8" s="328"/>
      <c r="IU8" s="328"/>
      <c r="IV8" s="328"/>
    </row>
    <row r="9" spans="1:256" x14ac:dyDescent="0.2">
      <c r="A9" s="336"/>
      <c r="C9" s="332" t="s">
        <v>372</v>
      </c>
      <c r="D9" s="327" t="s">
        <v>372</v>
      </c>
      <c r="E9" s="327" t="s">
        <v>372</v>
      </c>
      <c r="F9" s="327" t="s">
        <v>372</v>
      </c>
      <c r="G9" s="327" t="s">
        <v>372</v>
      </c>
      <c r="H9" s="327" t="s">
        <v>372</v>
      </c>
      <c r="I9" s="327" t="s">
        <v>372</v>
      </c>
      <c r="J9" s="327" t="s">
        <v>372</v>
      </c>
      <c r="K9" s="327" t="s">
        <v>372</v>
      </c>
      <c r="L9" s="327" t="s">
        <v>372</v>
      </c>
      <c r="M9" s="327" t="s">
        <v>372</v>
      </c>
      <c r="N9" s="327" t="s">
        <v>372</v>
      </c>
      <c r="O9" s="327" t="s">
        <v>372</v>
      </c>
      <c r="P9" s="327" t="s">
        <v>372</v>
      </c>
      <c r="Q9" s="327" t="s">
        <v>372</v>
      </c>
      <c r="R9" s="327" t="s">
        <v>372</v>
      </c>
      <c r="S9" s="327" t="s">
        <v>372</v>
      </c>
      <c r="T9" s="327" t="s">
        <v>372</v>
      </c>
      <c r="U9" s="327" t="s">
        <v>372</v>
      </c>
      <c r="V9" s="327" t="s">
        <v>372</v>
      </c>
      <c r="W9" s="327" t="s">
        <v>372</v>
      </c>
      <c r="X9" s="327" t="s">
        <v>372</v>
      </c>
      <c r="Y9" s="327" t="s">
        <v>372</v>
      </c>
      <c r="Z9" s="327" t="s">
        <v>372</v>
      </c>
      <c r="AA9" s="327" t="s">
        <v>372</v>
      </c>
      <c r="AB9" s="327" t="s">
        <v>372</v>
      </c>
      <c r="AC9" s="327" t="s">
        <v>372</v>
      </c>
      <c r="AD9" s="327" t="s">
        <v>372</v>
      </c>
      <c r="AE9" s="327" t="s">
        <v>372</v>
      </c>
      <c r="AF9" s="327" t="s">
        <v>372</v>
      </c>
      <c r="AG9" s="327" t="s">
        <v>372</v>
      </c>
      <c r="AH9" s="327" t="s">
        <v>372</v>
      </c>
      <c r="AI9" s="327" t="s">
        <v>372</v>
      </c>
      <c r="AJ9" s="327" t="s">
        <v>372</v>
      </c>
      <c r="AK9" s="327" t="s">
        <v>372</v>
      </c>
      <c r="AL9" s="327" t="s">
        <v>372</v>
      </c>
      <c r="AM9" s="327" t="s">
        <v>372</v>
      </c>
      <c r="AN9" s="327" t="s">
        <v>372</v>
      </c>
      <c r="AO9" s="327" t="s">
        <v>372</v>
      </c>
      <c r="AP9" s="327" t="s">
        <v>372</v>
      </c>
      <c r="AQ9" s="327" t="s">
        <v>372</v>
      </c>
      <c r="AR9" s="327" t="s">
        <v>372</v>
      </c>
      <c r="AS9" s="332" t="s">
        <v>372</v>
      </c>
      <c r="AT9" s="327" t="s">
        <v>372</v>
      </c>
      <c r="AU9" s="327" t="s">
        <v>372</v>
      </c>
      <c r="AV9" s="327" t="s">
        <v>372</v>
      </c>
      <c r="AW9" s="327" t="s">
        <v>372</v>
      </c>
      <c r="AX9" s="327" t="s">
        <v>372</v>
      </c>
      <c r="AY9" s="327" t="s">
        <v>372</v>
      </c>
      <c r="AZ9" s="327" t="s">
        <v>372</v>
      </c>
      <c r="BA9" s="327" t="s">
        <v>372</v>
      </c>
      <c r="BB9" s="327" t="s">
        <v>372</v>
      </c>
      <c r="BC9" s="327" t="s">
        <v>372</v>
      </c>
      <c r="BD9" s="327" t="s">
        <v>372</v>
      </c>
      <c r="BE9" s="327" t="s">
        <v>372</v>
      </c>
      <c r="BF9" s="327" t="s">
        <v>372</v>
      </c>
      <c r="BG9" s="327" t="s">
        <v>372</v>
      </c>
      <c r="BH9" s="327" t="s">
        <v>372</v>
      </c>
      <c r="BI9" s="327" t="s">
        <v>372</v>
      </c>
      <c r="BJ9" s="327" t="s">
        <v>372</v>
      </c>
      <c r="BK9" s="327" t="s">
        <v>372</v>
      </c>
      <c r="BL9" s="327" t="s">
        <v>372</v>
      </c>
      <c r="BM9" s="327" t="s">
        <v>372</v>
      </c>
      <c r="BN9" s="327" t="s">
        <v>372</v>
      </c>
      <c r="BO9" s="327" t="s">
        <v>372</v>
      </c>
      <c r="BP9" s="327" t="s">
        <v>372</v>
      </c>
      <c r="BQ9" s="327" t="s">
        <v>372</v>
      </c>
      <c r="BR9" s="327" t="s">
        <v>372</v>
      </c>
      <c r="BS9" s="327" t="s">
        <v>372</v>
      </c>
      <c r="BT9" s="327" t="s">
        <v>372</v>
      </c>
      <c r="BU9" s="327" t="s">
        <v>372</v>
      </c>
      <c r="BV9" s="327" t="s">
        <v>372</v>
      </c>
      <c r="BW9" s="327" t="s">
        <v>372</v>
      </c>
      <c r="BX9" s="327" t="s">
        <v>372</v>
      </c>
      <c r="BY9" s="327" t="s">
        <v>372</v>
      </c>
      <c r="BZ9" s="327" t="s">
        <v>372</v>
      </c>
      <c r="CA9" s="327" t="s">
        <v>372</v>
      </c>
      <c r="CB9" s="327" t="s">
        <v>372</v>
      </c>
      <c r="CC9" s="327" t="s">
        <v>372</v>
      </c>
      <c r="CD9" s="327" t="s">
        <v>372</v>
      </c>
      <c r="CE9" s="327" t="s">
        <v>372</v>
      </c>
      <c r="CF9" s="327" t="s">
        <v>372</v>
      </c>
      <c r="CG9" s="327" t="s">
        <v>372</v>
      </c>
      <c r="CH9" s="327" t="s">
        <v>372</v>
      </c>
      <c r="CI9" s="327" t="s">
        <v>372</v>
      </c>
      <c r="CJ9" s="327" t="s">
        <v>372</v>
      </c>
      <c r="CK9" s="327" t="s">
        <v>372</v>
      </c>
      <c r="CL9" s="327" t="s">
        <v>372</v>
      </c>
      <c r="CM9" s="327" t="s">
        <v>372</v>
      </c>
      <c r="CN9" s="327" t="s">
        <v>372</v>
      </c>
      <c r="CO9" s="332" t="s">
        <v>372</v>
      </c>
      <c r="CP9" s="327" t="s">
        <v>372</v>
      </c>
      <c r="CQ9" s="327" t="s">
        <v>372</v>
      </c>
      <c r="CR9" s="327" t="s">
        <v>372</v>
      </c>
      <c r="CS9" s="327" t="s">
        <v>372</v>
      </c>
      <c r="CT9" s="327" t="s">
        <v>372</v>
      </c>
      <c r="CU9" s="327" t="s">
        <v>372</v>
      </c>
      <c r="CV9" s="327" t="s">
        <v>372</v>
      </c>
      <c r="CW9" s="327" t="s">
        <v>372</v>
      </c>
      <c r="CX9" s="327" t="s">
        <v>372</v>
      </c>
      <c r="CY9" s="327" t="s">
        <v>372</v>
      </c>
      <c r="CZ9" s="327" t="s">
        <v>372</v>
      </c>
      <c r="DA9" s="327" t="s">
        <v>372</v>
      </c>
      <c r="DB9" s="327" t="s">
        <v>372</v>
      </c>
      <c r="DC9" s="327" t="s">
        <v>372</v>
      </c>
      <c r="DD9" s="327" t="s">
        <v>372</v>
      </c>
      <c r="DE9" s="327" t="s">
        <v>372</v>
      </c>
      <c r="DF9" s="327" t="s">
        <v>372</v>
      </c>
      <c r="DG9" s="327" t="s">
        <v>372</v>
      </c>
      <c r="DH9" s="327" t="s">
        <v>372</v>
      </c>
      <c r="DI9" s="327" t="s">
        <v>372</v>
      </c>
      <c r="DJ9" s="327" t="s">
        <v>372</v>
      </c>
      <c r="DK9" s="327" t="s">
        <v>372</v>
      </c>
      <c r="DL9" s="327" t="s">
        <v>372</v>
      </c>
      <c r="DM9" s="327" t="s">
        <v>372</v>
      </c>
      <c r="DN9" s="327" t="s">
        <v>372</v>
      </c>
      <c r="DO9" s="327" t="s">
        <v>372</v>
      </c>
      <c r="DP9" s="327" t="s">
        <v>372</v>
      </c>
      <c r="DQ9" s="327" t="s">
        <v>372</v>
      </c>
      <c r="DR9" s="327" t="s">
        <v>372</v>
      </c>
      <c r="DS9" s="327" t="s">
        <v>372</v>
      </c>
      <c r="DT9" s="327" t="s">
        <v>372</v>
      </c>
      <c r="DU9" s="327" t="s">
        <v>372</v>
      </c>
      <c r="DV9" s="327" t="s">
        <v>372</v>
      </c>
      <c r="DW9" s="327" t="s">
        <v>372</v>
      </c>
      <c r="DX9" s="327" t="s">
        <v>372</v>
      </c>
      <c r="DY9" s="327" t="s">
        <v>372</v>
      </c>
      <c r="DZ9" s="327" t="s">
        <v>372</v>
      </c>
      <c r="EA9" s="327" t="s">
        <v>372</v>
      </c>
      <c r="EB9" s="327" t="s">
        <v>372</v>
      </c>
      <c r="EC9" s="327" t="s">
        <v>372</v>
      </c>
      <c r="ED9" s="327" t="s">
        <v>372</v>
      </c>
      <c r="EE9" s="327" t="s">
        <v>372</v>
      </c>
      <c r="EF9" s="327" t="s">
        <v>372</v>
      </c>
      <c r="EG9" s="327" t="s">
        <v>372</v>
      </c>
      <c r="EH9" s="327" t="s">
        <v>372</v>
      </c>
      <c r="EI9" s="327" t="s">
        <v>372</v>
      </c>
      <c r="EJ9" s="327" t="s">
        <v>372</v>
      </c>
      <c r="EK9" s="332" t="s">
        <v>372</v>
      </c>
      <c r="EL9" s="327" t="s">
        <v>372</v>
      </c>
      <c r="EM9" s="327" t="s">
        <v>372</v>
      </c>
      <c r="EN9" s="327" t="s">
        <v>372</v>
      </c>
      <c r="EO9" s="327" t="s">
        <v>372</v>
      </c>
      <c r="EP9" s="327" t="s">
        <v>372</v>
      </c>
      <c r="EQ9" s="327" t="s">
        <v>372</v>
      </c>
      <c r="ER9" s="327" t="s">
        <v>372</v>
      </c>
      <c r="ES9" s="327" t="s">
        <v>372</v>
      </c>
      <c r="ET9" s="327" t="s">
        <v>372</v>
      </c>
      <c r="EU9" s="327" t="s">
        <v>372</v>
      </c>
      <c r="EV9" s="327" t="s">
        <v>372</v>
      </c>
      <c r="EW9" s="327" t="s">
        <v>372</v>
      </c>
      <c r="EX9" s="327" t="s">
        <v>372</v>
      </c>
      <c r="EY9" s="327" t="s">
        <v>372</v>
      </c>
      <c r="EZ9" s="327" t="s">
        <v>372</v>
      </c>
      <c r="FA9" s="327" t="s">
        <v>372</v>
      </c>
      <c r="FB9" s="327" t="s">
        <v>372</v>
      </c>
      <c r="FC9" s="327" t="s">
        <v>372</v>
      </c>
      <c r="FD9" s="327" t="s">
        <v>372</v>
      </c>
      <c r="FE9" s="327" t="s">
        <v>372</v>
      </c>
      <c r="FF9" s="327" t="s">
        <v>372</v>
      </c>
      <c r="FG9" s="327" t="s">
        <v>372</v>
      </c>
      <c r="FH9" s="327" t="s">
        <v>372</v>
      </c>
      <c r="FI9" s="327" t="s">
        <v>372</v>
      </c>
      <c r="FJ9" s="327" t="s">
        <v>372</v>
      </c>
      <c r="FK9" s="327" t="s">
        <v>372</v>
      </c>
      <c r="FL9" s="327" t="s">
        <v>372</v>
      </c>
      <c r="FM9" s="327" t="s">
        <v>372</v>
      </c>
      <c r="FN9" s="327" t="s">
        <v>372</v>
      </c>
      <c r="FO9" s="327" t="s">
        <v>372</v>
      </c>
      <c r="FP9" s="327" t="s">
        <v>372</v>
      </c>
      <c r="FQ9" s="327" t="s">
        <v>372</v>
      </c>
      <c r="FR9" s="327" t="s">
        <v>372</v>
      </c>
      <c r="FS9" s="327" t="s">
        <v>372</v>
      </c>
      <c r="FT9" s="327" t="s">
        <v>372</v>
      </c>
      <c r="FU9" s="327" t="s">
        <v>372</v>
      </c>
      <c r="FV9" s="327" t="s">
        <v>372</v>
      </c>
      <c r="FW9" s="327" t="s">
        <v>372</v>
      </c>
      <c r="FX9" s="327" t="s">
        <v>372</v>
      </c>
      <c r="FY9" s="327" t="s">
        <v>372</v>
      </c>
      <c r="FZ9" s="327" t="s">
        <v>372</v>
      </c>
      <c r="GA9" s="327" t="s">
        <v>372</v>
      </c>
      <c r="GB9" s="327" t="s">
        <v>372</v>
      </c>
      <c r="GC9" s="327" t="s">
        <v>372</v>
      </c>
      <c r="GD9" s="332" t="s">
        <v>372</v>
      </c>
      <c r="GE9" s="327" t="s">
        <v>372</v>
      </c>
      <c r="GF9" s="327" t="s">
        <v>372</v>
      </c>
      <c r="GG9" s="327" t="s">
        <v>372</v>
      </c>
      <c r="GH9" s="327" t="s">
        <v>372</v>
      </c>
      <c r="GI9" s="327" t="s">
        <v>372</v>
      </c>
      <c r="GJ9" s="327" t="s">
        <v>372</v>
      </c>
      <c r="GK9" s="327" t="s">
        <v>372</v>
      </c>
      <c r="GL9" s="327" t="s">
        <v>372</v>
      </c>
      <c r="GM9" s="332" t="s">
        <v>372</v>
      </c>
      <c r="GN9" s="327" t="s">
        <v>372</v>
      </c>
      <c r="GO9" s="327" t="s">
        <v>372</v>
      </c>
      <c r="GP9" s="327" t="s">
        <v>372</v>
      </c>
      <c r="GQ9" s="327" t="s">
        <v>372</v>
      </c>
      <c r="GR9" s="327" t="s">
        <v>372</v>
      </c>
      <c r="GS9" s="327" t="s">
        <v>372</v>
      </c>
      <c r="GT9" s="327" t="s">
        <v>372</v>
      </c>
      <c r="GU9" s="327" t="s">
        <v>372</v>
      </c>
      <c r="GV9" s="327" t="s">
        <v>372</v>
      </c>
      <c r="GW9" s="327" t="s">
        <v>372</v>
      </c>
      <c r="GX9" s="327" t="s">
        <v>372</v>
      </c>
      <c r="GY9" s="327" t="s">
        <v>372</v>
      </c>
      <c r="GZ9" s="327" t="s">
        <v>372</v>
      </c>
      <c r="HA9" s="327" t="s">
        <v>372</v>
      </c>
      <c r="HB9" s="327" t="s">
        <v>372</v>
      </c>
      <c r="HC9" s="327" t="s">
        <v>372</v>
      </c>
      <c r="HD9" s="327" t="s">
        <v>372</v>
      </c>
      <c r="HE9" s="327" t="s">
        <v>372</v>
      </c>
      <c r="HF9" s="327" t="s">
        <v>372</v>
      </c>
      <c r="HG9" s="327" t="s">
        <v>372</v>
      </c>
      <c r="HH9" s="327" t="s">
        <v>372</v>
      </c>
      <c r="HI9" s="327" t="s">
        <v>372</v>
      </c>
      <c r="HJ9" s="327" t="s">
        <v>372</v>
      </c>
      <c r="HK9" s="327" t="s">
        <v>372</v>
      </c>
      <c r="HL9" s="327" t="s">
        <v>372</v>
      </c>
      <c r="HM9" s="327" t="s">
        <v>372</v>
      </c>
      <c r="HO9" s="337"/>
      <c r="HP9" s="337"/>
      <c r="HQ9" s="337"/>
      <c r="HR9" s="337"/>
      <c r="HS9" s="337"/>
      <c r="HT9" s="337"/>
      <c r="HU9" s="337"/>
      <c r="HV9" s="337"/>
      <c r="HW9" s="337"/>
      <c r="HX9" s="337"/>
      <c r="HY9" s="337"/>
      <c r="HZ9" s="337"/>
      <c r="IA9" s="337"/>
      <c r="IB9" s="337"/>
      <c r="IC9" s="337"/>
      <c r="ID9" s="337"/>
      <c r="IE9" s="337"/>
      <c r="IF9" s="337"/>
      <c r="IG9" s="337"/>
      <c r="IH9" s="337"/>
      <c r="II9" s="337"/>
      <c r="IJ9" s="337"/>
      <c r="IK9" s="337"/>
      <c r="IL9" s="337"/>
      <c r="IM9" s="337"/>
      <c r="IN9" s="337"/>
      <c r="IO9" s="337"/>
      <c r="IP9" s="337"/>
      <c r="IQ9" s="337"/>
      <c r="IR9" s="337"/>
      <c r="IS9" s="337"/>
      <c r="IT9" s="337"/>
      <c r="IU9" s="337"/>
      <c r="IV9" s="337"/>
    </row>
    <row r="10" spans="1:256" x14ac:dyDescent="0.2">
      <c r="A10" s="327" t="s">
        <v>32</v>
      </c>
      <c r="B10" s="327" t="s">
        <v>27</v>
      </c>
      <c r="C10" s="327">
        <v>537633</v>
      </c>
      <c r="D10" s="327">
        <v>0</v>
      </c>
      <c r="E10" s="327">
        <v>0</v>
      </c>
      <c r="F10" s="327">
        <v>4</v>
      </c>
      <c r="G10" s="327">
        <v>2</v>
      </c>
      <c r="H10" s="327">
        <v>7</v>
      </c>
      <c r="I10" s="327">
        <v>39</v>
      </c>
      <c r="J10" s="327">
        <v>48</v>
      </c>
      <c r="K10" s="327">
        <v>0</v>
      </c>
      <c r="P10" s="327">
        <v>87</v>
      </c>
      <c r="Q10" s="327">
        <v>263024</v>
      </c>
      <c r="R10" s="327">
        <v>0</v>
      </c>
      <c r="S10" s="327">
        <v>0</v>
      </c>
      <c r="T10" s="327">
        <v>2</v>
      </c>
      <c r="U10" s="327">
        <v>1</v>
      </c>
      <c r="V10" s="327">
        <v>6</v>
      </c>
      <c r="W10" s="327">
        <v>36</v>
      </c>
      <c r="X10" s="327">
        <v>53</v>
      </c>
      <c r="Y10" s="327">
        <v>0</v>
      </c>
      <c r="AD10" s="327">
        <v>90</v>
      </c>
      <c r="AE10" s="327">
        <v>274609</v>
      </c>
      <c r="AF10" s="327">
        <v>0</v>
      </c>
      <c r="AG10" s="327">
        <v>0</v>
      </c>
      <c r="AH10" s="327">
        <v>5</v>
      </c>
      <c r="AI10" s="327">
        <v>3</v>
      </c>
      <c r="AJ10" s="327">
        <v>9</v>
      </c>
      <c r="AK10" s="327">
        <v>41</v>
      </c>
      <c r="AL10" s="327">
        <v>43</v>
      </c>
      <c r="AM10" s="327">
        <v>0</v>
      </c>
      <c r="AR10" s="327">
        <v>84</v>
      </c>
      <c r="AS10" s="327">
        <v>537417</v>
      </c>
      <c r="AT10" s="327">
        <v>0</v>
      </c>
      <c r="AU10" s="327">
        <v>0</v>
      </c>
      <c r="AV10" s="327">
        <v>1</v>
      </c>
      <c r="AW10" s="327">
        <v>1</v>
      </c>
      <c r="AX10" s="327">
        <v>3</v>
      </c>
      <c r="AY10" s="327">
        <v>14</v>
      </c>
      <c r="AZ10" s="327">
        <v>53</v>
      </c>
      <c r="BA10" s="327">
        <v>27</v>
      </c>
      <c r="BB10" s="327">
        <v>1</v>
      </c>
      <c r="BH10" s="327">
        <v>81</v>
      </c>
      <c r="BI10" s="327">
        <v>262939</v>
      </c>
      <c r="BJ10" s="327">
        <v>0</v>
      </c>
      <c r="BK10" s="327">
        <v>0</v>
      </c>
      <c r="BL10" s="327">
        <v>0</v>
      </c>
      <c r="BM10" s="327">
        <v>1</v>
      </c>
      <c r="BN10" s="327">
        <v>2</v>
      </c>
      <c r="BO10" s="327">
        <v>11</v>
      </c>
      <c r="BP10" s="327">
        <v>51</v>
      </c>
      <c r="BQ10" s="327">
        <v>34</v>
      </c>
      <c r="BR10" s="327">
        <v>1</v>
      </c>
      <c r="BX10" s="327">
        <v>87</v>
      </c>
      <c r="BY10" s="327">
        <v>274478</v>
      </c>
      <c r="BZ10" s="327">
        <v>0</v>
      </c>
      <c r="CA10" s="327">
        <v>0</v>
      </c>
      <c r="CB10" s="327">
        <v>1</v>
      </c>
      <c r="CC10" s="327">
        <v>1</v>
      </c>
      <c r="CD10" s="327">
        <v>4</v>
      </c>
      <c r="CE10" s="327">
        <v>18</v>
      </c>
      <c r="CF10" s="327">
        <v>54</v>
      </c>
      <c r="CG10" s="327">
        <v>21</v>
      </c>
      <c r="CH10" s="327">
        <v>1</v>
      </c>
      <c r="CN10" s="327">
        <v>76</v>
      </c>
      <c r="CO10" s="327">
        <v>537618</v>
      </c>
      <c r="CP10" s="327">
        <v>0</v>
      </c>
      <c r="CQ10" s="327">
        <v>0</v>
      </c>
      <c r="CR10" s="327">
        <v>3</v>
      </c>
      <c r="CS10" s="327">
        <v>1</v>
      </c>
      <c r="CT10" s="327">
        <v>0</v>
      </c>
      <c r="CU10" s="327">
        <v>11</v>
      </c>
      <c r="CV10" s="327">
        <v>45</v>
      </c>
      <c r="CW10" s="327">
        <v>36</v>
      </c>
      <c r="CX10" s="327">
        <v>3</v>
      </c>
      <c r="DD10" s="327">
        <v>84</v>
      </c>
      <c r="DE10" s="327">
        <v>263018</v>
      </c>
      <c r="DF10" s="327">
        <v>0</v>
      </c>
      <c r="DG10" s="327">
        <v>0</v>
      </c>
      <c r="DH10" s="327">
        <v>3</v>
      </c>
      <c r="DI10" s="327">
        <v>1</v>
      </c>
      <c r="DJ10" s="327">
        <v>0</v>
      </c>
      <c r="DK10" s="327">
        <v>12</v>
      </c>
      <c r="DL10" s="327">
        <v>48</v>
      </c>
      <c r="DM10" s="327">
        <v>34</v>
      </c>
      <c r="DN10" s="327">
        <v>2</v>
      </c>
      <c r="DT10" s="327">
        <v>84</v>
      </c>
      <c r="DU10" s="327">
        <v>274600</v>
      </c>
      <c r="DV10" s="327">
        <v>0</v>
      </c>
      <c r="DW10" s="327">
        <v>0</v>
      </c>
      <c r="DX10" s="327">
        <v>4</v>
      </c>
      <c r="DY10" s="327">
        <v>1</v>
      </c>
      <c r="DZ10" s="327">
        <v>0</v>
      </c>
      <c r="EA10" s="327">
        <v>10</v>
      </c>
      <c r="EB10" s="327">
        <v>42</v>
      </c>
      <c r="EC10" s="327">
        <v>38</v>
      </c>
      <c r="ED10" s="327">
        <v>4</v>
      </c>
      <c r="EJ10" s="327">
        <v>84</v>
      </c>
      <c r="EK10" s="327" t="s">
        <v>416</v>
      </c>
      <c r="EL10" s="327" t="s">
        <v>416</v>
      </c>
      <c r="EM10" s="327" t="s">
        <v>416</v>
      </c>
      <c r="EN10" s="327" t="s">
        <v>416</v>
      </c>
      <c r="EO10" s="327" t="s">
        <v>416</v>
      </c>
      <c r="EP10" s="327" t="s">
        <v>416</v>
      </c>
      <c r="EQ10" s="327" t="s">
        <v>416</v>
      </c>
      <c r="ER10" s="327" t="s">
        <v>416</v>
      </c>
      <c r="ES10" s="327" t="s">
        <v>416</v>
      </c>
      <c r="ET10" s="327" t="s">
        <v>416</v>
      </c>
      <c r="EU10" s="327" t="s">
        <v>416</v>
      </c>
      <c r="EV10" s="327" t="s">
        <v>416</v>
      </c>
      <c r="EW10" s="327" t="s">
        <v>416</v>
      </c>
      <c r="EX10" s="327" t="s">
        <v>416</v>
      </c>
      <c r="EY10" s="327" t="s">
        <v>416</v>
      </c>
      <c r="EZ10" s="327" t="s">
        <v>416</v>
      </c>
      <c r="FA10" s="327" t="s">
        <v>416</v>
      </c>
      <c r="FB10" s="327" t="s">
        <v>416</v>
      </c>
      <c r="FC10" s="327" t="s">
        <v>416</v>
      </c>
      <c r="FD10" s="327" t="s">
        <v>416</v>
      </c>
      <c r="FE10" s="327" t="s">
        <v>416</v>
      </c>
      <c r="FF10" s="327" t="s">
        <v>416</v>
      </c>
      <c r="FG10" s="327" t="s">
        <v>416</v>
      </c>
      <c r="FH10" s="327" t="s">
        <v>416</v>
      </c>
      <c r="FI10" s="327" t="s">
        <v>416</v>
      </c>
      <c r="FJ10" s="327" t="s">
        <v>416</v>
      </c>
      <c r="FK10" s="327" t="s">
        <v>416</v>
      </c>
      <c r="FL10" s="327" t="s">
        <v>416</v>
      </c>
      <c r="FM10" s="327" t="s">
        <v>416</v>
      </c>
      <c r="FN10" s="327" t="s">
        <v>416</v>
      </c>
      <c r="FO10" s="327" t="s">
        <v>416</v>
      </c>
      <c r="FP10" s="327" t="s">
        <v>416</v>
      </c>
      <c r="FQ10" s="327" t="s">
        <v>416</v>
      </c>
      <c r="FR10" s="327" t="s">
        <v>416</v>
      </c>
      <c r="FS10" s="327" t="s">
        <v>416</v>
      </c>
      <c r="FT10" s="327" t="s">
        <v>416</v>
      </c>
      <c r="FU10" s="327" t="s">
        <v>416</v>
      </c>
      <c r="FV10" s="327" t="s">
        <v>416</v>
      </c>
      <c r="FW10" s="327" t="s">
        <v>416</v>
      </c>
      <c r="FX10" s="327" t="s">
        <v>416</v>
      </c>
      <c r="FY10" s="327" t="s">
        <v>416</v>
      </c>
      <c r="FZ10" s="327" t="s">
        <v>416</v>
      </c>
      <c r="GA10" s="327" t="s">
        <v>416</v>
      </c>
      <c r="GB10" s="327" t="s">
        <v>416</v>
      </c>
      <c r="GC10" s="327" t="s">
        <v>416</v>
      </c>
      <c r="GD10" s="327">
        <v>537262</v>
      </c>
      <c r="GF10" s="327">
        <v>74</v>
      </c>
      <c r="GG10" s="327">
        <v>262871</v>
      </c>
      <c r="GI10" s="327">
        <v>78</v>
      </c>
      <c r="GJ10" s="327">
        <v>274391</v>
      </c>
      <c r="GL10" s="327">
        <v>71</v>
      </c>
      <c r="GM10" s="327" t="s">
        <v>416</v>
      </c>
      <c r="GN10" s="327" t="s">
        <v>416</v>
      </c>
      <c r="GO10" s="327" t="s">
        <v>416</v>
      </c>
      <c r="GP10" s="327" t="s">
        <v>416</v>
      </c>
      <c r="GQ10" s="327" t="s">
        <v>416</v>
      </c>
      <c r="GR10" s="327" t="s">
        <v>416</v>
      </c>
      <c r="GS10" s="327" t="s">
        <v>416</v>
      </c>
      <c r="GT10" s="327" t="s">
        <v>416</v>
      </c>
      <c r="GU10" s="327" t="s">
        <v>416</v>
      </c>
      <c r="GV10" s="327" t="s">
        <v>416</v>
      </c>
      <c r="GW10" s="327" t="s">
        <v>416</v>
      </c>
      <c r="GX10" s="327" t="s">
        <v>416</v>
      </c>
      <c r="GY10" s="327" t="s">
        <v>416</v>
      </c>
      <c r="GZ10" s="327" t="s">
        <v>416</v>
      </c>
      <c r="HA10" s="327" t="s">
        <v>416</v>
      </c>
      <c r="HB10" s="327" t="s">
        <v>416</v>
      </c>
      <c r="HC10" s="327" t="s">
        <v>416</v>
      </c>
      <c r="HD10" s="327" t="s">
        <v>416</v>
      </c>
      <c r="HE10" s="327">
        <v>514945</v>
      </c>
      <c r="HG10" s="327">
        <v>87</v>
      </c>
      <c r="HH10" s="327">
        <v>252018</v>
      </c>
      <c r="HJ10" s="327">
        <v>86</v>
      </c>
      <c r="HK10" s="327">
        <v>262927</v>
      </c>
      <c r="HM10" s="327">
        <v>88</v>
      </c>
    </row>
    <row r="11" spans="1:256" x14ac:dyDescent="0.2">
      <c r="B11" s="327" t="s">
        <v>33</v>
      </c>
      <c r="C11" s="327">
        <v>421570</v>
      </c>
      <c r="D11" s="327">
        <v>0</v>
      </c>
      <c r="E11" s="327">
        <v>0</v>
      </c>
      <c r="F11" s="327">
        <v>3</v>
      </c>
      <c r="G11" s="327">
        <v>2</v>
      </c>
      <c r="H11" s="327">
        <v>7</v>
      </c>
      <c r="I11" s="327">
        <v>38</v>
      </c>
      <c r="J11" s="327">
        <v>49</v>
      </c>
      <c r="K11" s="327">
        <v>0</v>
      </c>
      <c r="P11" s="327">
        <v>87</v>
      </c>
      <c r="Q11" s="327">
        <v>206311</v>
      </c>
      <c r="R11" s="327">
        <v>0</v>
      </c>
      <c r="S11" s="327">
        <v>0</v>
      </c>
      <c r="T11" s="327">
        <v>2</v>
      </c>
      <c r="U11" s="327">
        <v>1</v>
      </c>
      <c r="V11" s="327">
        <v>6</v>
      </c>
      <c r="W11" s="327">
        <v>35</v>
      </c>
      <c r="X11" s="327">
        <v>54</v>
      </c>
      <c r="Y11" s="327">
        <v>0</v>
      </c>
      <c r="AD11" s="327">
        <v>90</v>
      </c>
      <c r="AE11" s="327">
        <v>215259</v>
      </c>
      <c r="AF11" s="327">
        <v>0</v>
      </c>
      <c r="AG11" s="327">
        <v>0</v>
      </c>
      <c r="AH11" s="327">
        <v>5</v>
      </c>
      <c r="AI11" s="327">
        <v>3</v>
      </c>
      <c r="AJ11" s="327">
        <v>8</v>
      </c>
      <c r="AK11" s="327">
        <v>40</v>
      </c>
      <c r="AL11" s="327">
        <v>44</v>
      </c>
      <c r="AM11" s="327">
        <v>0</v>
      </c>
      <c r="AR11" s="327">
        <v>84</v>
      </c>
      <c r="AS11" s="327">
        <v>421427</v>
      </c>
      <c r="AT11" s="327">
        <v>0</v>
      </c>
      <c r="AU11" s="327">
        <v>0</v>
      </c>
      <c r="AV11" s="327">
        <v>1</v>
      </c>
      <c r="AW11" s="327">
        <v>1</v>
      </c>
      <c r="AX11" s="327">
        <v>3</v>
      </c>
      <c r="AY11" s="327">
        <v>15</v>
      </c>
      <c r="AZ11" s="327">
        <v>53</v>
      </c>
      <c r="BA11" s="327">
        <v>27</v>
      </c>
      <c r="BB11" s="327">
        <v>1</v>
      </c>
      <c r="BH11" s="327">
        <v>81</v>
      </c>
      <c r="BI11" s="327">
        <v>206250</v>
      </c>
      <c r="BJ11" s="327">
        <v>0</v>
      </c>
      <c r="BK11" s="327">
        <v>0</v>
      </c>
      <c r="BL11" s="327">
        <v>0</v>
      </c>
      <c r="BM11" s="327">
        <v>0</v>
      </c>
      <c r="BN11" s="327">
        <v>2</v>
      </c>
      <c r="BO11" s="327">
        <v>11</v>
      </c>
      <c r="BP11" s="327">
        <v>51</v>
      </c>
      <c r="BQ11" s="327">
        <v>34</v>
      </c>
      <c r="BR11" s="327">
        <v>1</v>
      </c>
      <c r="BX11" s="327">
        <v>87</v>
      </c>
      <c r="BY11" s="327">
        <v>215177</v>
      </c>
      <c r="BZ11" s="327">
        <v>0</v>
      </c>
      <c r="CA11" s="327">
        <v>0</v>
      </c>
      <c r="CB11" s="327">
        <v>1</v>
      </c>
      <c r="CC11" s="327">
        <v>1</v>
      </c>
      <c r="CD11" s="327">
        <v>4</v>
      </c>
      <c r="CE11" s="327">
        <v>19</v>
      </c>
      <c r="CF11" s="327">
        <v>54</v>
      </c>
      <c r="CG11" s="327">
        <v>21</v>
      </c>
      <c r="CH11" s="327">
        <v>1</v>
      </c>
      <c r="CN11" s="327">
        <v>76</v>
      </c>
      <c r="CO11" s="327">
        <v>421562</v>
      </c>
      <c r="CP11" s="327">
        <v>0</v>
      </c>
      <c r="CQ11" s="327">
        <v>0</v>
      </c>
      <c r="CR11" s="327">
        <v>3</v>
      </c>
      <c r="CS11" s="327">
        <v>1</v>
      </c>
      <c r="CT11" s="327">
        <v>0</v>
      </c>
      <c r="CU11" s="327">
        <v>11</v>
      </c>
      <c r="CV11" s="327">
        <v>45</v>
      </c>
      <c r="CW11" s="327">
        <v>36</v>
      </c>
      <c r="CX11" s="327">
        <v>3</v>
      </c>
      <c r="DD11" s="327">
        <v>84</v>
      </c>
      <c r="DE11" s="327">
        <v>206307</v>
      </c>
      <c r="DF11" s="327">
        <v>0</v>
      </c>
      <c r="DG11" s="327">
        <v>0</v>
      </c>
      <c r="DH11" s="327">
        <v>2</v>
      </c>
      <c r="DI11" s="327">
        <v>1</v>
      </c>
      <c r="DJ11" s="327">
        <v>0</v>
      </c>
      <c r="DK11" s="327">
        <v>12</v>
      </c>
      <c r="DL11" s="327">
        <v>48</v>
      </c>
      <c r="DM11" s="327">
        <v>34</v>
      </c>
      <c r="DN11" s="327">
        <v>2</v>
      </c>
      <c r="DT11" s="327">
        <v>84</v>
      </c>
      <c r="DU11" s="327">
        <v>215255</v>
      </c>
      <c r="DV11" s="327">
        <v>0</v>
      </c>
      <c r="DW11" s="327">
        <v>0</v>
      </c>
      <c r="DX11" s="327">
        <v>4</v>
      </c>
      <c r="DY11" s="327">
        <v>1</v>
      </c>
      <c r="DZ11" s="327">
        <v>0</v>
      </c>
      <c r="EA11" s="327">
        <v>10</v>
      </c>
      <c r="EB11" s="327">
        <v>42</v>
      </c>
      <c r="EC11" s="327">
        <v>38</v>
      </c>
      <c r="ED11" s="327">
        <v>4</v>
      </c>
      <c r="EJ11" s="327">
        <v>85</v>
      </c>
      <c r="EK11" s="327" t="s">
        <v>416</v>
      </c>
      <c r="EL11" s="327" t="s">
        <v>416</v>
      </c>
      <c r="EM11" s="327" t="s">
        <v>416</v>
      </c>
      <c r="EN11" s="327" t="s">
        <v>416</v>
      </c>
      <c r="EO11" s="327" t="s">
        <v>416</v>
      </c>
      <c r="EP11" s="327" t="s">
        <v>416</v>
      </c>
      <c r="EQ11" s="327" t="s">
        <v>416</v>
      </c>
      <c r="ER11" s="327" t="s">
        <v>416</v>
      </c>
      <c r="ES11" s="327" t="s">
        <v>416</v>
      </c>
      <c r="ET11" s="327" t="s">
        <v>416</v>
      </c>
      <c r="EU11" s="327" t="s">
        <v>416</v>
      </c>
      <c r="EV11" s="327" t="s">
        <v>416</v>
      </c>
      <c r="EW11" s="327" t="s">
        <v>416</v>
      </c>
      <c r="EX11" s="327" t="s">
        <v>416</v>
      </c>
      <c r="EY11" s="327" t="s">
        <v>416</v>
      </c>
      <c r="EZ11" s="327" t="s">
        <v>416</v>
      </c>
      <c r="FA11" s="327" t="s">
        <v>416</v>
      </c>
      <c r="FB11" s="327" t="s">
        <v>416</v>
      </c>
      <c r="FC11" s="327" t="s">
        <v>416</v>
      </c>
      <c r="FD11" s="327" t="s">
        <v>416</v>
      </c>
      <c r="FE11" s="327" t="s">
        <v>416</v>
      </c>
      <c r="FF11" s="327" t="s">
        <v>416</v>
      </c>
      <c r="FG11" s="327" t="s">
        <v>416</v>
      </c>
      <c r="FH11" s="327" t="s">
        <v>416</v>
      </c>
      <c r="FI11" s="327" t="s">
        <v>416</v>
      </c>
      <c r="FJ11" s="327" t="s">
        <v>416</v>
      </c>
      <c r="FK11" s="327" t="s">
        <v>416</v>
      </c>
      <c r="FL11" s="327" t="s">
        <v>416</v>
      </c>
      <c r="FM11" s="327" t="s">
        <v>416</v>
      </c>
      <c r="FN11" s="327" t="s">
        <v>416</v>
      </c>
      <c r="FO11" s="327" t="s">
        <v>416</v>
      </c>
      <c r="FP11" s="327" t="s">
        <v>416</v>
      </c>
      <c r="FQ11" s="327" t="s">
        <v>416</v>
      </c>
      <c r="FR11" s="327" t="s">
        <v>416</v>
      </c>
      <c r="FS11" s="327" t="s">
        <v>416</v>
      </c>
      <c r="FT11" s="327" t="s">
        <v>416</v>
      </c>
      <c r="FU11" s="327" t="s">
        <v>416</v>
      </c>
      <c r="FV11" s="327" t="s">
        <v>416</v>
      </c>
      <c r="FW11" s="327" t="s">
        <v>416</v>
      </c>
      <c r="FX11" s="327" t="s">
        <v>416</v>
      </c>
      <c r="FY11" s="327" t="s">
        <v>416</v>
      </c>
      <c r="FZ11" s="327" t="s">
        <v>416</v>
      </c>
      <c r="GA11" s="327" t="s">
        <v>416</v>
      </c>
      <c r="GB11" s="327" t="s">
        <v>416</v>
      </c>
      <c r="GC11" s="327" t="s">
        <v>416</v>
      </c>
      <c r="GD11" s="327">
        <v>421339</v>
      </c>
      <c r="GF11" s="327">
        <v>75</v>
      </c>
      <c r="GG11" s="327">
        <v>206215</v>
      </c>
      <c r="GI11" s="327">
        <v>79</v>
      </c>
      <c r="GJ11" s="327">
        <v>215124</v>
      </c>
      <c r="GL11" s="327">
        <v>71</v>
      </c>
      <c r="GM11" s="327" t="s">
        <v>416</v>
      </c>
      <c r="GN11" s="327" t="s">
        <v>416</v>
      </c>
      <c r="GO11" s="327" t="s">
        <v>416</v>
      </c>
      <c r="GP11" s="327" t="s">
        <v>416</v>
      </c>
      <c r="GQ11" s="327" t="s">
        <v>416</v>
      </c>
      <c r="GR11" s="327" t="s">
        <v>416</v>
      </c>
      <c r="GS11" s="327" t="s">
        <v>416</v>
      </c>
      <c r="GT11" s="327" t="s">
        <v>416</v>
      </c>
      <c r="GU11" s="327" t="s">
        <v>416</v>
      </c>
      <c r="GV11" s="327" t="s">
        <v>416</v>
      </c>
      <c r="GW11" s="327" t="s">
        <v>416</v>
      </c>
      <c r="GX11" s="327" t="s">
        <v>416</v>
      </c>
      <c r="GY11" s="327" t="s">
        <v>416</v>
      </c>
      <c r="GZ11" s="327" t="s">
        <v>416</v>
      </c>
      <c r="HA11" s="327" t="s">
        <v>416</v>
      </c>
      <c r="HB11" s="327" t="s">
        <v>416</v>
      </c>
      <c r="HC11" s="327" t="s">
        <v>416</v>
      </c>
      <c r="HD11" s="327" t="s">
        <v>416</v>
      </c>
      <c r="HE11" s="327">
        <v>409718</v>
      </c>
      <c r="HG11" s="327">
        <v>87</v>
      </c>
      <c r="HH11" s="327">
        <v>200512</v>
      </c>
      <c r="HJ11" s="327">
        <v>86</v>
      </c>
      <c r="HK11" s="327">
        <v>209206</v>
      </c>
      <c r="HM11" s="327">
        <v>87</v>
      </c>
    </row>
    <row r="12" spans="1:256" x14ac:dyDescent="0.2">
      <c r="B12" s="327" t="s">
        <v>373</v>
      </c>
      <c r="C12" s="327">
        <v>396491</v>
      </c>
      <c r="D12" s="327">
        <v>0</v>
      </c>
      <c r="E12" s="327">
        <v>0</v>
      </c>
      <c r="F12" s="327">
        <v>3</v>
      </c>
      <c r="G12" s="327">
        <v>2</v>
      </c>
      <c r="H12" s="327">
        <v>7</v>
      </c>
      <c r="I12" s="327">
        <v>38</v>
      </c>
      <c r="J12" s="327">
        <v>50</v>
      </c>
      <c r="K12" s="327">
        <v>0</v>
      </c>
      <c r="P12" s="327">
        <v>88</v>
      </c>
      <c r="Q12" s="327">
        <v>194080</v>
      </c>
      <c r="R12" s="327">
        <v>0</v>
      </c>
      <c r="S12" s="327">
        <v>0</v>
      </c>
      <c r="T12" s="327">
        <v>2</v>
      </c>
      <c r="U12" s="327">
        <v>1</v>
      </c>
      <c r="V12" s="327">
        <v>6</v>
      </c>
      <c r="W12" s="327">
        <v>35</v>
      </c>
      <c r="X12" s="327">
        <v>55</v>
      </c>
      <c r="Y12" s="327">
        <v>0</v>
      </c>
      <c r="AD12" s="327">
        <v>90</v>
      </c>
      <c r="AE12" s="327">
        <v>202411</v>
      </c>
      <c r="AF12" s="327">
        <v>0</v>
      </c>
      <c r="AG12" s="327">
        <v>0</v>
      </c>
      <c r="AH12" s="327">
        <v>4</v>
      </c>
      <c r="AI12" s="327">
        <v>2</v>
      </c>
      <c r="AJ12" s="327">
        <v>8</v>
      </c>
      <c r="AK12" s="327">
        <v>40</v>
      </c>
      <c r="AL12" s="327">
        <v>45</v>
      </c>
      <c r="AM12" s="327">
        <v>0</v>
      </c>
      <c r="AR12" s="327">
        <v>85</v>
      </c>
      <c r="AS12" s="327">
        <v>396392</v>
      </c>
      <c r="AT12" s="327">
        <v>0</v>
      </c>
      <c r="AU12" s="327">
        <v>0</v>
      </c>
      <c r="AV12" s="327">
        <v>1</v>
      </c>
      <c r="AW12" s="327">
        <v>1</v>
      </c>
      <c r="AX12" s="327">
        <v>3</v>
      </c>
      <c r="AY12" s="327">
        <v>14</v>
      </c>
      <c r="AZ12" s="327">
        <v>53</v>
      </c>
      <c r="BA12" s="327">
        <v>28</v>
      </c>
      <c r="BB12" s="327">
        <v>1</v>
      </c>
      <c r="BH12" s="327">
        <v>82</v>
      </c>
      <c r="BI12" s="327">
        <v>194043</v>
      </c>
      <c r="BJ12" s="327">
        <v>0</v>
      </c>
      <c r="BK12" s="327">
        <v>0</v>
      </c>
      <c r="BL12" s="327">
        <v>0</v>
      </c>
      <c r="BM12" s="327">
        <v>0</v>
      </c>
      <c r="BN12" s="327">
        <v>2</v>
      </c>
      <c r="BO12" s="327">
        <v>10</v>
      </c>
      <c r="BP12" s="327">
        <v>51</v>
      </c>
      <c r="BQ12" s="327">
        <v>35</v>
      </c>
      <c r="BR12" s="327">
        <v>1</v>
      </c>
      <c r="BX12" s="327">
        <v>87</v>
      </c>
      <c r="BY12" s="327">
        <v>202349</v>
      </c>
      <c r="BZ12" s="327">
        <v>0</v>
      </c>
      <c r="CA12" s="327">
        <v>0</v>
      </c>
      <c r="CB12" s="327">
        <v>1</v>
      </c>
      <c r="CC12" s="327">
        <v>1</v>
      </c>
      <c r="CD12" s="327">
        <v>3</v>
      </c>
      <c r="CE12" s="327">
        <v>18</v>
      </c>
      <c r="CF12" s="327">
        <v>55</v>
      </c>
      <c r="CG12" s="327">
        <v>21</v>
      </c>
      <c r="CH12" s="327">
        <v>1</v>
      </c>
      <c r="CN12" s="327">
        <v>76</v>
      </c>
      <c r="CO12" s="327">
        <v>396483</v>
      </c>
      <c r="CP12" s="327">
        <v>0</v>
      </c>
      <c r="CQ12" s="327">
        <v>0</v>
      </c>
      <c r="CR12" s="327">
        <v>3</v>
      </c>
      <c r="CS12" s="327">
        <v>1</v>
      </c>
      <c r="CT12" s="327">
        <v>0</v>
      </c>
      <c r="CU12" s="327">
        <v>11</v>
      </c>
      <c r="CV12" s="327">
        <v>45</v>
      </c>
      <c r="CW12" s="327">
        <v>37</v>
      </c>
      <c r="CX12" s="327">
        <v>3</v>
      </c>
      <c r="DD12" s="327">
        <v>85</v>
      </c>
      <c r="DE12" s="327">
        <v>194076</v>
      </c>
      <c r="DF12" s="327">
        <v>0</v>
      </c>
      <c r="DG12" s="327">
        <v>0</v>
      </c>
      <c r="DH12" s="327">
        <v>2</v>
      </c>
      <c r="DI12" s="327">
        <v>1</v>
      </c>
      <c r="DJ12" s="327">
        <v>0</v>
      </c>
      <c r="DK12" s="327">
        <v>12</v>
      </c>
      <c r="DL12" s="327">
        <v>48</v>
      </c>
      <c r="DM12" s="327">
        <v>34</v>
      </c>
      <c r="DN12" s="327">
        <v>2</v>
      </c>
      <c r="DT12" s="327">
        <v>85</v>
      </c>
      <c r="DU12" s="327">
        <v>202407</v>
      </c>
      <c r="DV12" s="327">
        <v>0</v>
      </c>
      <c r="DW12" s="327">
        <v>0</v>
      </c>
      <c r="DX12" s="327">
        <v>3</v>
      </c>
      <c r="DY12" s="327">
        <v>1</v>
      </c>
      <c r="DZ12" s="327">
        <v>0</v>
      </c>
      <c r="EA12" s="327">
        <v>10</v>
      </c>
      <c r="EB12" s="327">
        <v>42</v>
      </c>
      <c r="EC12" s="327">
        <v>39</v>
      </c>
      <c r="ED12" s="327">
        <v>4</v>
      </c>
      <c r="EJ12" s="327">
        <v>85</v>
      </c>
      <c r="EK12" s="327" t="s">
        <v>416</v>
      </c>
      <c r="EL12" s="327" t="s">
        <v>416</v>
      </c>
      <c r="EM12" s="327" t="s">
        <v>416</v>
      </c>
      <c r="EN12" s="327" t="s">
        <v>416</v>
      </c>
      <c r="EO12" s="327" t="s">
        <v>416</v>
      </c>
      <c r="EP12" s="327" t="s">
        <v>416</v>
      </c>
      <c r="EQ12" s="327" t="s">
        <v>416</v>
      </c>
      <c r="ER12" s="327" t="s">
        <v>416</v>
      </c>
      <c r="ES12" s="327" t="s">
        <v>416</v>
      </c>
      <c r="ET12" s="327" t="s">
        <v>416</v>
      </c>
      <c r="EU12" s="327" t="s">
        <v>416</v>
      </c>
      <c r="EV12" s="327" t="s">
        <v>416</v>
      </c>
      <c r="EW12" s="327" t="s">
        <v>416</v>
      </c>
      <c r="EX12" s="327" t="s">
        <v>416</v>
      </c>
      <c r="EY12" s="327" t="s">
        <v>416</v>
      </c>
      <c r="EZ12" s="327" t="s">
        <v>416</v>
      </c>
      <c r="FA12" s="327" t="s">
        <v>416</v>
      </c>
      <c r="FB12" s="327" t="s">
        <v>416</v>
      </c>
      <c r="FC12" s="327" t="s">
        <v>416</v>
      </c>
      <c r="FD12" s="327" t="s">
        <v>416</v>
      </c>
      <c r="FE12" s="327" t="s">
        <v>416</v>
      </c>
      <c r="FF12" s="327" t="s">
        <v>416</v>
      </c>
      <c r="FG12" s="327" t="s">
        <v>416</v>
      </c>
      <c r="FH12" s="327" t="s">
        <v>416</v>
      </c>
      <c r="FI12" s="327" t="s">
        <v>416</v>
      </c>
      <c r="FJ12" s="327" t="s">
        <v>416</v>
      </c>
      <c r="FK12" s="327" t="s">
        <v>416</v>
      </c>
      <c r="FL12" s="327" t="s">
        <v>416</v>
      </c>
      <c r="FM12" s="327" t="s">
        <v>416</v>
      </c>
      <c r="FN12" s="327" t="s">
        <v>416</v>
      </c>
      <c r="FO12" s="327" t="s">
        <v>416</v>
      </c>
      <c r="FP12" s="327" t="s">
        <v>416</v>
      </c>
      <c r="FQ12" s="327" t="s">
        <v>416</v>
      </c>
      <c r="FR12" s="327" t="s">
        <v>416</v>
      </c>
      <c r="FS12" s="327" t="s">
        <v>416</v>
      </c>
      <c r="FT12" s="327" t="s">
        <v>416</v>
      </c>
      <c r="FU12" s="327" t="s">
        <v>416</v>
      </c>
      <c r="FV12" s="327" t="s">
        <v>416</v>
      </c>
      <c r="FW12" s="327" t="s">
        <v>416</v>
      </c>
      <c r="FX12" s="327" t="s">
        <v>416</v>
      </c>
      <c r="FY12" s="327" t="s">
        <v>416</v>
      </c>
      <c r="FZ12" s="327" t="s">
        <v>416</v>
      </c>
      <c r="GA12" s="327" t="s">
        <v>416</v>
      </c>
      <c r="GB12" s="327" t="s">
        <v>416</v>
      </c>
      <c r="GC12" s="327" t="s">
        <v>416</v>
      </c>
      <c r="GD12" s="327">
        <v>396308</v>
      </c>
      <c r="GF12" s="327">
        <v>75</v>
      </c>
      <c r="GG12" s="327">
        <v>194010</v>
      </c>
      <c r="GI12" s="327">
        <v>79</v>
      </c>
      <c r="GJ12" s="327">
        <v>202298</v>
      </c>
      <c r="GL12" s="327">
        <v>71</v>
      </c>
      <c r="GM12" s="327" t="s">
        <v>416</v>
      </c>
      <c r="GN12" s="327" t="s">
        <v>416</v>
      </c>
      <c r="GO12" s="327" t="s">
        <v>416</v>
      </c>
      <c r="GP12" s="327" t="s">
        <v>416</v>
      </c>
      <c r="GQ12" s="327" t="s">
        <v>416</v>
      </c>
      <c r="GR12" s="327" t="s">
        <v>416</v>
      </c>
      <c r="GS12" s="327" t="s">
        <v>416</v>
      </c>
      <c r="GT12" s="327" t="s">
        <v>416</v>
      </c>
      <c r="GU12" s="327" t="s">
        <v>416</v>
      </c>
      <c r="GV12" s="327" t="s">
        <v>416</v>
      </c>
      <c r="GW12" s="327" t="s">
        <v>416</v>
      </c>
      <c r="GX12" s="327" t="s">
        <v>416</v>
      </c>
      <c r="GY12" s="327" t="s">
        <v>416</v>
      </c>
      <c r="GZ12" s="327" t="s">
        <v>416</v>
      </c>
      <c r="HA12" s="327" t="s">
        <v>416</v>
      </c>
      <c r="HB12" s="327" t="s">
        <v>416</v>
      </c>
      <c r="HC12" s="327" t="s">
        <v>416</v>
      </c>
      <c r="HD12" s="327" t="s">
        <v>416</v>
      </c>
      <c r="HE12" s="327">
        <v>390295</v>
      </c>
      <c r="HG12" s="327">
        <v>87</v>
      </c>
      <c r="HH12" s="327">
        <v>191011</v>
      </c>
      <c r="HJ12" s="327">
        <v>86</v>
      </c>
      <c r="HK12" s="327">
        <v>199284</v>
      </c>
      <c r="HM12" s="327">
        <v>87</v>
      </c>
    </row>
    <row r="13" spans="1:256" x14ac:dyDescent="0.2">
      <c r="B13" s="327" t="s">
        <v>374</v>
      </c>
      <c r="C13" s="327">
        <v>1645</v>
      </c>
      <c r="D13" s="327">
        <v>0</v>
      </c>
      <c r="E13" s="327" t="s">
        <v>415</v>
      </c>
      <c r="F13" s="327">
        <v>3</v>
      </c>
      <c r="G13" s="327">
        <v>1</v>
      </c>
      <c r="H13" s="327">
        <v>4</v>
      </c>
      <c r="I13" s="327">
        <v>30</v>
      </c>
      <c r="J13" s="327">
        <v>62</v>
      </c>
      <c r="K13" s="327">
        <v>0</v>
      </c>
      <c r="P13" s="327">
        <v>92</v>
      </c>
      <c r="Q13" s="327">
        <v>798</v>
      </c>
      <c r="R13" s="327" t="s">
        <v>415</v>
      </c>
      <c r="S13" s="327">
        <v>0</v>
      </c>
      <c r="T13" s="327">
        <v>2</v>
      </c>
      <c r="U13" s="327">
        <v>1</v>
      </c>
      <c r="V13" s="327">
        <v>4</v>
      </c>
      <c r="W13" s="327">
        <v>28</v>
      </c>
      <c r="X13" s="327">
        <v>64</v>
      </c>
      <c r="Y13" s="327" t="s">
        <v>415</v>
      </c>
      <c r="AD13" s="327">
        <v>92</v>
      </c>
      <c r="AE13" s="327">
        <v>847</v>
      </c>
      <c r="AF13" s="327" t="s">
        <v>415</v>
      </c>
      <c r="AG13" s="327" t="s">
        <v>415</v>
      </c>
      <c r="AH13" s="327">
        <v>4</v>
      </c>
      <c r="AI13" s="327">
        <v>2</v>
      </c>
      <c r="AJ13" s="327">
        <v>4</v>
      </c>
      <c r="AK13" s="327">
        <v>32</v>
      </c>
      <c r="AL13" s="327">
        <v>59</v>
      </c>
      <c r="AM13" s="327" t="s">
        <v>415</v>
      </c>
      <c r="AR13" s="327">
        <v>91</v>
      </c>
      <c r="AS13" s="327">
        <v>1642</v>
      </c>
      <c r="AT13" s="327" t="s">
        <v>415</v>
      </c>
      <c r="AU13" s="327" t="s">
        <v>415</v>
      </c>
      <c r="AV13" s="327">
        <v>1</v>
      </c>
      <c r="AW13" s="327">
        <v>1</v>
      </c>
      <c r="AX13" s="327">
        <v>2</v>
      </c>
      <c r="AY13" s="327">
        <v>12</v>
      </c>
      <c r="AZ13" s="327">
        <v>48</v>
      </c>
      <c r="BA13" s="327">
        <v>35</v>
      </c>
      <c r="BB13" s="327" t="s">
        <v>415</v>
      </c>
      <c r="BH13" s="327">
        <v>85</v>
      </c>
      <c r="BI13" s="327">
        <v>797</v>
      </c>
      <c r="BJ13" s="327" t="s">
        <v>415</v>
      </c>
      <c r="BK13" s="327">
        <v>0</v>
      </c>
      <c r="BL13" s="327">
        <v>1</v>
      </c>
      <c r="BM13" s="327" t="s">
        <v>415</v>
      </c>
      <c r="BN13" s="327">
        <v>1</v>
      </c>
      <c r="BO13" s="327">
        <v>9</v>
      </c>
      <c r="BP13" s="327">
        <v>46</v>
      </c>
      <c r="BQ13" s="327">
        <v>41</v>
      </c>
      <c r="BR13" s="327" t="s">
        <v>415</v>
      </c>
      <c r="BX13" s="327">
        <v>89</v>
      </c>
      <c r="BY13" s="327">
        <v>845</v>
      </c>
      <c r="BZ13" s="327">
        <v>0</v>
      </c>
      <c r="CA13" s="327" t="s">
        <v>415</v>
      </c>
      <c r="CB13" s="327">
        <v>1</v>
      </c>
      <c r="CC13" s="327" t="s">
        <v>415</v>
      </c>
      <c r="CD13" s="327">
        <v>2</v>
      </c>
      <c r="CE13" s="327">
        <v>14</v>
      </c>
      <c r="CF13" s="327">
        <v>50</v>
      </c>
      <c r="CG13" s="327">
        <v>30</v>
      </c>
      <c r="CH13" s="327">
        <v>2</v>
      </c>
      <c r="CN13" s="327">
        <v>82</v>
      </c>
      <c r="CO13" s="327">
        <v>1645</v>
      </c>
      <c r="CP13" s="327">
        <v>0</v>
      </c>
      <c r="CQ13" s="327">
        <v>0</v>
      </c>
      <c r="CR13" s="327">
        <v>3</v>
      </c>
      <c r="CS13" s="327">
        <v>1</v>
      </c>
      <c r="CT13" s="327">
        <v>0</v>
      </c>
      <c r="CU13" s="327">
        <v>8</v>
      </c>
      <c r="CV13" s="327">
        <v>41</v>
      </c>
      <c r="CW13" s="327">
        <v>42</v>
      </c>
      <c r="CX13" s="327" t="s">
        <v>415</v>
      </c>
      <c r="DD13" s="327">
        <v>88</v>
      </c>
      <c r="DE13" s="327">
        <v>798</v>
      </c>
      <c r="DF13" s="327">
        <v>0</v>
      </c>
      <c r="DG13" s="327">
        <v>0</v>
      </c>
      <c r="DH13" s="327">
        <v>2</v>
      </c>
      <c r="DI13" s="327">
        <v>1</v>
      </c>
      <c r="DJ13" s="327" t="s">
        <v>415</v>
      </c>
      <c r="DK13" s="327">
        <v>9</v>
      </c>
      <c r="DL13" s="327">
        <v>46</v>
      </c>
      <c r="DM13" s="327">
        <v>39</v>
      </c>
      <c r="DN13" s="327">
        <v>3</v>
      </c>
      <c r="DT13" s="327">
        <v>88</v>
      </c>
      <c r="DU13" s="327">
        <v>847</v>
      </c>
      <c r="DV13" s="327">
        <v>0</v>
      </c>
      <c r="DW13" s="327">
        <v>0</v>
      </c>
      <c r="DX13" s="327">
        <v>3</v>
      </c>
      <c r="DY13" s="327">
        <v>1</v>
      </c>
      <c r="DZ13" s="327" t="s">
        <v>415</v>
      </c>
      <c r="EA13" s="327">
        <v>8</v>
      </c>
      <c r="EB13" s="327">
        <v>36</v>
      </c>
      <c r="EC13" s="327">
        <v>45</v>
      </c>
      <c r="ED13" s="327" t="s">
        <v>415</v>
      </c>
      <c r="EJ13" s="327">
        <v>88</v>
      </c>
      <c r="EK13" s="327" t="s">
        <v>416</v>
      </c>
      <c r="EL13" s="327" t="s">
        <v>416</v>
      </c>
      <c r="EM13" s="327" t="s">
        <v>416</v>
      </c>
      <c r="EN13" s="327" t="s">
        <v>416</v>
      </c>
      <c r="EO13" s="327" t="s">
        <v>416</v>
      </c>
      <c r="EP13" s="327" t="s">
        <v>416</v>
      </c>
      <c r="EQ13" s="327" t="s">
        <v>416</v>
      </c>
      <c r="ER13" s="327" t="s">
        <v>416</v>
      </c>
      <c r="ES13" s="327" t="s">
        <v>416</v>
      </c>
      <c r="ET13" s="327" t="s">
        <v>416</v>
      </c>
      <c r="EU13" s="327" t="s">
        <v>416</v>
      </c>
      <c r="EV13" s="327" t="s">
        <v>416</v>
      </c>
      <c r="EW13" s="327" t="s">
        <v>416</v>
      </c>
      <c r="EX13" s="327" t="s">
        <v>416</v>
      </c>
      <c r="EY13" s="327" t="s">
        <v>416</v>
      </c>
      <c r="EZ13" s="327" t="s">
        <v>416</v>
      </c>
      <c r="FA13" s="327" t="s">
        <v>416</v>
      </c>
      <c r="FB13" s="327" t="s">
        <v>416</v>
      </c>
      <c r="FC13" s="327" t="s">
        <v>416</v>
      </c>
      <c r="FD13" s="327" t="s">
        <v>416</v>
      </c>
      <c r="FE13" s="327" t="s">
        <v>416</v>
      </c>
      <c r="FF13" s="327" t="s">
        <v>416</v>
      </c>
      <c r="FG13" s="327" t="s">
        <v>416</v>
      </c>
      <c r="FH13" s="327" t="s">
        <v>416</v>
      </c>
      <c r="FI13" s="327" t="s">
        <v>416</v>
      </c>
      <c r="FJ13" s="327" t="s">
        <v>416</v>
      </c>
      <c r="FK13" s="327" t="s">
        <v>416</v>
      </c>
      <c r="FL13" s="327" t="s">
        <v>416</v>
      </c>
      <c r="FM13" s="327" t="s">
        <v>416</v>
      </c>
      <c r="FN13" s="327" t="s">
        <v>416</v>
      </c>
      <c r="FO13" s="327" t="s">
        <v>416</v>
      </c>
      <c r="FP13" s="327" t="s">
        <v>416</v>
      </c>
      <c r="FQ13" s="327" t="s">
        <v>416</v>
      </c>
      <c r="FR13" s="327" t="s">
        <v>416</v>
      </c>
      <c r="FS13" s="327" t="s">
        <v>416</v>
      </c>
      <c r="FT13" s="327" t="s">
        <v>416</v>
      </c>
      <c r="FU13" s="327" t="s">
        <v>416</v>
      </c>
      <c r="FV13" s="327" t="s">
        <v>416</v>
      </c>
      <c r="FW13" s="327" t="s">
        <v>416</v>
      </c>
      <c r="FX13" s="327" t="s">
        <v>416</v>
      </c>
      <c r="FY13" s="327" t="s">
        <v>416</v>
      </c>
      <c r="FZ13" s="327" t="s">
        <v>416</v>
      </c>
      <c r="GA13" s="327" t="s">
        <v>416</v>
      </c>
      <c r="GB13" s="327" t="s">
        <v>416</v>
      </c>
      <c r="GC13" s="327" t="s">
        <v>416</v>
      </c>
      <c r="GD13" s="327">
        <v>1642</v>
      </c>
      <c r="GF13" s="327">
        <v>81</v>
      </c>
      <c r="GG13" s="327">
        <v>797</v>
      </c>
      <c r="GI13" s="327">
        <v>83</v>
      </c>
      <c r="GJ13" s="327">
        <v>845</v>
      </c>
      <c r="GL13" s="327">
        <v>78</v>
      </c>
      <c r="GM13" s="327" t="s">
        <v>416</v>
      </c>
      <c r="GN13" s="327" t="s">
        <v>416</v>
      </c>
      <c r="GO13" s="327" t="s">
        <v>416</v>
      </c>
      <c r="GP13" s="327" t="s">
        <v>416</v>
      </c>
      <c r="GQ13" s="327" t="s">
        <v>416</v>
      </c>
      <c r="GR13" s="327" t="s">
        <v>416</v>
      </c>
      <c r="GS13" s="327" t="s">
        <v>416</v>
      </c>
      <c r="GT13" s="327" t="s">
        <v>416</v>
      </c>
      <c r="GU13" s="327" t="s">
        <v>416</v>
      </c>
      <c r="GV13" s="327" t="s">
        <v>416</v>
      </c>
      <c r="GW13" s="327" t="s">
        <v>416</v>
      </c>
      <c r="GX13" s="327" t="s">
        <v>416</v>
      </c>
      <c r="GY13" s="327" t="s">
        <v>416</v>
      </c>
      <c r="GZ13" s="327" t="s">
        <v>416</v>
      </c>
      <c r="HA13" s="327" t="s">
        <v>416</v>
      </c>
      <c r="HB13" s="327" t="s">
        <v>416</v>
      </c>
      <c r="HC13" s="327" t="s">
        <v>416</v>
      </c>
      <c r="HD13" s="327" t="s">
        <v>416</v>
      </c>
      <c r="HE13" s="327">
        <v>1503</v>
      </c>
      <c r="HG13" s="327">
        <v>88</v>
      </c>
      <c r="HH13" s="327">
        <v>721</v>
      </c>
      <c r="HJ13" s="327">
        <v>87</v>
      </c>
      <c r="HK13" s="327">
        <v>782</v>
      </c>
      <c r="HM13" s="327">
        <v>89</v>
      </c>
    </row>
    <row r="14" spans="1:256" x14ac:dyDescent="0.2">
      <c r="B14" s="327" t="s">
        <v>375</v>
      </c>
      <c r="C14" s="327">
        <v>410</v>
      </c>
      <c r="D14" s="327">
        <v>4</v>
      </c>
      <c r="E14" s="327">
        <v>0</v>
      </c>
      <c r="F14" s="327">
        <v>19</v>
      </c>
      <c r="G14" s="327">
        <v>8</v>
      </c>
      <c r="H14" s="327">
        <v>19</v>
      </c>
      <c r="I14" s="327">
        <v>39</v>
      </c>
      <c r="J14" s="327">
        <v>12</v>
      </c>
      <c r="K14" s="327">
        <v>0</v>
      </c>
      <c r="P14" s="327">
        <v>50</v>
      </c>
      <c r="Q14" s="327">
        <v>196</v>
      </c>
      <c r="R14" s="327" t="s">
        <v>415</v>
      </c>
      <c r="S14" s="327">
        <v>0</v>
      </c>
      <c r="T14" s="327">
        <v>19</v>
      </c>
      <c r="U14" s="327">
        <v>8</v>
      </c>
      <c r="V14" s="327">
        <v>16</v>
      </c>
      <c r="W14" s="327">
        <v>40</v>
      </c>
      <c r="X14" s="327">
        <v>12</v>
      </c>
      <c r="Y14" s="327">
        <v>0</v>
      </c>
      <c r="AD14" s="327">
        <v>53</v>
      </c>
      <c r="AE14" s="327">
        <v>214</v>
      </c>
      <c r="AF14" s="327" t="s">
        <v>415</v>
      </c>
      <c r="AG14" s="327">
        <v>0</v>
      </c>
      <c r="AH14" s="327">
        <v>18</v>
      </c>
      <c r="AI14" s="327">
        <v>7</v>
      </c>
      <c r="AJ14" s="327">
        <v>22</v>
      </c>
      <c r="AK14" s="327">
        <v>37</v>
      </c>
      <c r="AL14" s="327">
        <v>11</v>
      </c>
      <c r="AM14" s="327">
        <v>0</v>
      </c>
      <c r="AR14" s="327">
        <v>49</v>
      </c>
      <c r="AS14" s="327">
        <v>404</v>
      </c>
      <c r="AT14" s="327" t="s">
        <v>415</v>
      </c>
      <c r="AU14" s="327" t="s">
        <v>415</v>
      </c>
      <c r="AV14" s="327">
        <v>3</v>
      </c>
      <c r="AW14" s="327">
        <v>6</v>
      </c>
      <c r="AX14" s="327">
        <v>13</v>
      </c>
      <c r="AY14" s="327">
        <v>40</v>
      </c>
      <c r="AZ14" s="327">
        <v>35</v>
      </c>
      <c r="BA14" s="327">
        <v>2</v>
      </c>
      <c r="BB14" s="327">
        <v>0</v>
      </c>
      <c r="BH14" s="327">
        <v>37</v>
      </c>
      <c r="BI14" s="327">
        <v>193</v>
      </c>
      <c r="BJ14" s="327" t="s">
        <v>415</v>
      </c>
      <c r="BK14" s="327" t="s">
        <v>415</v>
      </c>
      <c r="BL14" s="327">
        <v>3</v>
      </c>
      <c r="BM14" s="327" t="s">
        <v>415</v>
      </c>
      <c r="BN14" s="327">
        <v>15</v>
      </c>
      <c r="BO14" s="327">
        <v>38</v>
      </c>
      <c r="BP14" s="327">
        <v>37</v>
      </c>
      <c r="BQ14" s="327">
        <v>3</v>
      </c>
      <c r="BR14" s="327">
        <v>0</v>
      </c>
      <c r="BX14" s="327">
        <v>39</v>
      </c>
      <c r="BY14" s="327">
        <v>211</v>
      </c>
      <c r="BZ14" s="327" t="s">
        <v>415</v>
      </c>
      <c r="CA14" s="327">
        <v>0</v>
      </c>
      <c r="CB14" s="327">
        <v>3</v>
      </c>
      <c r="CC14" s="327" t="s">
        <v>415</v>
      </c>
      <c r="CD14" s="327">
        <v>12</v>
      </c>
      <c r="CE14" s="327">
        <v>41</v>
      </c>
      <c r="CF14" s="327">
        <v>33</v>
      </c>
      <c r="CG14" s="327">
        <v>2</v>
      </c>
      <c r="CH14" s="327">
        <v>0</v>
      </c>
      <c r="CN14" s="327">
        <v>35</v>
      </c>
      <c r="CO14" s="327">
        <v>410</v>
      </c>
      <c r="CP14" s="327">
        <v>5</v>
      </c>
      <c r="CQ14" s="327">
        <v>0</v>
      </c>
      <c r="CR14" s="327">
        <v>15</v>
      </c>
      <c r="CS14" s="327">
        <v>4</v>
      </c>
      <c r="CT14" s="327">
        <v>1</v>
      </c>
      <c r="CU14" s="327">
        <v>29</v>
      </c>
      <c r="CV14" s="327">
        <v>40</v>
      </c>
      <c r="CW14" s="327">
        <v>6</v>
      </c>
      <c r="CX14" s="327">
        <v>0</v>
      </c>
      <c r="DD14" s="327">
        <v>46</v>
      </c>
      <c r="DE14" s="327">
        <v>196</v>
      </c>
      <c r="DF14" s="327">
        <v>6</v>
      </c>
      <c r="DG14" s="327">
        <v>0</v>
      </c>
      <c r="DH14" s="327">
        <v>18</v>
      </c>
      <c r="DI14" s="327">
        <v>3</v>
      </c>
      <c r="DJ14" s="327" t="s">
        <v>415</v>
      </c>
      <c r="DK14" s="327">
        <v>30</v>
      </c>
      <c r="DL14" s="327">
        <v>38</v>
      </c>
      <c r="DM14" s="327">
        <v>5</v>
      </c>
      <c r="DN14" s="327">
        <v>0</v>
      </c>
      <c r="DT14" s="327">
        <v>43</v>
      </c>
      <c r="DU14" s="327">
        <v>214</v>
      </c>
      <c r="DV14" s="327">
        <v>3</v>
      </c>
      <c r="DW14" s="327">
        <v>0</v>
      </c>
      <c r="DX14" s="327">
        <v>13</v>
      </c>
      <c r="DY14" s="327">
        <v>5</v>
      </c>
      <c r="DZ14" s="327" t="s">
        <v>415</v>
      </c>
      <c r="EA14" s="327">
        <v>29</v>
      </c>
      <c r="EB14" s="327">
        <v>41</v>
      </c>
      <c r="EC14" s="327">
        <v>8</v>
      </c>
      <c r="ED14" s="327">
        <v>0</v>
      </c>
      <c r="EJ14" s="327">
        <v>49</v>
      </c>
      <c r="EK14" s="327" t="s">
        <v>416</v>
      </c>
      <c r="EL14" s="327" t="s">
        <v>416</v>
      </c>
      <c r="EM14" s="327" t="s">
        <v>416</v>
      </c>
      <c r="EN14" s="327" t="s">
        <v>416</v>
      </c>
      <c r="EO14" s="327" t="s">
        <v>416</v>
      </c>
      <c r="EP14" s="327" t="s">
        <v>416</v>
      </c>
      <c r="EQ14" s="327" t="s">
        <v>416</v>
      </c>
      <c r="ER14" s="327" t="s">
        <v>416</v>
      </c>
      <c r="ES14" s="327" t="s">
        <v>416</v>
      </c>
      <c r="ET14" s="327" t="s">
        <v>416</v>
      </c>
      <c r="EU14" s="327" t="s">
        <v>416</v>
      </c>
      <c r="EV14" s="327" t="s">
        <v>416</v>
      </c>
      <c r="EW14" s="327" t="s">
        <v>416</v>
      </c>
      <c r="EX14" s="327" t="s">
        <v>416</v>
      </c>
      <c r="EY14" s="327" t="s">
        <v>416</v>
      </c>
      <c r="EZ14" s="327" t="s">
        <v>416</v>
      </c>
      <c r="FA14" s="327" t="s">
        <v>416</v>
      </c>
      <c r="FB14" s="327" t="s">
        <v>416</v>
      </c>
      <c r="FC14" s="327" t="s">
        <v>416</v>
      </c>
      <c r="FD14" s="327" t="s">
        <v>416</v>
      </c>
      <c r="FE14" s="327" t="s">
        <v>416</v>
      </c>
      <c r="FF14" s="327" t="s">
        <v>416</v>
      </c>
      <c r="FG14" s="327" t="s">
        <v>416</v>
      </c>
      <c r="FH14" s="327" t="s">
        <v>416</v>
      </c>
      <c r="FI14" s="327" t="s">
        <v>416</v>
      </c>
      <c r="FJ14" s="327" t="s">
        <v>416</v>
      </c>
      <c r="FK14" s="327" t="s">
        <v>416</v>
      </c>
      <c r="FL14" s="327" t="s">
        <v>416</v>
      </c>
      <c r="FM14" s="327" t="s">
        <v>416</v>
      </c>
      <c r="FN14" s="327" t="s">
        <v>416</v>
      </c>
      <c r="FO14" s="327" t="s">
        <v>416</v>
      </c>
      <c r="FP14" s="327" t="s">
        <v>416</v>
      </c>
      <c r="FQ14" s="327" t="s">
        <v>416</v>
      </c>
      <c r="FR14" s="327" t="s">
        <v>416</v>
      </c>
      <c r="FS14" s="327" t="s">
        <v>416</v>
      </c>
      <c r="FT14" s="327" t="s">
        <v>416</v>
      </c>
      <c r="FU14" s="327" t="s">
        <v>416</v>
      </c>
      <c r="FV14" s="327" t="s">
        <v>416</v>
      </c>
      <c r="FW14" s="327" t="s">
        <v>416</v>
      </c>
      <c r="FX14" s="327" t="s">
        <v>416</v>
      </c>
      <c r="FY14" s="327" t="s">
        <v>416</v>
      </c>
      <c r="FZ14" s="327" t="s">
        <v>416</v>
      </c>
      <c r="GA14" s="327" t="s">
        <v>416</v>
      </c>
      <c r="GB14" s="327" t="s">
        <v>416</v>
      </c>
      <c r="GC14" s="327" t="s">
        <v>416</v>
      </c>
      <c r="GD14" s="327">
        <v>404</v>
      </c>
      <c r="GF14" s="327">
        <v>29</v>
      </c>
      <c r="GG14" s="327">
        <v>193</v>
      </c>
      <c r="GI14" s="327">
        <v>28</v>
      </c>
      <c r="GJ14" s="327">
        <v>211</v>
      </c>
      <c r="GL14" s="327">
        <v>30</v>
      </c>
      <c r="GM14" s="327" t="s">
        <v>416</v>
      </c>
      <c r="GN14" s="327" t="s">
        <v>416</v>
      </c>
      <c r="GO14" s="327" t="s">
        <v>416</v>
      </c>
      <c r="GP14" s="327" t="s">
        <v>416</v>
      </c>
      <c r="GQ14" s="327" t="s">
        <v>416</v>
      </c>
      <c r="GR14" s="327" t="s">
        <v>416</v>
      </c>
      <c r="GS14" s="327" t="s">
        <v>416</v>
      </c>
      <c r="GT14" s="327" t="s">
        <v>416</v>
      </c>
      <c r="GU14" s="327" t="s">
        <v>416</v>
      </c>
      <c r="GV14" s="327" t="s">
        <v>416</v>
      </c>
      <c r="GW14" s="327" t="s">
        <v>416</v>
      </c>
      <c r="GX14" s="327" t="s">
        <v>416</v>
      </c>
      <c r="GY14" s="327" t="s">
        <v>416</v>
      </c>
      <c r="GZ14" s="327" t="s">
        <v>416</v>
      </c>
      <c r="HA14" s="327" t="s">
        <v>416</v>
      </c>
      <c r="HB14" s="327" t="s">
        <v>416</v>
      </c>
      <c r="HC14" s="327" t="s">
        <v>416</v>
      </c>
      <c r="HD14" s="327" t="s">
        <v>416</v>
      </c>
      <c r="HE14" s="327">
        <v>349</v>
      </c>
      <c r="HG14" s="327">
        <v>68</v>
      </c>
      <c r="HH14" s="327">
        <v>165</v>
      </c>
      <c r="HJ14" s="327">
        <v>65</v>
      </c>
      <c r="HK14" s="327">
        <v>184</v>
      </c>
      <c r="HM14" s="327">
        <v>72</v>
      </c>
    </row>
    <row r="15" spans="1:256" x14ac:dyDescent="0.2">
      <c r="B15" s="194" t="s">
        <v>376</v>
      </c>
      <c r="C15" s="327">
        <v>1389</v>
      </c>
      <c r="D15" s="327">
        <v>2</v>
      </c>
      <c r="E15" s="327" t="s">
        <v>415</v>
      </c>
      <c r="F15" s="327">
        <v>33</v>
      </c>
      <c r="G15" s="327">
        <v>9</v>
      </c>
      <c r="H15" s="327">
        <v>14</v>
      </c>
      <c r="I15" s="327">
        <v>30</v>
      </c>
      <c r="J15" s="327">
        <v>11</v>
      </c>
      <c r="K15" s="327">
        <v>0</v>
      </c>
      <c r="P15" s="327">
        <v>42</v>
      </c>
      <c r="Q15" s="327">
        <v>661</v>
      </c>
      <c r="R15" s="327">
        <v>2</v>
      </c>
      <c r="S15" s="327">
        <v>1</v>
      </c>
      <c r="T15" s="327">
        <v>30</v>
      </c>
      <c r="U15" s="327">
        <v>9</v>
      </c>
      <c r="V15" s="327">
        <v>14</v>
      </c>
      <c r="W15" s="327">
        <v>32</v>
      </c>
      <c r="X15" s="327">
        <v>13</v>
      </c>
      <c r="Y15" s="327">
        <v>0</v>
      </c>
      <c r="AD15" s="327">
        <v>45</v>
      </c>
      <c r="AE15" s="327">
        <v>728</v>
      </c>
      <c r="AF15" s="327">
        <v>2</v>
      </c>
      <c r="AG15" s="327" t="s">
        <v>415</v>
      </c>
      <c r="AH15" s="327">
        <v>36</v>
      </c>
      <c r="AI15" s="327">
        <v>9</v>
      </c>
      <c r="AJ15" s="327">
        <v>14</v>
      </c>
      <c r="AK15" s="327">
        <v>28</v>
      </c>
      <c r="AL15" s="327">
        <v>10</v>
      </c>
      <c r="AM15" s="327">
        <v>0</v>
      </c>
      <c r="AR15" s="327">
        <v>39</v>
      </c>
      <c r="AS15" s="327">
        <v>1381</v>
      </c>
      <c r="AT15" s="327">
        <v>1</v>
      </c>
      <c r="AU15" s="327">
        <v>1</v>
      </c>
      <c r="AV15" s="327">
        <v>3</v>
      </c>
      <c r="AW15" s="327">
        <v>9</v>
      </c>
      <c r="AX15" s="327">
        <v>25</v>
      </c>
      <c r="AY15" s="327">
        <v>30</v>
      </c>
      <c r="AZ15" s="327">
        <v>28</v>
      </c>
      <c r="BA15" s="327">
        <v>4</v>
      </c>
      <c r="BB15" s="327" t="s">
        <v>415</v>
      </c>
      <c r="BH15" s="327">
        <v>31</v>
      </c>
      <c r="BI15" s="327">
        <v>655</v>
      </c>
      <c r="BJ15" s="327" t="s">
        <v>415</v>
      </c>
      <c r="BK15" s="327" t="s">
        <v>415</v>
      </c>
      <c r="BL15" s="327">
        <v>3</v>
      </c>
      <c r="BM15" s="327">
        <v>8</v>
      </c>
      <c r="BN15" s="327">
        <v>22</v>
      </c>
      <c r="BO15" s="327">
        <v>29</v>
      </c>
      <c r="BP15" s="327">
        <v>32</v>
      </c>
      <c r="BQ15" s="327">
        <v>5</v>
      </c>
      <c r="BR15" s="327" t="s">
        <v>415</v>
      </c>
      <c r="BX15" s="327">
        <v>37</v>
      </c>
      <c r="BY15" s="327">
        <v>726</v>
      </c>
      <c r="BZ15" s="327" t="s">
        <v>415</v>
      </c>
      <c r="CA15" s="327" t="s">
        <v>415</v>
      </c>
      <c r="CB15" s="327">
        <v>3</v>
      </c>
      <c r="CC15" s="327">
        <v>10</v>
      </c>
      <c r="CD15" s="327">
        <v>28</v>
      </c>
      <c r="CE15" s="327">
        <v>32</v>
      </c>
      <c r="CF15" s="327">
        <v>23</v>
      </c>
      <c r="CG15" s="327">
        <v>3</v>
      </c>
      <c r="CH15" s="327">
        <v>0</v>
      </c>
      <c r="CN15" s="327">
        <v>26</v>
      </c>
      <c r="CO15" s="327">
        <v>1389</v>
      </c>
      <c r="CP15" s="327">
        <v>2</v>
      </c>
      <c r="CQ15" s="327">
        <v>0</v>
      </c>
      <c r="CR15" s="327">
        <v>27</v>
      </c>
      <c r="CS15" s="327">
        <v>5</v>
      </c>
      <c r="CT15" s="327">
        <v>2</v>
      </c>
      <c r="CU15" s="327">
        <v>26</v>
      </c>
      <c r="CV15" s="327">
        <v>32</v>
      </c>
      <c r="CW15" s="327">
        <v>6</v>
      </c>
      <c r="CX15" s="327" t="s">
        <v>415</v>
      </c>
      <c r="DD15" s="327">
        <v>39</v>
      </c>
      <c r="DE15" s="327">
        <v>661</v>
      </c>
      <c r="DF15" s="327">
        <v>2</v>
      </c>
      <c r="DG15" s="327" t="s">
        <v>415</v>
      </c>
      <c r="DH15" s="327">
        <v>27</v>
      </c>
      <c r="DI15" s="327">
        <v>7</v>
      </c>
      <c r="DJ15" s="327">
        <v>1</v>
      </c>
      <c r="DK15" s="327">
        <v>26</v>
      </c>
      <c r="DL15" s="327">
        <v>31</v>
      </c>
      <c r="DM15" s="327">
        <v>6</v>
      </c>
      <c r="DN15" s="327">
        <v>0</v>
      </c>
      <c r="DT15" s="327">
        <v>36</v>
      </c>
      <c r="DU15" s="327">
        <v>728</v>
      </c>
      <c r="DV15" s="327">
        <v>2</v>
      </c>
      <c r="DW15" s="327" t="s">
        <v>415</v>
      </c>
      <c r="DX15" s="327">
        <v>27</v>
      </c>
      <c r="DY15" s="327">
        <v>3</v>
      </c>
      <c r="DZ15" s="327">
        <v>2</v>
      </c>
      <c r="EA15" s="327">
        <v>25</v>
      </c>
      <c r="EB15" s="327">
        <v>34</v>
      </c>
      <c r="EC15" s="327">
        <v>7</v>
      </c>
      <c r="ED15" s="327" t="s">
        <v>415</v>
      </c>
      <c r="EJ15" s="327">
        <v>41</v>
      </c>
      <c r="EK15" s="327" t="s">
        <v>416</v>
      </c>
      <c r="EL15" s="327" t="s">
        <v>416</v>
      </c>
      <c r="EM15" s="327" t="s">
        <v>416</v>
      </c>
      <c r="EN15" s="327" t="s">
        <v>416</v>
      </c>
      <c r="EO15" s="327" t="s">
        <v>416</v>
      </c>
      <c r="EP15" s="327" t="s">
        <v>416</v>
      </c>
      <c r="EQ15" s="327" t="s">
        <v>416</v>
      </c>
      <c r="ER15" s="327" t="s">
        <v>416</v>
      </c>
      <c r="ES15" s="327" t="s">
        <v>416</v>
      </c>
      <c r="ET15" s="327" t="s">
        <v>416</v>
      </c>
      <c r="EU15" s="327" t="s">
        <v>416</v>
      </c>
      <c r="EV15" s="327" t="s">
        <v>416</v>
      </c>
      <c r="EW15" s="327" t="s">
        <v>416</v>
      </c>
      <c r="EX15" s="327" t="s">
        <v>416</v>
      </c>
      <c r="EY15" s="327" t="s">
        <v>416</v>
      </c>
      <c r="EZ15" s="327" t="s">
        <v>416</v>
      </c>
      <c r="FA15" s="327" t="s">
        <v>416</v>
      </c>
      <c r="FB15" s="327" t="s">
        <v>416</v>
      </c>
      <c r="FC15" s="327" t="s">
        <v>416</v>
      </c>
      <c r="FD15" s="327" t="s">
        <v>416</v>
      </c>
      <c r="FE15" s="327" t="s">
        <v>416</v>
      </c>
      <c r="FF15" s="327" t="s">
        <v>416</v>
      </c>
      <c r="FG15" s="327" t="s">
        <v>416</v>
      </c>
      <c r="FH15" s="327" t="s">
        <v>416</v>
      </c>
      <c r="FI15" s="327" t="s">
        <v>416</v>
      </c>
      <c r="FJ15" s="327" t="s">
        <v>416</v>
      </c>
      <c r="FK15" s="327" t="s">
        <v>416</v>
      </c>
      <c r="FL15" s="327" t="s">
        <v>416</v>
      </c>
      <c r="FM15" s="327" t="s">
        <v>416</v>
      </c>
      <c r="FN15" s="327" t="s">
        <v>416</v>
      </c>
      <c r="FO15" s="327" t="s">
        <v>416</v>
      </c>
      <c r="FP15" s="327" t="s">
        <v>416</v>
      </c>
      <c r="FQ15" s="327" t="s">
        <v>416</v>
      </c>
      <c r="FR15" s="327" t="s">
        <v>416</v>
      </c>
      <c r="FS15" s="327" t="s">
        <v>416</v>
      </c>
      <c r="FT15" s="327" t="s">
        <v>416</v>
      </c>
      <c r="FU15" s="327" t="s">
        <v>416</v>
      </c>
      <c r="FV15" s="327" t="s">
        <v>416</v>
      </c>
      <c r="FW15" s="327" t="s">
        <v>416</v>
      </c>
      <c r="FX15" s="327" t="s">
        <v>416</v>
      </c>
      <c r="FY15" s="327" t="s">
        <v>416</v>
      </c>
      <c r="FZ15" s="327" t="s">
        <v>416</v>
      </c>
      <c r="GA15" s="327" t="s">
        <v>416</v>
      </c>
      <c r="GB15" s="327" t="s">
        <v>416</v>
      </c>
      <c r="GC15" s="327" t="s">
        <v>416</v>
      </c>
      <c r="GD15" s="327">
        <v>1380</v>
      </c>
      <c r="GF15" s="327">
        <v>24</v>
      </c>
      <c r="GG15" s="327">
        <v>655</v>
      </c>
      <c r="GI15" s="327">
        <v>29</v>
      </c>
      <c r="GJ15" s="327">
        <v>725</v>
      </c>
      <c r="GL15" s="327">
        <v>21</v>
      </c>
      <c r="GM15" s="327" t="s">
        <v>416</v>
      </c>
      <c r="GN15" s="327" t="s">
        <v>416</v>
      </c>
      <c r="GO15" s="327" t="s">
        <v>416</v>
      </c>
      <c r="GP15" s="327" t="s">
        <v>416</v>
      </c>
      <c r="GQ15" s="327" t="s">
        <v>416</v>
      </c>
      <c r="GR15" s="327" t="s">
        <v>416</v>
      </c>
      <c r="GS15" s="327" t="s">
        <v>416</v>
      </c>
      <c r="GT15" s="327" t="s">
        <v>416</v>
      </c>
      <c r="GU15" s="327" t="s">
        <v>416</v>
      </c>
      <c r="GV15" s="327" t="s">
        <v>416</v>
      </c>
      <c r="GW15" s="327" t="s">
        <v>416</v>
      </c>
      <c r="GX15" s="327" t="s">
        <v>416</v>
      </c>
      <c r="GY15" s="327" t="s">
        <v>416</v>
      </c>
      <c r="GZ15" s="327" t="s">
        <v>416</v>
      </c>
      <c r="HA15" s="327" t="s">
        <v>416</v>
      </c>
      <c r="HB15" s="327" t="s">
        <v>416</v>
      </c>
      <c r="HC15" s="327" t="s">
        <v>416</v>
      </c>
      <c r="HD15" s="327" t="s">
        <v>416</v>
      </c>
      <c r="HE15" s="327">
        <v>1039</v>
      </c>
      <c r="HG15" s="327">
        <v>66</v>
      </c>
      <c r="HH15" s="327">
        <v>505</v>
      </c>
      <c r="HJ15" s="327">
        <v>61</v>
      </c>
      <c r="HK15" s="327">
        <v>534</v>
      </c>
      <c r="HM15" s="327">
        <v>71</v>
      </c>
    </row>
    <row r="16" spans="1:256" x14ac:dyDescent="0.2">
      <c r="B16" s="327" t="s">
        <v>377</v>
      </c>
      <c r="C16" s="327">
        <v>21635</v>
      </c>
      <c r="D16" s="327">
        <v>0</v>
      </c>
      <c r="E16" s="327">
        <v>0</v>
      </c>
      <c r="F16" s="327">
        <v>8</v>
      </c>
      <c r="G16" s="327">
        <v>3</v>
      </c>
      <c r="H16" s="327">
        <v>9</v>
      </c>
      <c r="I16" s="327">
        <v>37</v>
      </c>
      <c r="J16" s="327">
        <v>42</v>
      </c>
      <c r="K16" s="327">
        <v>0</v>
      </c>
      <c r="P16" s="327">
        <v>79</v>
      </c>
      <c r="Q16" s="327">
        <v>10576</v>
      </c>
      <c r="R16" s="327">
        <v>0</v>
      </c>
      <c r="S16" s="327">
        <v>0</v>
      </c>
      <c r="T16" s="327">
        <v>7</v>
      </c>
      <c r="U16" s="327">
        <v>3</v>
      </c>
      <c r="V16" s="327">
        <v>8</v>
      </c>
      <c r="W16" s="327">
        <v>35</v>
      </c>
      <c r="X16" s="327">
        <v>46</v>
      </c>
      <c r="Y16" s="327" t="s">
        <v>415</v>
      </c>
      <c r="AD16" s="327">
        <v>82</v>
      </c>
      <c r="AE16" s="327">
        <v>11059</v>
      </c>
      <c r="AF16" s="327">
        <v>0</v>
      </c>
      <c r="AG16" s="327">
        <v>0</v>
      </c>
      <c r="AH16" s="327">
        <v>8</v>
      </c>
      <c r="AI16" s="327">
        <v>4</v>
      </c>
      <c r="AJ16" s="327">
        <v>10</v>
      </c>
      <c r="AK16" s="327">
        <v>39</v>
      </c>
      <c r="AL16" s="327">
        <v>38</v>
      </c>
      <c r="AM16" s="327" t="s">
        <v>415</v>
      </c>
      <c r="AR16" s="327">
        <v>77</v>
      </c>
      <c r="AS16" s="327">
        <v>21608</v>
      </c>
      <c r="AT16" s="327">
        <v>0</v>
      </c>
      <c r="AU16" s="327">
        <v>0</v>
      </c>
      <c r="AV16" s="327">
        <v>1</v>
      </c>
      <c r="AW16" s="327">
        <v>2</v>
      </c>
      <c r="AX16" s="327">
        <v>6</v>
      </c>
      <c r="AY16" s="327">
        <v>17</v>
      </c>
      <c r="AZ16" s="327">
        <v>49</v>
      </c>
      <c r="BA16" s="327">
        <v>24</v>
      </c>
      <c r="BB16" s="327">
        <v>1</v>
      </c>
      <c r="BH16" s="327">
        <v>74</v>
      </c>
      <c r="BI16" s="327">
        <v>10562</v>
      </c>
      <c r="BJ16" s="327">
        <v>0</v>
      </c>
      <c r="BK16" s="327">
        <v>0</v>
      </c>
      <c r="BL16" s="327">
        <v>1</v>
      </c>
      <c r="BM16" s="327">
        <v>2</v>
      </c>
      <c r="BN16" s="327">
        <v>5</v>
      </c>
      <c r="BO16" s="327">
        <v>14</v>
      </c>
      <c r="BP16" s="327">
        <v>49</v>
      </c>
      <c r="BQ16" s="327">
        <v>29</v>
      </c>
      <c r="BR16" s="327">
        <v>1</v>
      </c>
      <c r="BX16" s="327">
        <v>79</v>
      </c>
      <c r="BY16" s="327">
        <v>11046</v>
      </c>
      <c r="BZ16" s="327">
        <v>0</v>
      </c>
      <c r="CA16" s="327">
        <v>0</v>
      </c>
      <c r="CB16" s="327">
        <v>1</v>
      </c>
      <c r="CC16" s="327">
        <v>2</v>
      </c>
      <c r="CD16" s="327">
        <v>6</v>
      </c>
      <c r="CE16" s="327">
        <v>21</v>
      </c>
      <c r="CF16" s="327">
        <v>50</v>
      </c>
      <c r="CG16" s="327">
        <v>18</v>
      </c>
      <c r="CH16" s="327">
        <v>1</v>
      </c>
      <c r="CN16" s="327">
        <v>69</v>
      </c>
      <c r="CO16" s="327">
        <v>21635</v>
      </c>
      <c r="CP16" s="327">
        <v>0</v>
      </c>
      <c r="CQ16" s="327">
        <v>0</v>
      </c>
      <c r="CR16" s="327">
        <v>5</v>
      </c>
      <c r="CS16" s="327">
        <v>1</v>
      </c>
      <c r="CT16" s="327">
        <v>1</v>
      </c>
      <c r="CU16" s="327">
        <v>11</v>
      </c>
      <c r="CV16" s="327">
        <v>43</v>
      </c>
      <c r="CW16" s="327">
        <v>35</v>
      </c>
      <c r="CX16" s="327">
        <v>4</v>
      </c>
      <c r="DD16" s="327">
        <v>82</v>
      </c>
      <c r="DE16" s="327">
        <v>10576</v>
      </c>
      <c r="DF16" s="327">
        <v>0</v>
      </c>
      <c r="DG16" s="327" t="s">
        <v>415</v>
      </c>
      <c r="DH16" s="327">
        <v>5</v>
      </c>
      <c r="DI16" s="327">
        <v>1</v>
      </c>
      <c r="DJ16" s="327">
        <v>1</v>
      </c>
      <c r="DK16" s="327">
        <v>12</v>
      </c>
      <c r="DL16" s="327">
        <v>45</v>
      </c>
      <c r="DM16" s="327">
        <v>33</v>
      </c>
      <c r="DN16" s="327">
        <v>3</v>
      </c>
      <c r="DT16" s="327">
        <v>81</v>
      </c>
      <c r="DU16" s="327">
        <v>11059</v>
      </c>
      <c r="DV16" s="327">
        <v>0</v>
      </c>
      <c r="DW16" s="327" t="s">
        <v>415</v>
      </c>
      <c r="DX16" s="327">
        <v>5</v>
      </c>
      <c r="DY16" s="327">
        <v>1</v>
      </c>
      <c r="DZ16" s="327">
        <v>1</v>
      </c>
      <c r="EA16" s="327">
        <v>10</v>
      </c>
      <c r="EB16" s="327">
        <v>40</v>
      </c>
      <c r="EC16" s="327">
        <v>37</v>
      </c>
      <c r="ED16" s="327">
        <v>5</v>
      </c>
      <c r="EJ16" s="327">
        <v>83</v>
      </c>
      <c r="EK16" s="327" t="s">
        <v>416</v>
      </c>
      <c r="EL16" s="327" t="s">
        <v>416</v>
      </c>
      <c r="EM16" s="327" t="s">
        <v>416</v>
      </c>
      <c r="EN16" s="327" t="s">
        <v>416</v>
      </c>
      <c r="EO16" s="327" t="s">
        <v>416</v>
      </c>
      <c r="EP16" s="327" t="s">
        <v>416</v>
      </c>
      <c r="EQ16" s="327" t="s">
        <v>416</v>
      </c>
      <c r="ER16" s="327" t="s">
        <v>416</v>
      </c>
      <c r="ES16" s="327" t="s">
        <v>416</v>
      </c>
      <c r="ET16" s="327" t="s">
        <v>416</v>
      </c>
      <c r="EU16" s="327" t="s">
        <v>416</v>
      </c>
      <c r="EV16" s="327" t="s">
        <v>416</v>
      </c>
      <c r="EW16" s="327" t="s">
        <v>416</v>
      </c>
      <c r="EX16" s="327" t="s">
        <v>416</v>
      </c>
      <c r="EY16" s="327" t="s">
        <v>416</v>
      </c>
      <c r="EZ16" s="327" t="s">
        <v>416</v>
      </c>
      <c r="FA16" s="327" t="s">
        <v>416</v>
      </c>
      <c r="FB16" s="327" t="s">
        <v>416</v>
      </c>
      <c r="FC16" s="327" t="s">
        <v>416</v>
      </c>
      <c r="FD16" s="327" t="s">
        <v>416</v>
      </c>
      <c r="FE16" s="327" t="s">
        <v>416</v>
      </c>
      <c r="FF16" s="327" t="s">
        <v>416</v>
      </c>
      <c r="FG16" s="327" t="s">
        <v>416</v>
      </c>
      <c r="FH16" s="327" t="s">
        <v>416</v>
      </c>
      <c r="FI16" s="327" t="s">
        <v>416</v>
      </c>
      <c r="FJ16" s="327" t="s">
        <v>416</v>
      </c>
      <c r="FK16" s="327" t="s">
        <v>416</v>
      </c>
      <c r="FL16" s="327" t="s">
        <v>416</v>
      </c>
      <c r="FM16" s="327" t="s">
        <v>416</v>
      </c>
      <c r="FN16" s="327" t="s">
        <v>416</v>
      </c>
      <c r="FO16" s="327" t="s">
        <v>416</v>
      </c>
      <c r="FP16" s="327" t="s">
        <v>416</v>
      </c>
      <c r="FQ16" s="327" t="s">
        <v>416</v>
      </c>
      <c r="FR16" s="327" t="s">
        <v>416</v>
      </c>
      <c r="FS16" s="327" t="s">
        <v>416</v>
      </c>
      <c r="FT16" s="327" t="s">
        <v>416</v>
      </c>
      <c r="FU16" s="327" t="s">
        <v>416</v>
      </c>
      <c r="FV16" s="327" t="s">
        <v>416</v>
      </c>
      <c r="FW16" s="327" t="s">
        <v>416</v>
      </c>
      <c r="FX16" s="327" t="s">
        <v>416</v>
      </c>
      <c r="FY16" s="327" t="s">
        <v>416</v>
      </c>
      <c r="FZ16" s="327" t="s">
        <v>416</v>
      </c>
      <c r="GA16" s="327" t="s">
        <v>416</v>
      </c>
      <c r="GB16" s="327" t="s">
        <v>416</v>
      </c>
      <c r="GC16" s="327" t="s">
        <v>416</v>
      </c>
      <c r="GD16" s="327">
        <v>21605</v>
      </c>
      <c r="GF16" s="327">
        <v>68</v>
      </c>
      <c r="GG16" s="327">
        <v>10560</v>
      </c>
      <c r="GI16" s="327">
        <v>72</v>
      </c>
      <c r="GJ16" s="327">
        <v>11045</v>
      </c>
      <c r="GL16" s="327">
        <v>65</v>
      </c>
      <c r="GM16" s="327" t="s">
        <v>416</v>
      </c>
      <c r="GN16" s="327" t="s">
        <v>416</v>
      </c>
      <c r="GO16" s="327" t="s">
        <v>416</v>
      </c>
      <c r="GP16" s="327" t="s">
        <v>416</v>
      </c>
      <c r="GQ16" s="327" t="s">
        <v>416</v>
      </c>
      <c r="GR16" s="327" t="s">
        <v>416</v>
      </c>
      <c r="GS16" s="327" t="s">
        <v>416</v>
      </c>
      <c r="GT16" s="327" t="s">
        <v>416</v>
      </c>
      <c r="GU16" s="327" t="s">
        <v>416</v>
      </c>
      <c r="GV16" s="327" t="s">
        <v>416</v>
      </c>
      <c r="GW16" s="327" t="s">
        <v>416</v>
      </c>
      <c r="GX16" s="327" t="s">
        <v>416</v>
      </c>
      <c r="GY16" s="327" t="s">
        <v>416</v>
      </c>
      <c r="GZ16" s="327" t="s">
        <v>416</v>
      </c>
      <c r="HA16" s="327" t="s">
        <v>416</v>
      </c>
      <c r="HB16" s="327" t="s">
        <v>416</v>
      </c>
      <c r="HC16" s="327" t="s">
        <v>416</v>
      </c>
      <c r="HD16" s="327" t="s">
        <v>416</v>
      </c>
      <c r="HE16" s="327">
        <v>16532</v>
      </c>
      <c r="HG16" s="327">
        <v>90</v>
      </c>
      <c r="HH16" s="327">
        <v>8110</v>
      </c>
      <c r="HJ16" s="327">
        <v>90</v>
      </c>
      <c r="HK16" s="327">
        <v>8422</v>
      </c>
      <c r="HM16" s="327">
        <v>91</v>
      </c>
    </row>
    <row r="17" spans="2:256" x14ac:dyDescent="0.2">
      <c r="B17" s="327" t="s">
        <v>34</v>
      </c>
      <c r="C17" s="327">
        <v>22711</v>
      </c>
      <c r="D17" s="327">
        <v>0</v>
      </c>
      <c r="E17" s="327">
        <v>0</v>
      </c>
      <c r="F17" s="327">
        <v>3</v>
      </c>
      <c r="G17" s="327">
        <v>2</v>
      </c>
      <c r="H17" s="327">
        <v>7</v>
      </c>
      <c r="I17" s="327">
        <v>37</v>
      </c>
      <c r="J17" s="327">
        <v>50</v>
      </c>
      <c r="K17" s="327">
        <v>0</v>
      </c>
      <c r="P17" s="327">
        <v>88</v>
      </c>
      <c r="Q17" s="327">
        <v>11103</v>
      </c>
      <c r="R17" s="327">
        <v>0</v>
      </c>
      <c r="S17" s="327" t="s">
        <v>415</v>
      </c>
      <c r="T17" s="327">
        <v>2</v>
      </c>
      <c r="U17" s="327">
        <v>1</v>
      </c>
      <c r="V17" s="327">
        <v>5</v>
      </c>
      <c r="W17" s="327">
        <v>35</v>
      </c>
      <c r="X17" s="327">
        <v>56</v>
      </c>
      <c r="Y17" s="327">
        <v>0</v>
      </c>
      <c r="AD17" s="327">
        <v>91</v>
      </c>
      <c r="AE17" s="327">
        <v>11608</v>
      </c>
      <c r="AF17" s="327">
        <v>0</v>
      </c>
      <c r="AG17" s="327" t="s">
        <v>415</v>
      </c>
      <c r="AH17" s="327">
        <v>4</v>
      </c>
      <c r="AI17" s="327">
        <v>2</v>
      </c>
      <c r="AJ17" s="327">
        <v>8</v>
      </c>
      <c r="AK17" s="327">
        <v>40</v>
      </c>
      <c r="AL17" s="327">
        <v>45</v>
      </c>
      <c r="AM17" s="327">
        <v>0</v>
      </c>
      <c r="AR17" s="327">
        <v>85</v>
      </c>
      <c r="AS17" s="327">
        <v>22694</v>
      </c>
      <c r="AT17" s="327">
        <v>0</v>
      </c>
      <c r="AU17" s="327">
        <v>0</v>
      </c>
      <c r="AV17" s="327">
        <v>1</v>
      </c>
      <c r="AW17" s="327">
        <v>1</v>
      </c>
      <c r="AX17" s="327">
        <v>2</v>
      </c>
      <c r="AY17" s="327">
        <v>14</v>
      </c>
      <c r="AZ17" s="327">
        <v>52</v>
      </c>
      <c r="BA17" s="327">
        <v>30</v>
      </c>
      <c r="BB17" s="327">
        <v>1</v>
      </c>
      <c r="BH17" s="327">
        <v>83</v>
      </c>
      <c r="BI17" s="327">
        <v>11096</v>
      </c>
      <c r="BJ17" s="327" t="s">
        <v>415</v>
      </c>
      <c r="BK17" s="327" t="s">
        <v>415</v>
      </c>
      <c r="BL17" s="327">
        <v>1</v>
      </c>
      <c r="BM17" s="327">
        <v>1</v>
      </c>
      <c r="BN17" s="327">
        <v>1</v>
      </c>
      <c r="BO17" s="327">
        <v>10</v>
      </c>
      <c r="BP17" s="327">
        <v>50</v>
      </c>
      <c r="BQ17" s="327">
        <v>36</v>
      </c>
      <c r="BR17" s="327">
        <v>2</v>
      </c>
      <c r="BX17" s="327">
        <v>88</v>
      </c>
      <c r="BY17" s="327">
        <v>11598</v>
      </c>
      <c r="BZ17" s="327" t="s">
        <v>415</v>
      </c>
      <c r="CA17" s="327" t="s">
        <v>415</v>
      </c>
      <c r="CB17" s="327">
        <v>1</v>
      </c>
      <c r="CC17" s="327">
        <v>1</v>
      </c>
      <c r="CD17" s="327">
        <v>3</v>
      </c>
      <c r="CE17" s="327">
        <v>17</v>
      </c>
      <c r="CF17" s="327">
        <v>54</v>
      </c>
      <c r="CG17" s="327">
        <v>23</v>
      </c>
      <c r="CH17" s="327">
        <v>1</v>
      </c>
      <c r="CN17" s="327">
        <v>78</v>
      </c>
      <c r="CO17" s="327">
        <v>22708</v>
      </c>
      <c r="CP17" s="327">
        <v>0</v>
      </c>
      <c r="CQ17" s="327">
        <v>0</v>
      </c>
      <c r="CR17" s="327">
        <v>3</v>
      </c>
      <c r="CS17" s="327">
        <v>1</v>
      </c>
      <c r="CT17" s="327">
        <v>0</v>
      </c>
      <c r="CU17" s="327">
        <v>11</v>
      </c>
      <c r="CV17" s="327">
        <v>45</v>
      </c>
      <c r="CW17" s="327">
        <v>35</v>
      </c>
      <c r="CX17" s="327">
        <v>4</v>
      </c>
      <c r="DD17" s="327">
        <v>84</v>
      </c>
      <c r="DE17" s="327">
        <v>11103</v>
      </c>
      <c r="DF17" s="327">
        <v>0</v>
      </c>
      <c r="DG17" s="327" t="s">
        <v>415</v>
      </c>
      <c r="DH17" s="327">
        <v>2</v>
      </c>
      <c r="DI17" s="327">
        <v>1</v>
      </c>
      <c r="DJ17" s="327">
        <v>0</v>
      </c>
      <c r="DK17" s="327">
        <v>12</v>
      </c>
      <c r="DL17" s="327">
        <v>48</v>
      </c>
      <c r="DM17" s="327">
        <v>34</v>
      </c>
      <c r="DN17" s="327">
        <v>3</v>
      </c>
      <c r="DT17" s="327">
        <v>84</v>
      </c>
      <c r="DU17" s="327">
        <v>11605</v>
      </c>
      <c r="DV17" s="327">
        <v>0</v>
      </c>
      <c r="DW17" s="327" t="s">
        <v>415</v>
      </c>
      <c r="DX17" s="327">
        <v>4</v>
      </c>
      <c r="DY17" s="327">
        <v>1</v>
      </c>
      <c r="DZ17" s="327">
        <v>0</v>
      </c>
      <c r="EA17" s="327">
        <v>11</v>
      </c>
      <c r="EB17" s="327">
        <v>42</v>
      </c>
      <c r="EC17" s="327">
        <v>37</v>
      </c>
      <c r="ED17" s="327">
        <v>5</v>
      </c>
      <c r="EJ17" s="327">
        <v>84</v>
      </c>
      <c r="EK17" s="327" t="s">
        <v>416</v>
      </c>
      <c r="EL17" s="327" t="s">
        <v>416</v>
      </c>
      <c r="EM17" s="327" t="s">
        <v>416</v>
      </c>
      <c r="EN17" s="327" t="s">
        <v>416</v>
      </c>
      <c r="EO17" s="327" t="s">
        <v>416</v>
      </c>
      <c r="EP17" s="327" t="s">
        <v>416</v>
      </c>
      <c r="EQ17" s="327" t="s">
        <v>416</v>
      </c>
      <c r="ER17" s="327" t="s">
        <v>416</v>
      </c>
      <c r="ES17" s="327" t="s">
        <v>416</v>
      </c>
      <c r="ET17" s="327" t="s">
        <v>416</v>
      </c>
      <c r="EU17" s="327" t="s">
        <v>416</v>
      </c>
      <c r="EV17" s="327" t="s">
        <v>416</v>
      </c>
      <c r="EW17" s="327" t="s">
        <v>416</v>
      </c>
      <c r="EX17" s="327" t="s">
        <v>416</v>
      </c>
      <c r="EY17" s="327" t="s">
        <v>416</v>
      </c>
      <c r="EZ17" s="327" t="s">
        <v>416</v>
      </c>
      <c r="FA17" s="327" t="s">
        <v>416</v>
      </c>
      <c r="FB17" s="327" t="s">
        <v>416</v>
      </c>
      <c r="FC17" s="327" t="s">
        <v>416</v>
      </c>
      <c r="FD17" s="327" t="s">
        <v>416</v>
      </c>
      <c r="FE17" s="327" t="s">
        <v>416</v>
      </c>
      <c r="FF17" s="327" t="s">
        <v>416</v>
      </c>
      <c r="FG17" s="327" t="s">
        <v>416</v>
      </c>
      <c r="FH17" s="327" t="s">
        <v>416</v>
      </c>
      <c r="FI17" s="327" t="s">
        <v>416</v>
      </c>
      <c r="FJ17" s="327" t="s">
        <v>416</v>
      </c>
      <c r="FK17" s="327" t="s">
        <v>416</v>
      </c>
      <c r="FL17" s="327" t="s">
        <v>416</v>
      </c>
      <c r="FM17" s="327" t="s">
        <v>416</v>
      </c>
      <c r="FN17" s="327" t="s">
        <v>416</v>
      </c>
      <c r="FO17" s="327" t="s">
        <v>416</v>
      </c>
      <c r="FP17" s="327" t="s">
        <v>416</v>
      </c>
      <c r="FQ17" s="327" t="s">
        <v>416</v>
      </c>
      <c r="FR17" s="327" t="s">
        <v>416</v>
      </c>
      <c r="FS17" s="327" t="s">
        <v>416</v>
      </c>
      <c r="FT17" s="327" t="s">
        <v>416</v>
      </c>
      <c r="FU17" s="327" t="s">
        <v>416</v>
      </c>
      <c r="FV17" s="327" t="s">
        <v>416</v>
      </c>
      <c r="FW17" s="327" t="s">
        <v>416</v>
      </c>
      <c r="FX17" s="327" t="s">
        <v>416</v>
      </c>
      <c r="FY17" s="327" t="s">
        <v>416</v>
      </c>
      <c r="FZ17" s="327" t="s">
        <v>416</v>
      </c>
      <c r="GA17" s="327" t="s">
        <v>416</v>
      </c>
      <c r="GB17" s="327" t="s">
        <v>416</v>
      </c>
      <c r="GC17" s="327" t="s">
        <v>416</v>
      </c>
      <c r="GD17" s="327">
        <v>22689</v>
      </c>
      <c r="GF17" s="327">
        <v>76</v>
      </c>
      <c r="GG17" s="327">
        <v>11095</v>
      </c>
      <c r="GI17" s="327">
        <v>80</v>
      </c>
      <c r="GJ17" s="327">
        <v>11594</v>
      </c>
      <c r="GL17" s="327">
        <v>72</v>
      </c>
      <c r="GM17" s="327" t="s">
        <v>416</v>
      </c>
      <c r="GN17" s="327" t="s">
        <v>416</v>
      </c>
      <c r="GO17" s="327" t="s">
        <v>416</v>
      </c>
      <c r="GP17" s="327" t="s">
        <v>416</v>
      </c>
      <c r="GQ17" s="327" t="s">
        <v>416</v>
      </c>
      <c r="GR17" s="327" t="s">
        <v>416</v>
      </c>
      <c r="GS17" s="327" t="s">
        <v>416</v>
      </c>
      <c r="GT17" s="327" t="s">
        <v>416</v>
      </c>
      <c r="GU17" s="327" t="s">
        <v>416</v>
      </c>
      <c r="GV17" s="327" t="s">
        <v>416</v>
      </c>
      <c r="GW17" s="327" t="s">
        <v>416</v>
      </c>
      <c r="GX17" s="327" t="s">
        <v>416</v>
      </c>
      <c r="GY17" s="327" t="s">
        <v>416</v>
      </c>
      <c r="GZ17" s="327" t="s">
        <v>416</v>
      </c>
      <c r="HA17" s="327" t="s">
        <v>416</v>
      </c>
      <c r="HB17" s="327" t="s">
        <v>416</v>
      </c>
      <c r="HC17" s="327" t="s">
        <v>416</v>
      </c>
      <c r="HD17" s="327" t="s">
        <v>416</v>
      </c>
      <c r="HE17" s="327">
        <v>21533</v>
      </c>
      <c r="HG17" s="327">
        <v>87</v>
      </c>
      <c r="HH17" s="327">
        <v>10518</v>
      </c>
      <c r="HJ17" s="327">
        <v>87</v>
      </c>
      <c r="HK17" s="327">
        <v>11015</v>
      </c>
      <c r="HM17" s="327">
        <v>87</v>
      </c>
    </row>
    <row r="18" spans="2:256" x14ac:dyDescent="0.2">
      <c r="B18" s="327" t="s">
        <v>378</v>
      </c>
      <c r="C18" s="327">
        <v>7088</v>
      </c>
      <c r="D18" s="327">
        <v>0</v>
      </c>
      <c r="E18" s="327" t="s">
        <v>415</v>
      </c>
      <c r="F18" s="327">
        <v>3</v>
      </c>
      <c r="G18" s="327">
        <v>2</v>
      </c>
      <c r="H18" s="327">
        <v>9</v>
      </c>
      <c r="I18" s="327">
        <v>42</v>
      </c>
      <c r="J18" s="327">
        <v>44</v>
      </c>
      <c r="K18" s="327">
        <v>0</v>
      </c>
      <c r="P18" s="327">
        <v>85</v>
      </c>
      <c r="Q18" s="327">
        <v>3493</v>
      </c>
      <c r="R18" s="327">
        <v>0</v>
      </c>
      <c r="S18" s="327" t="s">
        <v>415</v>
      </c>
      <c r="T18" s="327">
        <v>2</v>
      </c>
      <c r="U18" s="327">
        <v>2</v>
      </c>
      <c r="V18" s="327">
        <v>7</v>
      </c>
      <c r="W18" s="327">
        <v>39</v>
      </c>
      <c r="X18" s="327">
        <v>50</v>
      </c>
      <c r="Y18" s="327" t="s">
        <v>415</v>
      </c>
      <c r="AD18" s="327">
        <v>89</v>
      </c>
      <c r="AE18" s="327">
        <v>3595</v>
      </c>
      <c r="AF18" s="327">
        <v>0</v>
      </c>
      <c r="AG18" s="327" t="s">
        <v>415</v>
      </c>
      <c r="AH18" s="327">
        <v>5</v>
      </c>
      <c r="AI18" s="327">
        <v>3</v>
      </c>
      <c r="AJ18" s="327">
        <v>10</v>
      </c>
      <c r="AK18" s="327">
        <v>44</v>
      </c>
      <c r="AL18" s="327">
        <v>38</v>
      </c>
      <c r="AM18" s="327" t="s">
        <v>415</v>
      </c>
      <c r="AR18" s="327">
        <v>82</v>
      </c>
      <c r="AS18" s="327">
        <v>7084</v>
      </c>
      <c r="AT18" s="327">
        <v>0</v>
      </c>
      <c r="AU18" s="327">
        <v>0</v>
      </c>
      <c r="AV18" s="327">
        <v>1</v>
      </c>
      <c r="AW18" s="327">
        <v>1</v>
      </c>
      <c r="AX18" s="327">
        <v>2</v>
      </c>
      <c r="AY18" s="327">
        <v>16</v>
      </c>
      <c r="AZ18" s="327">
        <v>55</v>
      </c>
      <c r="BA18" s="327">
        <v>24</v>
      </c>
      <c r="BB18" s="327">
        <v>1</v>
      </c>
      <c r="BH18" s="327">
        <v>80</v>
      </c>
      <c r="BI18" s="327">
        <v>3491</v>
      </c>
      <c r="BJ18" s="327" t="s">
        <v>415</v>
      </c>
      <c r="BK18" s="327">
        <v>0</v>
      </c>
      <c r="BL18" s="327">
        <v>0</v>
      </c>
      <c r="BM18" s="327">
        <v>1</v>
      </c>
      <c r="BN18" s="327">
        <v>1</v>
      </c>
      <c r="BO18" s="327">
        <v>12</v>
      </c>
      <c r="BP18" s="327">
        <v>54</v>
      </c>
      <c r="BQ18" s="327">
        <v>31</v>
      </c>
      <c r="BR18" s="327">
        <v>1</v>
      </c>
      <c r="BX18" s="327">
        <v>86</v>
      </c>
      <c r="BY18" s="327">
        <v>3593</v>
      </c>
      <c r="BZ18" s="327" t="s">
        <v>415</v>
      </c>
      <c r="CA18" s="327">
        <v>0</v>
      </c>
      <c r="CB18" s="327">
        <v>1</v>
      </c>
      <c r="CC18" s="327">
        <v>1</v>
      </c>
      <c r="CD18" s="327">
        <v>3</v>
      </c>
      <c r="CE18" s="327">
        <v>21</v>
      </c>
      <c r="CF18" s="327">
        <v>56</v>
      </c>
      <c r="CG18" s="327">
        <v>17</v>
      </c>
      <c r="CH18" s="327">
        <v>0</v>
      </c>
      <c r="CN18" s="327">
        <v>74</v>
      </c>
      <c r="CO18" s="327">
        <v>7087</v>
      </c>
      <c r="CP18" s="327">
        <v>0</v>
      </c>
      <c r="CQ18" s="327" t="s">
        <v>415</v>
      </c>
      <c r="CR18" s="327">
        <v>3</v>
      </c>
      <c r="CS18" s="327">
        <v>1</v>
      </c>
      <c r="CT18" s="327">
        <v>1</v>
      </c>
      <c r="CU18" s="327">
        <v>14</v>
      </c>
      <c r="CV18" s="327">
        <v>50</v>
      </c>
      <c r="CW18" s="327">
        <v>29</v>
      </c>
      <c r="CX18" s="327">
        <v>2</v>
      </c>
      <c r="DD18" s="327">
        <v>80</v>
      </c>
      <c r="DE18" s="327">
        <v>3493</v>
      </c>
      <c r="DF18" s="327">
        <v>0</v>
      </c>
      <c r="DG18" s="327" t="s">
        <v>415</v>
      </c>
      <c r="DH18" s="327">
        <v>2</v>
      </c>
      <c r="DI18" s="327">
        <v>1</v>
      </c>
      <c r="DJ18" s="327">
        <v>1</v>
      </c>
      <c r="DK18" s="327">
        <v>15</v>
      </c>
      <c r="DL18" s="327">
        <v>52</v>
      </c>
      <c r="DM18" s="327">
        <v>28</v>
      </c>
      <c r="DN18" s="327">
        <v>1</v>
      </c>
      <c r="DT18" s="327">
        <v>81</v>
      </c>
      <c r="DU18" s="327">
        <v>3594</v>
      </c>
      <c r="DV18" s="327">
        <v>0</v>
      </c>
      <c r="DW18" s="327">
        <v>0</v>
      </c>
      <c r="DX18" s="327">
        <v>4</v>
      </c>
      <c r="DY18" s="327">
        <v>1</v>
      </c>
      <c r="DZ18" s="327">
        <v>1</v>
      </c>
      <c r="EA18" s="327">
        <v>14</v>
      </c>
      <c r="EB18" s="327">
        <v>48</v>
      </c>
      <c r="EC18" s="327">
        <v>30</v>
      </c>
      <c r="ED18" s="327">
        <v>2</v>
      </c>
      <c r="EJ18" s="327">
        <v>80</v>
      </c>
      <c r="EK18" s="327" t="s">
        <v>416</v>
      </c>
      <c r="EL18" s="327" t="s">
        <v>416</v>
      </c>
      <c r="EM18" s="327" t="s">
        <v>416</v>
      </c>
      <c r="EN18" s="327" t="s">
        <v>416</v>
      </c>
      <c r="EO18" s="327" t="s">
        <v>416</v>
      </c>
      <c r="EP18" s="327" t="s">
        <v>416</v>
      </c>
      <c r="EQ18" s="327" t="s">
        <v>416</v>
      </c>
      <c r="ER18" s="327" t="s">
        <v>416</v>
      </c>
      <c r="ES18" s="327" t="s">
        <v>416</v>
      </c>
      <c r="ET18" s="327" t="s">
        <v>416</v>
      </c>
      <c r="EU18" s="327" t="s">
        <v>416</v>
      </c>
      <c r="EV18" s="327" t="s">
        <v>416</v>
      </c>
      <c r="EW18" s="327" t="s">
        <v>416</v>
      </c>
      <c r="EX18" s="327" t="s">
        <v>416</v>
      </c>
      <c r="EY18" s="327" t="s">
        <v>416</v>
      </c>
      <c r="EZ18" s="327" t="s">
        <v>416</v>
      </c>
      <c r="FA18" s="327" t="s">
        <v>416</v>
      </c>
      <c r="FB18" s="327" t="s">
        <v>416</v>
      </c>
      <c r="FC18" s="327" t="s">
        <v>416</v>
      </c>
      <c r="FD18" s="327" t="s">
        <v>416</v>
      </c>
      <c r="FE18" s="327" t="s">
        <v>416</v>
      </c>
      <c r="FF18" s="327" t="s">
        <v>416</v>
      </c>
      <c r="FG18" s="327" t="s">
        <v>416</v>
      </c>
      <c r="FH18" s="327" t="s">
        <v>416</v>
      </c>
      <c r="FI18" s="327" t="s">
        <v>416</v>
      </c>
      <c r="FJ18" s="327" t="s">
        <v>416</v>
      </c>
      <c r="FK18" s="327" t="s">
        <v>416</v>
      </c>
      <c r="FL18" s="327" t="s">
        <v>416</v>
      </c>
      <c r="FM18" s="327" t="s">
        <v>416</v>
      </c>
      <c r="FN18" s="327" t="s">
        <v>416</v>
      </c>
      <c r="FO18" s="327" t="s">
        <v>416</v>
      </c>
      <c r="FP18" s="327" t="s">
        <v>416</v>
      </c>
      <c r="FQ18" s="327" t="s">
        <v>416</v>
      </c>
      <c r="FR18" s="327" t="s">
        <v>416</v>
      </c>
      <c r="FS18" s="327" t="s">
        <v>416</v>
      </c>
      <c r="FT18" s="327" t="s">
        <v>416</v>
      </c>
      <c r="FU18" s="327" t="s">
        <v>416</v>
      </c>
      <c r="FV18" s="327" t="s">
        <v>416</v>
      </c>
      <c r="FW18" s="327" t="s">
        <v>416</v>
      </c>
      <c r="FX18" s="327" t="s">
        <v>416</v>
      </c>
      <c r="FY18" s="327" t="s">
        <v>416</v>
      </c>
      <c r="FZ18" s="327" t="s">
        <v>416</v>
      </c>
      <c r="GA18" s="327" t="s">
        <v>416</v>
      </c>
      <c r="GB18" s="327" t="s">
        <v>416</v>
      </c>
      <c r="GC18" s="327" t="s">
        <v>416</v>
      </c>
      <c r="GD18" s="327">
        <v>7082</v>
      </c>
      <c r="GF18" s="327">
        <v>71</v>
      </c>
      <c r="GG18" s="327">
        <v>3491</v>
      </c>
      <c r="GI18" s="327">
        <v>75</v>
      </c>
      <c r="GJ18" s="327">
        <v>3591</v>
      </c>
      <c r="GL18" s="327">
        <v>66</v>
      </c>
      <c r="GM18" s="327" t="s">
        <v>416</v>
      </c>
      <c r="GN18" s="327" t="s">
        <v>416</v>
      </c>
      <c r="GO18" s="327" t="s">
        <v>416</v>
      </c>
      <c r="GP18" s="327" t="s">
        <v>416</v>
      </c>
      <c r="GQ18" s="327" t="s">
        <v>416</v>
      </c>
      <c r="GR18" s="327" t="s">
        <v>416</v>
      </c>
      <c r="GS18" s="327" t="s">
        <v>416</v>
      </c>
      <c r="GT18" s="327" t="s">
        <v>416</v>
      </c>
      <c r="GU18" s="327" t="s">
        <v>416</v>
      </c>
      <c r="GV18" s="327" t="s">
        <v>416</v>
      </c>
      <c r="GW18" s="327" t="s">
        <v>416</v>
      </c>
      <c r="GX18" s="327" t="s">
        <v>416</v>
      </c>
      <c r="GY18" s="327" t="s">
        <v>416</v>
      </c>
      <c r="GZ18" s="327" t="s">
        <v>416</v>
      </c>
      <c r="HA18" s="327" t="s">
        <v>416</v>
      </c>
      <c r="HB18" s="327" t="s">
        <v>416</v>
      </c>
      <c r="HC18" s="327" t="s">
        <v>416</v>
      </c>
      <c r="HD18" s="327" t="s">
        <v>416</v>
      </c>
      <c r="HE18" s="327">
        <v>6952</v>
      </c>
      <c r="HG18" s="327">
        <v>84</v>
      </c>
      <c r="HH18" s="327">
        <v>3424</v>
      </c>
      <c r="HJ18" s="327">
        <v>84</v>
      </c>
      <c r="HK18" s="327">
        <v>3528</v>
      </c>
      <c r="HM18" s="327">
        <v>84</v>
      </c>
      <c r="HO18" s="327"/>
      <c r="HP18" s="327"/>
      <c r="HQ18" s="327"/>
      <c r="HR18" s="327"/>
      <c r="HS18" s="327"/>
      <c r="HT18" s="327"/>
      <c r="HU18" s="327"/>
      <c r="HV18" s="327"/>
      <c r="HW18" s="327"/>
      <c r="HX18" s="327"/>
      <c r="HY18" s="327"/>
      <c r="HZ18" s="327"/>
      <c r="IA18" s="327"/>
      <c r="IB18" s="327"/>
      <c r="IC18" s="327"/>
      <c r="ID18" s="327"/>
      <c r="IE18" s="327"/>
      <c r="IF18" s="327"/>
      <c r="IG18" s="327"/>
      <c r="IH18" s="327"/>
      <c r="II18" s="327"/>
      <c r="IJ18" s="327"/>
      <c r="IK18" s="327"/>
      <c r="IL18" s="327"/>
      <c r="IM18" s="327"/>
      <c r="IN18" s="327"/>
      <c r="IO18" s="327"/>
      <c r="IP18" s="327"/>
      <c r="IQ18" s="327"/>
      <c r="IR18" s="327"/>
      <c r="IS18" s="327"/>
      <c r="IT18" s="327"/>
      <c r="IU18" s="327"/>
      <c r="IV18" s="327"/>
    </row>
    <row r="19" spans="2:256" x14ac:dyDescent="0.2">
      <c r="B19" s="327" t="s">
        <v>379</v>
      </c>
      <c r="C19" s="327">
        <v>2472</v>
      </c>
      <c r="D19" s="327">
        <v>0</v>
      </c>
      <c r="E19" s="327" t="s">
        <v>415</v>
      </c>
      <c r="F19" s="327">
        <v>3</v>
      </c>
      <c r="G19" s="327">
        <v>1</v>
      </c>
      <c r="H19" s="327">
        <v>7</v>
      </c>
      <c r="I19" s="327">
        <v>38</v>
      </c>
      <c r="J19" s="327">
        <v>49</v>
      </c>
      <c r="K19" s="327">
        <v>0</v>
      </c>
      <c r="P19" s="327">
        <v>88</v>
      </c>
      <c r="Q19" s="327">
        <v>1237</v>
      </c>
      <c r="R19" s="327">
        <v>0</v>
      </c>
      <c r="S19" s="327">
        <v>0</v>
      </c>
      <c r="T19" s="327">
        <v>2</v>
      </c>
      <c r="U19" s="327">
        <v>1</v>
      </c>
      <c r="V19" s="327">
        <v>5</v>
      </c>
      <c r="W19" s="327">
        <v>36</v>
      </c>
      <c r="X19" s="327">
        <v>55</v>
      </c>
      <c r="Y19" s="327" t="s">
        <v>415</v>
      </c>
      <c r="AD19" s="327">
        <v>91</v>
      </c>
      <c r="AE19" s="327">
        <v>1235</v>
      </c>
      <c r="AF19" s="327">
        <v>0</v>
      </c>
      <c r="AG19" s="327" t="s">
        <v>415</v>
      </c>
      <c r="AH19" s="327">
        <v>4</v>
      </c>
      <c r="AI19" s="327">
        <v>2</v>
      </c>
      <c r="AJ19" s="327">
        <v>9</v>
      </c>
      <c r="AK19" s="327">
        <v>40</v>
      </c>
      <c r="AL19" s="327">
        <v>44</v>
      </c>
      <c r="AM19" s="327" t="s">
        <v>415</v>
      </c>
      <c r="AR19" s="327">
        <v>84</v>
      </c>
      <c r="AS19" s="327">
        <v>2468</v>
      </c>
      <c r="AT19" s="327" t="s">
        <v>415</v>
      </c>
      <c r="AU19" s="327" t="s">
        <v>415</v>
      </c>
      <c r="AV19" s="327">
        <v>1</v>
      </c>
      <c r="AW19" s="327">
        <v>1</v>
      </c>
      <c r="AX19" s="327">
        <v>2</v>
      </c>
      <c r="AY19" s="327">
        <v>14</v>
      </c>
      <c r="AZ19" s="327">
        <v>51</v>
      </c>
      <c r="BA19" s="327">
        <v>30</v>
      </c>
      <c r="BB19" s="327">
        <v>1</v>
      </c>
      <c r="BH19" s="327">
        <v>82</v>
      </c>
      <c r="BI19" s="327">
        <v>1235</v>
      </c>
      <c r="BJ19" s="327" t="s">
        <v>415</v>
      </c>
      <c r="BK19" s="327" t="s">
        <v>415</v>
      </c>
      <c r="BL19" s="327">
        <v>0</v>
      </c>
      <c r="BM19" s="327">
        <v>0</v>
      </c>
      <c r="BN19" s="327">
        <v>2</v>
      </c>
      <c r="BO19" s="327">
        <v>11</v>
      </c>
      <c r="BP19" s="327">
        <v>47</v>
      </c>
      <c r="BQ19" s="327">
        <v>38</v>
      </c>
      <c r="BR19" s="327">
        <v>2</v>
      </c>
      <c r="BX19" s="327">
        <v>87</v>
      </c>
      <c r="BY19" s="327">
        <v>1233</v>
      </c>
      <c r="BZ19" s="327">
        <v>0</v>
      </c>
      <c r="CA19" s="327">
        <v>0</v>
      </c>
      <c r="CB19" s="327">
        <v>1</v>
      </c>
      <c r="CC19" s="327">
        <v>1</v>
      </c>
      <c r="CD19" s="327">
        <v>3</v>
      </c>
      <c r="CE19" s="327">
        <v>17</v>
      </c>
      <c r="CF19" s="327">
        <v>55</v>
      </c>
      <c r="CG19" s="327">
        <v>23</v>
      </c>
      <c r="CH19" s="327">
        <v>0</v>
      </c>
      <c r="CN19" s="327">
        <v>78</v>
      </c>
      <c r="CO19" s="327">
        <v>2471</v>
      </c>
      <c r="CP19" s="327">
        <v>0</v>
      </c>
      <c r="CQ19" s="327" t="s">
        <v>415</v>
      </c>
      <c r="CR19" s="327">
        <v>3</v>
      </c>
      <c r="CS19" s="327">
        <v>1</v>
      </c>
      <c r="CT19" s="327">
        <v>1</v>
      </c>
      <c r="CU19" s="327">
        <v>12</v>
      </c>
      <c r="CV19" s="327">
        <v>46</v>
      </c>
      <c r="CW19" s="327">
        <v>34</v>
      </c>
      <c r="CX19" s="327">
        <v>3</v>
      </c>
      <c r="DD19" s="327">
        <v>83</v>
      </c>
      <c r="DE19" s="327">
        <v>1237</v>
      </c>
      <c r="DF19" s="327">
        <v>0</v>
      </c>
      <c r="DG19" s="327" t="s">
        <v>415</v>
      </c>
      <c r="DH19" s="327">
        <v>3</v>
      </c>
      <c r="DI19" s="327">
        <v>1</v>
      </c>
      <c r="DJ19" s="327">
        <v>1</v>
      </c>
      <c r="DK19" s="327">
        <v>13</v>
      </c>
      <c r="DL19" s="327">
        <v>48</v>
      </c>
      <c r="DM19" s="327">
        <v>32</v>
      </c>
      <c r="DN19" s="327">
        <v>3</v>
      </c>
      <c r="DT19" s="327">
        <v>82</v>
      </c>
      <c r="DU19" s="327">
        <v>1234</v>
      </c>
      <c r="DV19" s="327">
        <v>0</v>
      </c>
      <c r="DW19" s="327" t="s">
        <v>415</v>
      </c>
      <c r="DX19" s="327">
        <v>3</v>
      </c>
      <c r="DY19" s="327">
        <v>1</v>
      </c>
      <c r="DZ19" s="327">
        <v>0</v>
      </c>
      <c r="EA19" s="327">
        <v>11</v>
      </c>
      <c r="EB19" s="327">
        <v>44</v>
      </c>
      <c r="EC19" s="327">
        <v>35</v>
      </c>
      <c r="ED19" s="327">
        <v>4</v>
      </c>
      <c r="EJ19" s="327">
        <v>84</v>
      </c>
      <c r="EK19" s="327" t="s">
        <v>416</v>
      </c>
      <c r="EL19" s="327" t="s">
        <v>416</v>
      </c>
      <c r="EM19" s="327" t="s">
        <v>416</v>
      </c>
      <c r="EN19" s="327" t="s">
        <v>416</v>
      </c>
      <c r="EO19" s="327" t="s">
        <v>416</v>
      </c>
      <c r="EP19" s="327" t="s">
        <v>416</v>
      </c>
      <c r="EQ19" s="327" t="s">
        <v>416</v>
      </c>
      <c r="ER19" s="327" t="s">
        <v>416</v>
      </c>
      <c r="ES19" s="327" t="s">
        <v>416</v>
      </c>
      <c r="ET19" s="327" t="s">
        <v>416</v>
      </c>
      <c r="EU19" s="327" t="s">
        <v>416</v>
      </c>
      <c r="EV19" s="327" t="s">
        <v>416</v>
      </c>
      <c r="EW19" s="327" t="s">
        <v>416</v>
      </c>
      <c r="EX19" s="327" t="s">
        <v>416</v>
      </c>
      <c r="EY19" s="327" t="s">
        <v>416</v>
      </c>
      <c r="EZ19" s="327" t="s">
        <v>416</v>
      </c>
      <c r="FA19" s="327" t="s">
        <v>416</v>
      </c>
      <c r="FB19" s="327" t="s">
        <v>416</v>
      </c>
      <c r="FC19" s="327" t="s">
        <v>416</v>
      </c>
      <c r="FD19" s="327" t="s">
        <v>416</v>
      </c>
      <c r="FE19" s="327" t="s">
        <v>416</v>
      </c>
      <c r="FF19" s="327" t="s">
        <v>416</v>
      </c>
      <c r="FG19" s="327" t="s">
        <v>416</v>
      </c>
      <c r="FH19" s="327" t="s">
        <v>416</v>
      </c>
      <c r="FI19" s="327" t="s">
        <v>416</v>
      </c>
      <c r="FJ19" s="327" t="s">
        <v>416</v>
      </c>
      <c r="FK19" s="327" t="s">
        <v>416</v>
      </c>
      <c r="FL19" s="327" t="s">
        <v>416</v>
      </c>
      <c r="FM19" s="327" t="s">
        <v>416</v>
      </c>
      <c r="FN19" s="327" t="s">
        <v>416</v>
      </c>
      <c r="FO19" s="327" t="s">
        <v>416</v>
      </c>
      <c r="FP19" s="327" t="s">
        <v>416</v>
      </c>
      <c r="FQ19" s="327" t="s">
        <v>416</v>
      </c>
      <c r="FR19" s="327" t="s">
        <v>416</v>
      </c>
      <c r="FS19" s="327" t="s">
        <v>416</v>
      </c>
      <c r="FT19" s="327" t="s">
        <v>416</v>
      </c>
      <c r="FU19" s="327" t="s">
        <v>416</v>
      </c>
      <c r="FV19" s="327" t="s">
        <v>416</v>
      </c>
      <c r="FW19" s="327" t="s">
        <v>416</v>
      </c>
      <c r="FX19" s="327" t="s">
        <v>416</v>
      </c>
      <c r="FY19" s="327" t="s">
        <v>416</v>
      </c>
      <c r="FZ19" s="327" t="s">
        <v>416</v>
      </c>
      <c r="GA19" s="327" t="s">
        <v>416</v>
      </c>
      <c r="GB19" s="327" t="s">
        <v>416</v>
      </c>
      <c r="GC19" s="327" t="s">
        <v>416</v>
      </c>
      <c r="GD19" s="327">
        <v>2467</v>
      </c>
      <c r="GF19" s="327">
        <v>75</v>
      </c>
      <c r="GG19" s="327">
        <v>1235</v>
      </c>
      <c r="GI19" s="327">
        <v>78</v>
      </c>
      <c r="GJ19" s="327">
        <v>1232</v>
      </c>
      <c r="GL19" s="327">
        <v>72</v>
      </c>
      <c r="GM19" s="327" t="s">
        <v>416</v>
      </c>
      <c r="GN19" s="327" t="s">
        <v>416</v>
      </c>
      <c r="GO19" s="327" t="s">
        <v>416</v>
      </c>
      <c r="GP19" s="327" t="s">
        <v>416</v>
      </c>
      <c r="GQ19" s="327" t="s">
        <v>416</v>
      </c>
      <c r="GR19" s="327" t="s">
        <v>416</v>
      </c>
      <c r="GS19" s="327" t="s">
        <v>416</v>
      </c>
      <c r="GT19" s="327" t="s">
        <v>416</v>
      </c>
      <c r="GU19" s="327" t="s">
        <v>416</v>
      </c>
      <c r="GV19" s="327" t="s">
        <v>416</v>
      </c>
      <c r="GW19" s="327" t="s">
        <v>416</v>
      </c>
      <c r="GX19" s="327" t="s">
        <v>416</v>
      </c>
      <c r="GY19" s="327" t="s">
        <v>416</v>
      </c>
      <c r="GZ19" s="327" t="s">
        <v>416</v>
      </c>
      <c r="HA19" s="327" t="s">
        <v>416</v>
      </c>
      <c r="HB19" s="327" t="s">
        <v>416</v>
      </c>
      <c r="HC19" s="327" t="s">
        <v>416</v>
      </c>
      <c r="HD19" s="327" t="s">
        <v>416</v>
      </c>
      <c r="HE19" s="327">
        <v>2289</v>
      </c>
      <c r="HG19" s="327">
        <v>87</v>
      </c>
      <c r="HH19" s="327">
        <v>1142</v>
      </c>
      <c r="HJ19" s="327">
        <v>86</v>
      </c>
      <c r="HK19" s="327">
        <v>1147</v>
      </c>
      <c r="HM19" s="327">
        <v>88</v>
      </c>
      <c r="HO19" s="327"/>
      <c r="HP19" s="327"/>
      <c r="HQ19" s="327"/>
      <c r="HR19" s="327"/>
      <c r="HS19" s="327"/>
      <c r="HT19" s="327"/>
      <c r="HU19" s="327"/>
      <c r="HV19" s="327"/>
      <c r="HW19" s="327"/>
      <c r="HX19" s="327"/>
      <c r="HY19" s="327"/>
      <c r="HZ19" s="327"/>
      <c r="IA19" s="327"/>
      <c r="IB19" s="327"/>
      <c r="IC19" s="327"/>
      <c r="ID19" s="327"/>
      <c r="IE19" s="327"/>
      <c r="IF19" s="327"/>
      <c r="IG19" s="327"/>
      <c r="IH19" s="327"/>
      <c r="II19" s="327"/>
      <c r="IJ19" s="327"/>
      <c r="IK19" s="327"/>
      <c r="IL19" s="327"/>
      <c r="IM19" s="327"/>
      <c r="IN19" s="327"/>
      <c r="IO19" s="327"/>
      <c r="IP19" s="327"/>
      <c r="IQ19" s="327"/>
      <c r="IR19" s="327"/>
      <c r="IS19" s="327"/>
      <c r="IT19" s="327"/>
      <c r="IU19" s="327"/>
      <c r="IV19" s="327"/>
    </row>
    <row r="20" spans="2:256" x14ac:dyDescent="0.2">
      <c r="B20" s="327" t="s">
        <v>380</v>
      </c>
      <c r="C20" s="327">
        <v>4830</v>
      </c>
      <c r="D20" s="327">
        <v>0</v>
      </c>
      <c r="E20" s="327">
        <v>0</v>
      </c>
      <c r="F20" s="327">
        <v>3</v>
      </c>
      <c r="G20" s="327">
        <v>2</v>
      </c>
      <c r="H20" s="327">
        <v>5</v>
      </c>
      <c r="I20" s="327">
        <v>33</v>
      </c>
      <c r="J20" s="327">
        <v>57</v>
      </c>
      <c r="K20" s="327">
        <v>0</v>
      </c>
      <c r="P20" s="327">
        <v>90</v>
      </c>
      <c r="Q20" s="327">
        <v>2338</v>
      </c>
      <c r="R20" s="327">
        <v>0</v>
      </c>
      <c r="S20" s="327">
        <v>0</v>
      </c>
      <c r="T20" s="327">
        <v>2</v>
      </c>
      <c r="U20" s="327">
        <v>1</v>
      </c>
      <c r="V20" s="327">
        <v>4</v>
      </c>
      <c r="W20" s="327">
        <v>30</v>
      </c>
      <c r="X20" s="327">
        <v>62</v>
      </c>
      <c r="Y20" s="327">
        <v>0</v>
      </c>
      <c r="AD20" s="327">
        <v>93</v>
      </c>
      <c r="AE20" s="327">
        <v>2492</v>
      </c>
      <c r="AF20" s="327">
        <v>0</v>
      </c>
      <c r="AG20" s="327">
        <v>0</v>
      </c>
      <c r="AH20" s="327">
        <v>4</v>
      </c>
      <c r="AI20" s="327">
        <v>2</v>
      </c>
      <c r="AJ20" s="327">
        <v>7</v>
      </c>
      <c r="AK20" s="327">
        <v>36</v>
      </c>
      <c r="AL20" s="327">
        <v>51</v>
      </c>
      <c r="AM20" s="327">
        <v>0</v>
      </c>
      <c r="AR20" s="327">
        <v>88</v>
      </c>
      <c r="AS20" s="327">
        <v>4828</v>
      </c>
      <c r="AT20" s="327" t="s">
        <v>415</v>
      </c>
      <c r="AU20" s="327">
        <v>0</v>
      </c>
      <c r="AV20" s="327">
        <v>1</v>
      </c>
      <c r="AW20" s="327">
        <v>1</v>
      </c>
      <c r="AX20" s="327">
        <v>2</v>
      </c>
      <c r="AY20" s="327">
        <v>11</v>
      </c>
      <c r="AZ20" s="327">
        <v>48</v>
      </c>
      <c r="BA20" s="327">
        <v>36</v>
      </c>
      <c r="BB20" s="327">
        <v>2</v>
      </c>
      <c r="BH20" s="327">
        <v>86</v>
      </c>
      <c r="BI20" s="327">
        <v>2339</v>
      </c>
      <c r="BJ20" s="327">
        <v>0</v>
      </c>
      <c r="BK20" s="327">
        <v>0</v>
      </c>
      <c r="BL20" s="327">
        <v>1</v>
      </c>
      <c r="BM20" s="327">
        <v>0</v>
      </c>
      <c r="BN20" s="327">
        <v>1</v>
      </c>
      <c r="BO20" s="327">
        <v>8</v>
      </c>
      <c r="BP20" s="327">
        <v>46</v>
      </c>
      <c r="BQ20" s="327">
        <v>42</v>
      </c>
      <c r="BR20" s="327">
        <v>3</v>
      </c>
      <c r="BX20" s="327">
        <v>90</v>
      </c>
      <c r="BY20" s="327">
        <v>2489</v>
      </c>
      <c r="BZ20" s="327" t="s">
        <v>415</v>
      </c>
      <c r="CA20" s="327">
        <v>0</v>
      </c>
      <c r="CB20" s="327">
        <v>1</v>
      </c>
      <c r="CC20" s="327">
        <v>1</v>
      </c>
      <c r="CD20" s="327">
        <v>2</v>
      </c>
      <c r="CE20" s="327">
        <v>15</v>
      </c>
      <c r="CF20" s="327">
        <v>50</v>
      </c>
      <c r="CG20" s="327">
        <v>30</v>
      </c>
      <c r="CH20" s="327">
        <v>1</v>
      </c>
      <c r="CN20" s="327">
        <v>81</v>
      </c>
      <c r="CO20" s="327">
        <v>4830</v>
      </c>
      <c r="CP20" s="327">
        <v>0</v>
      </c>
      <c r="CQ20" s="327">
        <v>0</v>
      </c>
      <c r="CR20" s="327">
        <v>3</v>
      </c>
      <c r="CS20" s="327">
        <v>1</v>
      </c>
      <c r="CT20" s="327">
        <v>0</v>
      </c>
      <c r="CU20" s="327">
        <v>9</v>
      </c>
      <c r="CV20" s="327">
        <v>39</v>
      </c>
      <c r="CW20" s="327">
        <v>42</v>
      </c>
      <c r="CX20" s="327">
        <v>7</v>
      </c>
      <c r="DD20" s="327">
        <v>88</v>
      </c>
      <c r="DE20" s="327">
        <v>2338</v>
      </c>
      <c r="DF20" s="327">
        <v>0</v>
      </c>
      <c r="DG20" s="327">
        <v>0</v>
      </c>
      <c r="DH20" s="327">
        <v>2</v>
      </c>
      <c r="DI20" s="327">
        <v>1</v>
      </c>
      <c r="DJ20" s="327">
        <v>0</v>
      </c>
      <c r="DK20" s="327">
        <v>9</v>
      </c>
      <c r="DL20" s="327">
        <v>42</v>
      </c>
      <c r="DM20" s="327">
        <v>41</v>
      </c>
      <c r="DN20" s="327">
        <v>5</v>
      </c>
      <c r="DT20" s="327">
        <v>88</v>
      </c>
      <c r="DU20" s="327">
        <v>2492</v>
      </c>
      <c r="DV20" s="327">
        <v>0</v>
      </c>
      <c r="DW20" s="327">
        <v>0</v>
      </c>
      <c r="DX20" s="327">
        <v>3</v>
      </c>
      <c r="DY20" s="327">
        <v>0</v>
      </c>
      <c r="DZ20" s="327">
        <v>0</v>
      </c>
      <c r="EA20" s="327">
        <v>8</v>
      </c>
      <c r="EB20" s="327">
        <v>36</v>
      </c>
      <c r="EC20" s="327">
        <v>43</v>
      </c>
      <c r="ED20" s="327">
        <v>8</v>
      </c>
      <c r="EJ20" s="327">
        <v>88</v>
      </c>
      <c r="EK20" s="327" t="s">
        <v>416</v>
      </c>
      <c r="EL20" s="327" t="s">
        <v>416</v>
      </c>
      <c r="EM20" s="327" t="s">
        <v>416</v>
      </c>
      <c r="EN20" s="327" t="s">
        <v>416</v>
      </c>
      <c r="EO20" s="327" t="s">
        <v>416</v>
      </c>
      <c r="EP20" s="327" t="s">
        <v>416</v>
      </c>
      <c r="EQ20" s="327" t="s">
        <v>416</v>
      </c>
      <c r="ER20" s="327" t="s">
        <v>416</v>
      </c>
      <c r="ES20" s="327" t="s">
        <v>416</v>
      </c>
      <c r="ET20" s="327" t="s">
        <v>416</v>
      </c>
      <c r="EU20" s="327" t="s">
        <v>416</v>
      </c>
      <c r="EV20" s="327" t="s">
        <v>416</v>
      </c>
      <c r="EW20" s="327" t="s">
        <v>416</v>
      </c>
      <c r="EX20" s="327" t="s">
        <v>416</v>
      </c>
      <c r="EY20" s="327" t="s">
        <v>416</v>
      </c>
      <c r="EZ20" s="327" t="s">
        <v>416</v>
      </c>
      <c r="FA20" s="327" t="s">
        <v>416</v>
      </c>
      <c r="FB20" s="327" t="s">
        <v>416</v>
      </c>
      <c r="FC20" s="327" t="s">
        <v>416</v>
      </c>
      <c r="FD20" s="327" t="s">
        <v>416</v>
      </c>
      <c r="FE20" s="327" t="s">
        <v>416</v>
      </c>
      <c r="FF20" s="327" t="s">
        <v>416</v>
      </c>
      <c r="FG20" s="327" t="s">
        <v>416</v>
      </c>
      <c r="FH20" s="327" t="s">
        <v>416</v>
      </c>
      <c r="FI20" s="327" t="s">
        <v>416</v>
      </c>
      <c r="FJ20" s="327" t="s">
        <v>416</v>
      </c>
      <c r="FK20" s="327" t="s">
        <v>416</v>
      </c>
      <c r="FL20" s="327" t="s">
        <v>416</v>
      </c>
      <c r="FM20" s="327" t="s">
        <v>416</v>
      </c>
      <c r="FN20" s="327" t="s">
        <v>416</v>
      </c>
      <c r="FO20" s="327" t="s">
        <v>416</v>
      </c>
      <c r="FP20" s="327" t="s">
        <v>416</v>
      </c>
      <c r="FQ20" s="327" t="s">
        <v>416</v>
      </c>
      <c r="FR20" s="327" t="s">
        <v>416</v>
      </c>
      <c r="FS20" s="327" t="s">
        <v>416</v>
      </c>
      <c r="FT20" s="327" t="s">
        <v>416</v>
      </c>
      <c r="FU20" s="327" t="s">
        <v>416</v>
      </c>
      <c r="FV20" s="327" t="s">
        <v>416</v>
      </c>
      <c r="FW20" s="327" t="s">
        <v>416</v>
      </c>
      <c r="FX20" s="327" t="s">
        <v>416</v>
      </c>
      <c r="FY20" s="327" t="s">
        <v>416</v>
      </c>
      <c r="FZ20" s="327" t="s">
        <v>416</v>
      </c>
      <c r="GA20" s="327" t="s">
        <v>416</v>
      </c>
      <c r="GB20" s="327" t="s">
        <v>416</v>
      </c>
      <c r="GC20" s="327" t="s">
        <v>416</v>
      </c>
      <c r="GD20" s="327">
        <v>4827</v>
      </c>
      <c r="GF20" s="327">
        <v>80</v>
      </c>
      <c r="GG20" s="327">
        <v>2338</v>
      </c>
      <c r="GI20" s="327">
        <v>84</v>
      </c>
      <c r="GJ20" s="327">
        <v>2489</v>
      </c>
      <c r="GL20" s="327">
        <v>77</v>
      </c>
      <c r="GM20" s="327" t="s">
        <v>416</v>
      </c>
      <c r="GN20" s="327" t="s">
        <v>416</v>
      </c>
      <c r="GO20" s="327" t="s">
        <v>416</v>
      </c>
      <c r="GP20" s="327" t="s">
        <v>416</v>
      </c>
      <c r="GQ20" s="327" t="s">
        <v>416</v>
      </c>
      <c r="GR20" s="327" t="s">
        <v>416</v>
      </c>
      <c r="GS20" s="327" t="s">
        <v>416</v>
      </c>
      <c r="GT20" s="327" t="s">
        <v>416</v>
      </c>
      <c r="GU20" s="327" t="s">
        <v>416</v>
      </c>
      <c r="GV20" s="327" t="s">
        <v>416</v>
      </c>
      <c r="GW20" s="327" t="s">
        <v>416</v>
      </c>
      <c r="GX20" s="327" t="s">
        <v>416</v>
      </c>
      <c r="GY20" s="327" t="s">
        <v>416</v>
      </c>
      <c r="GZ20" s="327" t="s">
        <v>416</v>
      </c>
      <c r="HA20" s="327" t="s">
        <v>416</v>
      </c>
      <c r="HB20" s="327" t="s">
        <v>416</v>
      </c>
      <c r="HC20" s="327" t="s">
        <v>416</v>
      </c>
      <c r="HD20" s="327" t="s">
        <v>416</v>
      </c>
      <c r="HE20" s="327">
        <v>4549</v>
      </c>
      <c r="HG20" s="327">
        <v>90</v>
      </c>
      <c r="HH20" s="327">
        <v>2196</v>
      </c>
      <c r="HJ20" s="327">
        <v>89</v>
      </c>
      <c r="HK20" s="327">
        <v>2353</v>
      </c>
      <c r="HM20" s="327">
        <v>90</v>
      </c>
      <c r="HO20" s="327"/>
      <c r="HP20" s="327"/>
      <c r="HQ20" s="327"/>
      <c r="HR20" s="327"/>
      <c r="HS20" s="327"/>
      <c r="HT20" s="327"/>
      <c r="HU20" s="327"/>
      <c r="HV20" s="327"/>
      <c r="HW20" s="327"/>
      <c r="HX20" s="327"/>
      <c r="HY20" s="327"/>
      <c r="HZ20" s="327"/>
      <c r="IA20" s="327"/>
      <c r="IB20" s="327"/>
      <c r="IC20" s="327"/>
      <c r="ID20" s="327"/>
      <c r="IE20" s="327"/>
      <c r="IF20" s="327"/>
      <c r="IG20" s="327"/>
      <c r="IH20" s="327"/>
      <c r="II20" s="327"/>
      <c r="IJ20" s="327"/>
      <c r="IK20" s="327"/>
      <c r="IL20" s="327"/>
      <c r="IM20" s="327"/>
      <c r="IN20" s="327"/>
      <c r="IO20" s="327"/>
      <c r="IP20" s="327"/>
      <c r="IQ20" s="327"/>
      <c r="IR20" s="327"/>
      <c r="IS20" s="327"/>
      <c r="IT20" s="327"/>
      <c r="IU20" s="327"/>
      <c r="IV20" s="327"/>
    </row>
    <row r="21" spans="2:256" x14ac:dyDescent="0.2">
      <c r="B21" s="327" t="s">
        <v>381</v>
      </c>
      <c r="C21" s="327">
        <v>8321</v>
      </c>
      <c r="D21" s="327">
        <v>0</v>
      </c>
      <c r="E21" s="327">
        <v>0</v>
      </c>
      <c r="F21" s="327">
        <v>3</v>
      </c>
      <c r="G21" s="327">
        <v>2</v>
      </c>
      <c r="H21" s="327">
        <v>6</v>
      </c>
      <c r="I21" s="327">
        <v>36</v>
      </c>
      <c r="J21" s="327">
        <v>52</v>
      </c>
      <c r="K21" s="327">
        <v>0</v>
      </c>
      <c r="P21" s="327">
        <v>89</v>
      </c>
      <c r="Q21" s="327">
        <v>4035</v>
      </c>
      <c r="R21" s="327">
        <v>0</v>
      </c>
      <c r="S21" s="327" t="s">
        <v>415</v>
      </c>
      <c r="T21" s="327">
        <v>2</v>
      </c>
      <c r="U21" s="327">
        <v>1</v>
      </c>
      <c r="V21" s="327">
        <v>4</v>
      </c>
      <c r="W21" s="327">
        <v>33</v>
      </c>
      <c r="X21" s="327">
        <v>58</v>
      </c>
      <c r="Y21" s="327">
        <v>1</v>
      </c>
      <c r="AD21" s="327">
        <v>92</v>
      </c>
      <c r="AE21" s="327">
        <v>4286</v>
      </c>
      <c r="AF21" s="327">
        <v>0</v>
      </c>
      <c r="AG21" s="327" t="s">
        <v>415</v>
      </c>
      <c r="AH21" s="327">
        <v>4</v>
      </c>
      <c r="AI21" s="327">
        <v>2</v>
      </c>
      <c r="AJ21" s="327">
        <v>8</v>
      </c>
      <c r="AK21" s="327">
        <v>39</v>
      </c>
      <c r="AL21" s="327">
        <v>47</v>
      </c>
      <c r="AM21" s="327">
        <v>0</v>
      </c>
      <c r="AR21" s="327">
        <v>86</v>
      </c>
      <c r="AS21" s="327">
        <v>8314</v>
      </c>
      <c r="AT21" s="327" t="s">
        <v>415</v>
      </c>
      <c r="AU21" s="327" t="s">
        <v>415</v>
      </c>
      <c r="AV21" s="327">
        <v>1</v>
      </c>
      <c r="AW21" s="327">
        <v>1</v>
      </c>
      <c r="AX21" s="327">
        <v>2</v>
      </c>
      <c r="AY21" s="327">
        <v>12</v>
      </c>
      <c r="AZ21" s="327">
        <v>52</v>
      </c>
      <c r="BA21" s="327">
        <v>31</v>
      </c>
      <c r="BB21" s="327">
        <v>2</v>
      </c>
      <c r="BH21" s="327">
        <v>84</v>
      </c>
      <c r="BI21" s="327">
        <v>4031</v>
      </c>
      <c r="BJ21" s="327" t="s">
        <v>415</v>
      </c>
      <c r="BK21" s="327" t="s">
        <v>415</v>
      </c>
      <c r="BL21" s="327">
        <v>1</v>
      </c>
      <c r="BM21" s="327">
        <v>0</v>
      </c>
      <c r="BN21" s="327">
        <v>2</v>
      </c>
      <c r="BO21" s="327">
        <v>8</v>
      </c>
      <c r="BP21" s="327">
        <v>49</v>
      </c>
      <c r="BQ21" s="327">
        <v>37</v>
      </c>
      <c r="BR21" s="327">
        <v>2</v>
      </c>
      <c r="BX21" s="327">
        <v>89</v>
      </c>
      <c r="BY21" s="327">
        <v>4283</v>
      </c>
      <c r="BZ21" s="327" t="s">
        <v>415</v>
      </c>
      <c r="CA21" s="327" t="s">
        <v>415</v>
      </c>
      <c r="CB21" s="327">
        <v>1</v>
      </c>
      <c r="CC21" s="327">
        <v>1</v>
      </c>
      <c r="CD21" s="327">
        <v>3</v>
      </c>
      <c r="CE21" s="327">
        <v>16</v>
      </c>
      <c r="CF21" s="327">
        <v>54</v>
      </c>
      <c r="CG21" s="327">
        <v>24</v>
      </c>
      <c r="CH21" s="327">
        <v>1</v>
      </c>
      <c r="CN21" s="327">
        <v>79</v>
      </c>
      <c r="CO21" s="327">
        <v>8320</v>
      </c>
      <c r="CP21" s="327">
        <v>0</v>
      </c>
      <c r="CQ21" s="327">
        <v>0</v>
      </c>
      <c r="CR21" s="327">
        <v>3</v>
      </c>
      <c r="CS21" s="327">
        <v>1</v>
      </c>
      <c r="CT21" s="327">
        <v>0</v>
      </c>
      <c r="CU21" s="327">
        <v>10</v>
      </c>
      <c r="CV21" s="327">
        <v>43</v>
      </c>
      <c r="CW21" s="327">
        <v>37</v>
      </c>
      <c r="CX21" s="327">
        <v>5</v>
      </c>
      <c r="DD21" s="327">
        <v>85</v>
      </c>
      <c r="DE21" s="327">
        <v>4035</v>
      </c>
      <c r="DF21" s="327">
        <v>0</v>
      </c>
      <c r="DG21" s="327" t="s">
        <v>415</v>
      </c>
      <c r="DH21" s="327">
        <v>2</v>
      </c>
      <c r="DI21" s="327">
        <v>1</v>
      </c>
      <c r="DJ21" s="327">
        <v>0</v>
      </c>
      <c r="DK21" s="327">
        <v>10</v>
      </c>
      <c r="DL21" s="327">
        <v>47</v>
      </c>
      <c r="DM21" s="327">
        <v>35</v>
      </c>
      <c r="DN21" s="327">
        <v>3</v>
      </c>
      <c r="DT21" s="327">
        <v>86</v>
      </c>
      <c r="DU21" s="327">
        <v>4285</v>
      </c>
      <c r="DV21" s="327">
        <v>0</v>
      </c>
      <c r="DW21" s="327" t="s">
        <v>415</v>
      </c>
      <c r="DX21" s="327">
        <v>4</v>
      </c>
      <c r="DY21" s="327">
        <v>1</v>
      </c>
      <c r="DZ21" s="327">
        <v>0</v>
      </c>
      <c r="EA21" s="327">
        <v>10</v>
      </c>
      <c r="EB21" s="327">
        <v>40</v>
      </c>
      <c r="EC21" s="327">
        <v>39</v>
      </c>
      <c r="ED21" s="327">
        <v>6</v>
      </c>
      <c r="EJ21" s="327">
        <v>85</v>
      </c>
      <c r="EK21" s="327" t="s">
        <v>416</v>
      </c>
      <c r="EL21" s="327" t="s">
        <v>416</v>
      </c>
      <c r="EM21" s="327" t="s">
        <v>416</v>
      </c>
      <c r="EN21" s="327" t="s">
        <v>416</v>
      </c>
      <c r="EO21" s="327" t="s">
        <v>416</v>
      </c>
      <c r="EP21" s="327" t="s">
        <v>416</v>
      </c>
      <c r="EQ21" s="327" t="s">
        <v>416</v>
      </c>
      <c r="ER21" s="327" t="s">
        <v>416</v>
      </c>
      <c r="ES21" s="327" t="s">
        <v>416</v>
      </c>
      <c r="ET21" s="327" t="s">
        <v>416</v>
      </c>
      <c r="EU21" s="327" t="s">
        <v>416</v>
      </c>
      <c r="EV21" s="327" t="s">
        <v>416</v>
      </c>
      <c r="EW21" s="327" t="s">
        <v>416</v>
      </c>
      <c r="EX21" s="327" t="s">
        <v>416</v>
      </c>
      <c r="EY21" s="327" t="s">
        <v>416</v>
      </c>
      <c r="EZ21" s="327" t="s">
        <v>416</v>
      </c>
      <c r="FA21" s="327" t="s">
        <v>416</v>
      </c>
      <c r="FB21" s="327" t="s">
        <v>416</v>
      </c>
      <c r="FC21" s="327" t="s">
        <v>416</v>
      </c>
      <c r="FD21" s="327" t="s">
        <v>416</v>
      </c>
      <c r="FE21" s="327" t="s">
        <v>416</v>
      </c>
      <c r="FF21" s="327" t="s">
        <v>416</v>
      </c>
      <c r="FG21" s="327" t="s">
        <v>416</v>
      </c>
      <c r="FH21" s="327" t="s">
        <v>416</v>
      </c>
      <c r="FI21" s="327" t="s">
        <v>416</v>
      </c>
      <c r="FJ21" s="327" t="s">
        <v>416</v>
      </c>
      <c r="FK21" s="327" t="s">
        <v>416</v>
      </c>
      <c r="FL21" s="327" t="s">
        <v>416</v>
      </c>
      <c r="FM21" s="327" t="s">
        <v>416</v>
      </c>
      <c r="FN21" s="327" t="s">
        <v>416</v>
      </c>
      <c r="FO21" s="327" t="s">
        <v>416</v>
      </c>
      <c r="FP21" s="327" t="s">
        <v>416</v>
      </c>
      <c r="FQ21" s="327" t="s">
        <v>416</v>
      </c>
      <c r="FR21" s="327" t="s">
        <v>416</v>
      </c>
      <c r="FS21" s="327" t="s">
        <v>416</v>
      </c>
      <c r="FT21" s="327" t="s">
        <v>416</v>
      </c>
      <c r="FU21" s="327" t="s">
        <v>416</v>
      </c>
      <c r="FV21" s="327" t="s">
        <v>416</v>
      </c>
      <c r="FW21" s="327" t="s">
        <v>416</v>
      </c>
      <c r="FX21" s="327" t="s">
        <v>416</v>
      </c>
      <c r="FY21" s="327" t="s">
        <v>416</v>
      </c>
      <c r="FZ21" s="327" t="s">
        <v>416</v>
      </c>
      <c r="GA21" s="327" t="s">
        <v>416</v>
      </c>
      <c r="GB21" s="327" t="s">
        <v>416</v>
      </c>
      <c r="GC21" s="327" t="s">
        <v>416</v>
      </c>
      <c r="GD21" s="327">
        <v>8313</v>
      </c>
      <c r="GF21" s="327">
        <v>77</v>
      </c>
      <c r="GG21" s="327">
        <v>4031</v>
      </c>
      <c r="GI21" s="327">
        <v>81</v>
      </c>
      <c r="GJ21" s="327">
        <v>4282</v>
      </c>
      <c r="GL21" s="327">
        <v>73</v>
      </c>
      <c r="GM21" s="327" t="s">
        <v>416</v>
      </c>
      <c r="GN21" s="327" t="s">
        <v>416</v>
      </c>
      <c r="GO21" s="327" t="s">
        <v>416</v>
      </c>
      <c r="GP21" s="327" t="s">
        <v>416</v>
      </c>
      <c r="GQ21" s="327" t="s">
        <v>416</v>
      </c>
      <c r="GR21" s="327" t="s">
        <v>416</v>
      </c>
      <c r="GS21" s="327" t="s">
        <v>416</v>
      </c>
      <c r="GT21" s="327" t="s">
        <v>416</v>
      </c>
      <c r="GU21" s="327" t="s">
        <v>416</v>
      </c>
      <c r="GV21" s="327" t="s">
        <v>416</v>
      </c>
      <c r="GW21" s="327" t="s">
        <v>416</v>
      </c>
      <c r="GX21" s="327" t="s">
        <v>416</v>
      </c>
      <c r="GY21" s="327" t="s">
        <v>416</v>
      </c>
      <c r="GZ21" s="327" t="s">
        <v>416</v>
      </c>
      <c r="HA21" s="327" t="s">
        <v>416</v>
      </c>
      <c r="HB21" s="327" t="s">
        <v>416</v>
      </c>
      <c r="HC21" s="327" t="s">
        <v>416</v>
      </c>
      <c r="HD21" s="327" t="s">
        <v>416</v>
      </c>
      <c r="HE21" s="327">
        <v>7743</v>
      </c>
      <c r="HG21" s="327">
        <v>88</v>
      </c>
      <c r="HH21" s="327">
        <v>3756</v>
      </c>
      <c r="HJ21" s="327">
        <v>88</v>
      </c>
      <c r="HK21" s="327">
        <v>3987</v>
      </c>
      <c r="HM21" s="327">
        <v>88</v>
      </c>
      <c r="HO21" s="327"/>
      <c r="HP21" s="327"/>
      <c r="HQ21" s="327"/>
      <c r="HR21" s="327"/>
      <c r="HS21" s="327"/>
      <c r="HT21" s="327"/>
      <c r="HU21" s="327"/>
      <c r="HV21" s="327"/>
      <c r="HW21" s="327"/>
      <c r="HX21" s="327"/>
      <c r="HY21" s="327"/>
      <c r="HZ21" s="327"/>
      <c r="IA21" s="327"/>
      <c r="IB21" s="327"/>
      <c r="IC21" s="327"/>
      <c r="ID21" s="327"/>
      <c r="IE21" s="327"/>
      <c r="IF21" s="327"/>
      <c r="IG21" s="327"/>
      <c r="IH21" s="327"/>
      <c r="II21" s="327"/>
      <c r="IJ21" s="327"/>
      <c r="IK21" s="327"/>
      <c r="IL21" s="327"/>
      <c r="IM21" s="327"/>
      <c r="IN21" s="327"/>
      <c r="IO21" s="327"/>
      <c r="IP21" s="327"/>
      <c r="IQ21" s="327"/>
      <c r="IR21" s="327"/>
      <c r="IS21" s="327"/>
      <c r="IT21" s="327"/>
      <c r="IU21" s="327"/>
      <c r="IV21" s="327"/>
    </row>
    <row r="22" spans="2:256" x14ac:dyDescent="0.2">
      <c r="B22" s="327" t="s">
        <v>35</v>
      </c>
      <c r="C22" s="327">
        <v>51863</v>
      </c>
      <c r="D22" s="327">
        <v>0</v>
      </c>
      <c r="E22" s="327">
        <v>0</v>
      </c>
      <c r="F22" s="327">
        <v>4</v>
      </c>
      <c r="G22" s="327">
        <v>2</v>
      </c>
      <c r="H22" s="327">
        <v>9</v>
      </c>
      <c r="I22" s="327">
        <v>44</v>
      </c>
      <c r="J22" s="327">
        <v>42</v>
      </c>
      <c r="K22" s="327">
        <v>0</v>
      </c>
      <c r="P22" s="327">
        <v>86</v>
      </c>
      <c r="Q22" s="327">
        <v>25262</v>
      </c>
      <c r="R22" s="327">
        <v>0</v>
      </c>
      <c r="S22" s="327">
        <v>0</v>
      </c>
      <c r="T22" s="327">
        <v>3</v>
      </c>
      <c r="U22" s="327">
        <v>1</v>
      </c>
      <c r="V22" s="327">
        <v>7</v>
      </c>
      <c r="W22" s="327">
        <v>42</v>
      </c>
      <c r="X22" s="327">
        <v>47</v>
      </c>
      <c r="Y22" s="327">
        <v>0</v>
      </c>
      <c r="AD22" s="327">
        <v>89</v>
      </c>
      <c r="AE22" s="327">
        <v>26601</v>
      </c>
      <c r="AF22" s="327">
        <v>0</v>
      </c>
      <c r="AG22" s="327">
        <v>0</v>
      </c>
      <c r="AH22" s="327">
        <v>5</v>
      </c>
      <c r="AI22" s="327">
        <v>2</v>
      </c>
      <c r="AJ22" s="327">
        <v>10</v>
      </c>
      <c r="AK22" s="327">
        <v>45</v>
      </c>
      <c r="AL22" s="327">
        <v>37</v>
      </c>
      <c r="AM22" s="327">
        <v>0</v>
      </c>
      <c r="AR22" s="327">
        <v>82</v>
      </c>
      <c r="AS22" s="327">
        <v>51866</v>
      </c>
      <c r="AT22" s="327">
        <v>0</v>
      </c>
      <c r="AU22" s="327">
        <v>0</v>
      </c>
      <c r="AV22" s="327">
        <v>1</v>
      </c>
      <c r="AW22" s="327">
        <v>1</v>
      </c>
      <c r="AX22" s="327">
        <v>3</v>
      </c>
      <c r="AY22" s="327">
        <v>13</v>
      </c>
      <c r="AZ22" s="327">
        <v>55</v>
      </c>
      <c r="BA22" s="327">
        <v>27</v>
      </c>
      <c r="BB22" s="327">
        <v>1</v>
      </c>
      <c r="BH22" s="327">
        <v>82</v>
      </c>
      <c r="BI22" s="327">
        <v>25266</v>
      </c>
      <c r="BJ22" s="327">
        <v>0</v>
      </c>
      <c r="BK22" s="327">
        <v>0</v>
      </c>
      <c r="BL22" s="327">
        <v>1</v>
      </c>
      <c r="BM22" s="327">
        <v>1</v>
      </c>
      <c r="BN22" s="327">
        <v>2</v>
      </c>
      <c r="BO22" s="327">
        <v>10</v>
      </c>
      <c r="BP22" s="327">
        <v>54</v>
      </c>
      <c r="BQ22" s="327">
        <v>32</v>
      </c>
      <c r="BR22" s="327">
        <v>1</v>
      </c>
      <c r="BX22" s="327">
        <v>87</v>
      </c>
      <c r="BY22" s="327">
        <v>26600</v>
      </c>
      <c r="BZ22" s="327">
        <v>0</v>
      </c>
      <c r="CA22" s="327">
        <v>0</v>
      </c>
      <c r="CB22" s="327">
        <v>1</v>
      </c>
      <c r="CC22" s="327">
        <v>1</v>
      </c>
      <c r="CD22" s="327">
        <v>3</v>
      </c>
      <c r="CE22" s="327">
        <v>16</v>
      </c>
      <c r="CF22" s="327">
        <v>56</v>
      </c>
      <c r="CG22" s="327">
        <v>21</v>
      </c>
      <c r="CH22" s="327">
        <v>1</v>
      </c>
      <c r="CN22" s="327">
        <v>78</v>
      </c>
      <c r="CO22" s="327">
        <v>51861</v>
      </c>
      <c r="CP22" s="327">
        <v>0</v>
      </c>
      <c r="CQ22" s="327">
        <v>0</v>
      </c>
      <c r="CR22" s="327">
        <v>3</v>
      </c>
      <c r="CS22" s="327">
        <v>1</v>
      </c>
      <c r="CT22" s="327">
        <v>0</v>
      </c>
      <c r="CU22" s="327">
        <v>11</v>
      </c>
      <c r="CV22" s="327">
        <v>44</v>
      </c>
      <c r="CW22" s="327">
        <v>35</v>
      </c>
      <c r="CX22" s="327">
        <v>5</v>
      </c>
      <c r="DD22" s="327">
        <v>84</v>
      </c>
      <c r="DE22" s="327">
        <v>25262</v>
      </c>
      <c r="DF22" s="327">
        <v>0</v>
      </c>
      <c r="DG22" s="327">
        <v>0</v>
      </c>
      <c r="DH22" s="327">
        <v>3</v>
      </c>
      <c r="DI22" s="327">
        <v>1</v>
      </c>
      <c r="DJ22" s="327">
        <v>0</v>
      </c>
      <c r="DK22" s="327">
        <v>12</v>
      </c>
      <c r="DL22" s="327">
        <v>48</v>
      </c>
      <c r="DM22" s="327">
        <v>33</v>
      </c>
      <c r="DN22" s="327">
        <v>3</v>
      </c>
      <c r="DT22" s="327">
        <v>84</v>
      </c>
      <c r="DU22" s="327">
        <v>26599</v>
      </c>
      <c r="DV22" s="327">
        <v>0</v>
      </c>
      <c r="DW22" s="327">
        <v>0</v>
      </c>
      <c r="DX22" s="327">
        <v>4</v>
      </c>
      <c r="DY22" s="327">
        <v>1</v>
      </c>
      <c r="DZ22" s="327">
        <v>0</v>
      </c>
      <c r="EA22" s="327">
        <v>10</v>
      </c>
      <c r="EB22" s="327">
        <v>42</v>
      </c>
      <c r="EC22" s="327">
        <v>37</v>
      </c>
      <c r="ED22" s="327">
        <v>6</v>
      </c>
      <c r="EJ22" s="327">
        <v>84</v>
      </c>
      <c r="EK22" s="327" t="s">
        <v>416</v>
      </c>
      <c r="EL22" s="327" t="s">
        <v>416</v>
      </c>
      <c r="EM22" s="327" t="s">
        <v>416</v>
      </c>
      <c r="EN22" s="327" t="s">
        <v>416</v>
      </c>
      <c r="EO22" s="327" t="s">
        <v>416</v>
      </c>
      <c r="EP22" s="327" t="s">
        <v>416</v>
      </c>
      <c r="EQ22" s="327" t="s">
        <v>416</v>
      </c>
      <c r="ER22" s="327" t="s">
        <v>416</v>
      </c>
      <c r="ES22" s="327" t="s">
        <v>416</v>
      </c>
      <c r="ET22" s="327" t="s">
        <v>416</v>
      </c>
      <c r="EU22" s="327" t="s">
        <v>416</v>
      </c>
      <c r="EV22" s="327" t="s">
        <v>416</v>
      </c>
      <c r="EW22" s="327" t="s">
        <v>416</v>
      </c>
      <c r="EX22" s="327" t="s">
        <v>416</v>
      </c>
      <c r="EY22" s="327" t="s">
        <v>416</v>
      </c>
      <c r="EZ22" s="327" t="s">
        <v>416</v>
      </c>
      <c r="FA22" s="327" t="s">
        <v>416</v>
      </c>
      <c r="FB22" s="327" t="s">
        <v>416</v>
      </c>
      <c r="FC22" s="327" t="s">
        <v>416</v>
      </c>
      <c r="FD22" s="327" t="s">
        <v>416</v>
      </c>
      <c r="FE22" s="327" t="s">
        <v>416</v>
      </c>
      <c r="FF22" s="327" t="s">
        <v>416</v>
      </c>
      <c r="FG22" s="327" t="s">
        <v>416</v>
      </c>
      <c r="FH22" s="327" t="s">
        <v>416</v>
      </c>
      <c r="FI22" s="327" t="s">
        <v>416</v>
      </c>
      <c r="FJ22" s="327" t="s">
        <v>416</v>
      </c>
      <c r="FK22" s="327" t="s">
        <v>416</v>
      </c>
      <c r="FL22" s="327" t="s">
        <v>416</v>
      </c>
      <c r="FM22" s="327" t="s">
        <v>416</v>
      </c>
      <c r="FN22" s="327" t="s">
        <v>416</v>
      </c>
      <c r="FO22" s="327" t="s">
        <v>416</v>
      </c>
      <c r="FP22" s="327" t="s">
        <v>416</v>
      </c>
      <c r="FQ22" s="327" t="s">
        <v>416</v>
      </c>
      <c r="FR22" s="327" t="s">
        <v>416</v>
      </c>
      <c r="FS22" s="327" t="s">
        <v>416</v>
      </c>
      <c r="FT22" s="327" t="s">
        <v>416</v>
      </c>
      <c r="FU22" s="327" t="s">
        <v>416</v>
      </c>
      <c r="FV22" s="327" t="s">
        <v>416</v>
      </c>
      <c r="FW22" s="327" t="s">
        <v>416</v>
      </c>
      <c r="FX22" s="327" t="s">
        <v>416</v>
      </c>
      <c r="FY22" s="327" t="s">
        <v>416</v>
      </c>
      <c r="FZ22" s="327" t="s">
        <v>416</v>
      </c>
      <c r="GA22" s="327" t="s">
        <v>416</v>
      </c>
      <c r="GB22" s="327" t="s">
        <v>416</v>
      </c>
      <c r="GC22" s="327" t="s">
        <v>416</v>
      </c>
      <c r="GD22" s="327">
        <v>51813</v>
      </c>
      <c r="GF22" s="327">
        <v>75</v>
      </c>
      <c r="GG22" s="327">
        <v>25240</v>
      </c>
      <c r="GI22" s="327">
        <v>79</v>
      </c>
      <c r="GJ22" s="327">
        <v>26573</v>
      </c>
      <c r="GL22" s="327">
        <v>72</v>
      </c>
      <c r="GM22" s="327" t="s">
        <v>416</v>
      </c>
      <c r="GN22" s="327" t="s">
        <v>416</v>
      </c>
      <c r="GO22" s="327" t="s">
        <v>416</v>
      </c>
      <c r="GP22" s="327" t="s">
        <v>416</v>
      </c>
      <c r="GQ22" s="327" t="s">
        <v>416</v>
      </c>
      <c r="GR22" s="327" t="s">
        <v>416</v>
      </c>
      <c r="GS22" s="327" t="s">
        <v>416</v>
      </c>
      <c r="GT22" s="327" t="s">
        <v>416</v>
      </c>
      <c r="GU22" s="327" t="s">
        <v>416</v>
      </c>
      <c r="GV22" s="327" t="s">
        <v>416</v>
      </c>
      <c r="GW22" s="327" t="s">
        <v>416</v>
      </c>
      <c r="GX22" s="327" t="s">
        <v>416</v>
      </c>
      <c r="GY22" s="327" t="s">
        <v>416</v>
      </c>
      <c r="GZ22" s="327" t="s">
        <v>416</v>
      </c>
      <c r="HA22" s="327" t="s">
        <v>416</v>
      </c>
      <c r="HB22" s="327" t="s">
        <v>416</v>
      </c>
      <c r="HC22" s="327" t="s">
        <v>416</v>
      </c>
      <c r="HD22" s="327" t="s">
        <v>416</v>
      </c>
      <c r="HE22" s="327">
        <v>47908</v>
      </c>
      <c r="HG22" s="327">
        <v>89</v>
      </c>
      <c r="HH22" s="327">
        <v>23360</v>
      </c>
      <c r="HJ22" s="327">
        <v>89</v>
      </c>
      <c r="HK22" s="327">
        <v>24548</v>
      </c>
      <c r="HM22" s="327">
        <v>90</v>
      </c>
      <c r="HO22" s="327"/>
      <c r="HP22" s="327"/>
      <c r="HQ22" s="327"/>
      <c r="HR22" s="327"/>
      <c r="HS22" s="327"/>
      <c r="HT22" s="327"/>
      <c r="HU22" s="327"/>
      <c r="HV22" s="327"/>
      <c r="HW22" s="327"/>
      <c r="HX22" s="327"/>
      <c r="HY22" s="327"/>
      <c r="HZ22" s="327"/>
      <c r="IA22" s="327"/>
      <c r="IB22" s="327"/>
      <c r="IC22" s="327"/>
      <c r="ID22" s="327"/>
      <c r="IE22" s="327"/>
      <c r="IF22" s="327"/>
      <c r="IG22" s="327"/>
      <c r="IH22" s="327"/>
      <c r="II22" s="327"/>
      <c r="IJ22" s="327"/>
      <c r="IK22" s="327"/>
      <c r="IL22" s="327"/>
      <c r="IM22" s="327"/>
      <c r="IN22" s="327"/>
      <c r="IO22" s="327"/>
      <c r="IP22" s="327"/>
      <c r="IQ22" s="327"/>
      <c r="IR22" s="327"/>
      <c r="IS22" s="327"/>
      <c r="IT22" s="327"/>
      <c r="IU22" s="327"/>
      <c r="IV22" s="327"/>
    </row>
    <row r="23" spans="2:256" x14ac:dyDescent="0.2">
      <c r="B23" s="327" t="s">
        <v>382</v>
      </c>
      <c r="C23" s="327">
        <v>13222</v>
      </c>
      <c r="D23" s="327">
        <v>0</v>
      </c>
      <c r="E23" s="327">
        <v>0</v>
      </c>
      <c r="F23" s="327">
        <v>2</v>
      </c>
      <c r="G23" s="327">
        <v>1</v>
      </c>
      <c r="H23" s="327">
        <v>6</v>
      </c>
      <c r="I23" s="327">
        <v>39</v>
      </c>
      <c r="J23" s="327">
        <v>51</v>
      </c>
      <c r="K23" s="327">
        <v>0</v>
      </c>
      <c r="P23" s="327">
        <v>90</v>
      </c>
      <c r="Q23" s="327">
        <v>6287</v>
      </c>
      <c r="R23" s="327" t="s">
        <v>415</v>
      </c>
      <c r="S23" s="327" t="s">
        <v>415</v>
      </c>
      <c r="T23" s="327">
        <v>1</v>
      </c>
      <c r="U23" s="327">
        <v>1</v>
      </c>
      <c r="V23" s="327">
        <v>5</v>
      </c>
      <c r="W23" s="327">
        <v>36</v>
      </c>
      <c r="X23" s="327">
        <v>57</v>
      </c>
      <c r="Y23" s="327">
        <v>0</v>
      </c>
      <c r="AD23" s="327">
        <v>93</v>
      </c>
      <c r="AE23" s="327">
        <v>6935</v>
      </c>
      <c r="AF23" s="327" t="s">
        <v>415</v>
      </c>
      <c r="AG23" s="327" t="s">
        <v>415</v>
      </c>
      <c r="AH23" s="327">
        <v>3</v>
      </c>
      <c r="AI23" s="327">
        <v>1</v>
      </c>
      <c r="AJ23" s="327">
        <v>8</v>
      </c>
      <c r="AK23" s="327">
        <v>42</v>
      </c>
      <c r="AL23" s="327">
        <v>46</v>
      </c>
      <c r="AM23" s="327">
        <v>0</v>
      </c>
      <c r="AR23" s="327">
        <v>88</v>
      </c>
      <c r="AS23" s="327">
        <v>13222</v>
      </c>
      <c r="AT23" s="327" t="s">
        <v>415</v>
      </c>
      <c r="AU23" s="327">
        <v>0</v>
      </c>
      <c r="AV23" s="327">
        <v>1</v>
      </c>
      <c r="AW23" s="327">
        <v>0</v>
      </c>
      <c r="AX23" s="327">
        <v>2</v>
      </c>
      <c r="AY23" s="327">
        <v>9</v>
      </c>
      <c r="AZ23" s="327">
        <v>52</v>
      </c>
      <c r="BA23" s="327">
        <v>35</v>
      </c>
      <c r="BB23" s="327">
        <v>1</v>
      </c>
      <c r="BH23" s="327">
        <v>88</v>
      </c>
      <c r="BI23" s="327">
        <v>6289</v>
      </c>
      <c r="BJ23" s="327">
        <v>0</v>
      </c>
      <c r="BK23" s="327" t="s">
        <v>415</v>
      </c>
      <c r="BL23" s="327">
        <v>0</v>
      </c>
      <c r="BM23" s="327">
        <v>0</v>
      </c>
      <c r="BN23" s="327">
        <v>1</v>
      </c>
      <c r="BO23" s="327">
        <v>6</v>
      </c>
      <c r="BP23" s="327">
        <v>47</v>
      </c>
      <c r="BQ23" s="327">
        <v>43</v>
      </c>
      <c r="BR23" s="327">
        <v>2</v>
      </c>
      <c r="BX23" s="327">
        <v>92</v>
      </c>
      <c r="BY23" s="327">
        <v>6933</v>
      </c>
      <c r="BZ23" s="327" t="s">
        <v>415</v>
      </c>
      <c r="CA23" s="327" t="s">
        <v>415</v>
      </c>
      <c r="CB23" s="327">
        <v>1</v>
      </c>
      <c r="CC23" s="327">
        <v>1</v>
      </c>
      <c r="CD23" s="327">
        <v>2</v>
      </c>
      <c r="CE23" s="327">
        <v>12</v>
      </c>
      <c r="CF23" s="327">
        <v>56</v>
      </c>
      <c r="CG23" s="327">
        <v>28</v>
      </c>
      <c r="CH23" s="327">
        <v>1</v>
      </c>
      <c r="CN23" s="327">
        <v>85</v>
      </c>
      <c r="CO23" s="327">
        <v>13222</v>
      </c>
      <c r="CP23" s="327">
        <v>0</v>
      </c>
      <c r="CQ23" s="327">
        <v>0</v>
      </c>
      <c r="CR23" s="327">
        <v>2</v>
      </c>
      <c r="CS23" s="327">
        <v>0</v>
      </c>
      <c r="CT23" s="327">
        <v>0</v>
      </c>
      <c r="CU23" s="327">
        <v>7</v>
      </c>
      <c r="CV23" s="327">
        <v>39</v>
      </c>
      <c r="CW23" s="327">
        <v>44</v>
      </c>
      <c r="CX23" s="327">
        <v>8</v>
      </c>
      <c r="DD23" s="327">
        <v>90</v>
      </c>
      <c r="DE23" s="327">
        <v>6287</v>
      </c>
      <c r="DF23" s="327" t="s">
        <v>415</v>
      </c>
      <c r="DG23" s="327" t="s">
        <v>415</v>
      </c>
      <c r="DH23" s="327">
        <v>2</v>
      </c>
      <c r="DI23" s="327">
        <v>0</v>
      </c>
      <c r="DJ23" s="327">
        <v>0</v>
      </c>
      <c r="DK23" s="327">
        <v>8</v>
      </c>
      <c r="DL23" s="327">
        <v>41</v>
      </c>
      <c r="DM23" s="327">
        <v>43</v>
      </c>
      <c r="DN23" s="327">
        <v>6</v>
      </c>
      <c r="DT23" s="327">
        <v>90</v>
      </c>
      <c r="DU23" s="327">
        <v>6935</v>
      </c>
      <c r="DV23" s="327" t="s">
        <v>415</v>
      </c>
      <c r="DW23" s="327" t="s">
        <v>415</v>
      </c>
      <c r="DX23" s="327">
        <v>3</v>
      </c>
      <c r="DY23" s="327">
        <v>0</v>
      </c>
      <c r="DZ23" s="327">
        <v>0</v>
      </c>
      <c r="EA23" s="327">
        <v>7</v>
      </c>
      <c r="EB23" s="327">
        <v>36</v>
      </c>
      <c r="EC23" s="327">
        <v>44</v>
      </c>
      <c r="ED23" s="327">
        <v>9</v>
      </c>
      <c r="EJ23" s="327">
        <v>89</v>
      </c>
      <c r="EK23" s="327" t="s">
        <v>416</v>
      </c>
      <c r="EL23" s="327" t="s">
        <v>416</v>
      </c>
      <c r="EM23" s="327" t="s">
        <v>416</v>
      </c>
      <c r="EN23" s="327" t="s">
        <v>416</v>
      </c>
      <c r="EO23" s="327" t="s">
        <v>416</v>
      </c>
      <c r="EP23" s="327" t="s">
        <v>416</v>
      </c>
      <c r="EQ23" s="327" t="s">
        <v>416</v>
      </c>
      <c r="ER23" s="327" t="s">
        <v>416</v>
      </c>
      <c r="ES23" s="327" t="s">
        <v>416</v>
      </c>
      <c r="ET23" s="327" t="s">
        <v>416</v>
      </c>
      <c r="EU23" s="327" t="s">
        <v>416</v>
      </c>
      <c r="EV23" s="327" t="s">
        <v>416</v>
      </c>
      <c r="EW23" s="327" t="s">
        <v>416</v>
      </c>
      <c r="EX23" s="327" t="s">
        <v>416</v>
      </c>
      <c r="EY23" s="327" t="s">
        <v>416</v>
      </c>
      <c r="EZ23" s="327" t="s">
        <v>416</v>
      </c>
      <c r="FA23" s="327" t="s">
        <v>416</v>
      </c>
      <c r="FB23" s="327" t="s">
        <v>416</v>
      </c>
      <c r="FC23" s="327" t="s">
        <v>416</v>
      </c>
      <c r="FD23" s="327" t="s">
        <v>416</v>
      </c>
      <c r="FE23" s="327" t="s">
        <v>416</v>
      </c>
      <c r="FF23" s="327" t="s">
        <v>416</v>
      </c>
      <c r="FG23" s="327" t="s">
        <v>416</v>
      </c>
      <c r="FH23" s="327" t="s">
        <v>416</v>
      </c>
      <c r="FI23" s="327" t="s">
        <v>416</v>
      </c>
      <c r="FJ23" s="327" t="s">
        <v>416</v>
      </c>
      <c r="FK23" s="327" t="s">
        <v>416</v>
      </c>
      <c r="FL23" s="327" t="s">
        <v>416</v>
      </c>
      <c r="FM23" s="327" t="s">
        <v>416</v>
      </c>
      <c r="FN23" s="327" t="s">
        <v>416</v>
      </c>
      <c r="FO23" s="327" t="s">
        <v>416</v>
      </c>
      <c r="FP23" s="327" t="s">
        <v>416</v>
      </c>
      <c r="FQ23" s="327" t="s">
        <v>416</v>
      </c>
      <c r="FR23" s="327" t="s">
        <v>416</v>
      </c>
      <c r="FS23" s="327" t="s">
        <v>416</v>
      </c>
      <c r="FT23" s="327" t="s">
        <v>416</v>
      </c>
      <c r="FU23" s="327" t="s">
        <v>416</v>
      </c>
      <c r="FV23" s="327" t="s">
        <v>416</v>
      </c>
      <c r="FW23" s="327" t="s">
        <v>416</v>
      </c>
      <c r="FX23" s="327" t="s">
        <v>416</v>
      </c>
      <c r="FY23" s="327" t="s">
        <v>416</v>
      </c>
      <c r="FZ23" s="327" t="s">
        <v>416</v>
      </c>
      <c r="GA23" s="327" t="s">
        <v>416</v>
      </c>
      <c r="GB23" s="327" t="s">
        <v>416</v>
      </c>
      <c r="GC23" s="327" t="s">
        <v>416</v>
      </c>
      <c r="GD23" s="327">
        <v>13216</v>
      </c>
      <c r="GF23" s="327">
        <v>83</v>
      </c>
      <c r="GG23" s="327">
        <v>6285</v>
      </c>
      <c r="GI23" s="327">
        <v>86</v>
      </c>
      <c r="GJ23" s="327">
        <v>6931</v>
      </c>
      <c r="GL23" s="327">
        <v>80</v>
      </c>
      <c r="GM23" s="327" t="s">
        <v>416</v>
      </c>
      <c r="GN23" s="327" t="s">
        <v>416</v>
      </c>
      <c r="GO23" s="327" t="s">
        <v>416</v>
      </c>
      <c r="GP23" s="327" t="s">
        <v>416</v>
      </c>
      <c r="GQ23" s="327" t="s">
        <v>416</v>
      </c>
      <c r="GR23" s="327" t="s">
        <v>416</v>
      </c>
      <c r="GS23" s="327" t="s">
        <v>416</v>
      </c>
      <c r="GT23" s="327" t="s">
        <v>416</v>
      </c>
      <c r="GU23" s="327" t="s">
        <v>416</v>
      </c>
      <c r="GV23" s="327" t="s">
        <v>416</v>
      </c>
      <c r="GW23" s="327" t="s">
        <v>416</v>
      </c>
      <c r="GX23" s="327" t="s">
        <v>416</v>
      </c>
      <c r="GY23" s="327" t="s">
        <v>416</v>
      </c>
      <c r="GZ23" s="327" t="s">
        <v>416</v>
      </c>
      <c r="HA23" s="327" t="s">
        <v>416</v>
      </c>
      <c r="HB23" s="327" t="s">
        <v>416</v>
      </c>
      <c r="HC23" s="327" t="s">
        <v>416</v>
      </c>
      <c r="HD23" s="327" t="s">
        <v>416</v>
      </c>
      <c r="HE23" s="327">
        <v>12356</v>
      </c>
      <c r="HG23" s="327">
        <v>92</v>
      </c>
      <c r="HH23" s="327">
        <v>5857</v>
      </c>
      <c r="HJ23" s="327">
        <v>91</v>
      </c>
      <c r="HK23" s="327">
        <v>6499</v>
      </c>
      <c r="HM23" s="327">
        <v>92</v>
      </c>
      <c r="HO23" s="327"/>
      <c r="HP23" s="327"/>
      <c r="HQ23" s="327"/>
      <c r="HR23" s="327"/>
      <c r="HS23" s="327"/>
      <c r="HT23" s="327"/>
      <c r="HU23" s="327"/>
      <c r="HV23" s="327"/>
      <c r="HW23" s="327"/>
      <c r="HX23" s="327"/>
      <c r="HY23" s="327"/>
      <c r="HZ23" s="327"/>
      <c r="IA23" s="327"/>
      <c r="IB23" s="327"/>
      <c r="IC23" s="327"/>
      <c r="ID23" s="327"/>
      <c r="IE23" s="327"/>
      <c r="IF23" s="327"/>
      <c r="IG23" s="327"/>
      <c r="IH23" s="327"/>
      <c r="II23" s="327"/>
      <c r="IJ23" s="327"/>
      <c r="IK23" s="327"/>
      <c r="IL23" s="327"/>
      <c r="IM23" s="327"/>
      <c r="IN23" s="327"/>
      <c r="IO23" s="327"/>
      <c r="IP23" s="327"/>
      <c r="IQ23" s="327"/>
      <c r="IR23" s="327"/>
      <c r="IS23" s="327"/>
      <c r="IT23" s="327"/>
      <c r="IU23" s="327"/>
      <c r="IV23" s="327"/>
    </row>
    <row r="24" spans="2:256" x14ac:dyDescent="0.2">
      <c r="B24" s="327" t="s">
        <v>383</v>
      </c>
      <c r="C24" s="327">
        <v>22121</v>
      </c>
      <c r="D24" s="327">
        <v>0</v>
      </c>
      <c r="E24" s="327">
        <v>0</v>
      </c>
      <c r="F24" s="327">
        <v>5</v>
      </c>
      <c r="G24" s="327">
        <v>2</v>
      </c>
      <c r="H24" s="327">
        <v>10</v>
      </c>
      <c r="I24" s="327">
        <v>47</v>
      </c>
      <c r="J24" s="327">
        <v>35</v>
      </c>
      <c r="K24" s="327">
        <v>0</v>
      </c>
      <c r="P24" s="327">
        <v>83</v>
      </c>
      <c r="Q24" s="327">
        <v>10829</v>
      </c>
      <c r="R24" s="327">
        <v>0</v>
      </c>
      <c r="S24" s="327">
        <v>0</v>
      </c>
      <c r="T24" s="327">
        <v>3</v>
      </c>
      <c r="U24" s="327">
        <v>2</v>
      </c>
      <c r="V24" s="327">
        <v>8</v>
      </c>
      <c r="W24" s="327">
        <v>47</v>
      </c>
      <c r="X24" s="327">
        <v>39</v>
      </c>
      <c r="Y24" s="327">
        <v>0</v>
      </c>
      <c r="AD24" s="327">
        <v>87</v>
      </c>
      <c r="AE24" s="327">
        <v>11292</v>
      </c>
      <c r="AF24" s="327">
        <v>0</v>
      </c>
      <c r="AG24" s="327">
        <v>0</v>
      </c>
      <c r="AH24" s="327">
        <v>6</v>
      </c>
      <c r="AI24" s="327">
        <v>3</v>
      </c>
      <c r="AJ24" s="327">
        <v>12</v>
      </c>
      <c r="AK24" s="327">
        <v>47</v>
      </c>
      <c r="AL24" s="327">
        <v>31</v>
      </c>
      <c r="AM24" s="327">
        <v>0</v>
      </c>
      <c r="AR24" s="327">
        <v>79</v>
      </c>
      <c r="AS24" s="327">
        <v>22134</v>
      </c>
      <c r="AT24" s="327" t="s">
        <v>415</v>
      </c>
      <c r="AU24" s="327">
        <v>0</v>
      </c>
      <c r="AV24" s="327">
        <v>1</v>
      </c>
      <c r="AW24" s="327">
        <v>1</v>
      </c>
      <c r="AX24" s="327">
        <v>3</v>
      </c>
      <c r="AY24" s="327">
        <v>17</v>
      </c>
      <c r="AZ24" s="327">
        <v>58</v>
      </c>
      <c r="BA24" s="327">
        <v>20</v>
      </c>
      <c r="BB24" s="327">
        <v>1</v>
      </c>
      <c r="BH24" s="327">
        <v>78</v>
      </c>
      <c r="BI24" s="327">
        <v>10834</v>
      </c>
      <c r="BJ24" s="327">
        <v>0</v>
      </c>
      <c r="BK24" s="327">
        <v>0</v>
      </c>
      <c r="BL24" s="327">
        <v>1</v>
      </c>
      <c r="BM24" s="327">
        <v>1</v>
      </c>
      <c r="BN24" s="327">
        <v>2</v>
      </c>
      <c r="BO24" s="327">
        <v>13</v>
      </c>
      <c r="BP24" s="327">
        <v>59</v>
      </c>
      <c r="BQ24" s="327">
        <v>24</v>
      </c>
      <c r="BR24" s="327">
        <v>1</v>
      </c>
      <c r="BX24" s="327">
        <v>84</v>
      </c>
      <c r="BY24" s="327">
        <v>11300</v>
      </c>
      <c r="BZ24" s="327" t="s">
        <v>415</v>
      </c>
      <c r="CA24" s="327">
        <v>0</v>
      </c>
      <c r="CB24" s="327">
        <v>1</v>
      </c>
      <c r="CC24" s="327">
        <v>1</v>
      </c>
      <c r="CD24" s="327">
        <v>4</v>
      </c>
      <c r="CE24" s="327">
        <v>20</v>
      </c>
      <c r="CF24" s="327">
        <v>57</v>
      </c>
      <c r="CG24" s="327">
        <v>16</v>
      </c>
      <c r="CH24" s="327">
        <v>0</v>
      </c>
      <c r="CN24" s="327">
        <v>73</v>
      </c>
      <c r="CO24" s="327">
        <v>22120</v>
      </c>
      <c r="CP24" s="327">
        <v>0</v>
      </c>
      <c r="CQ24" s="327">
        <v>0</v>
      </c>
      <c r="CR24" s="327">
        <v>4</v>
      </c>
      <c r="CS24" s="327">
        <v>1</v>
      </c>
      <c r="CT24" s="327">
        <v>1</v>
      </c>
      <c r="CU24" s="327">
        <v>14</v>
      </c>
      <c r="CV24" s="327">
        <v>49</v>
      </c>
      <c r="CW24" s="327">
        <v>29</v>
      </c>
      <c r="CX24" s="327">
        <v>2</v>
      </c>
      <c r="DD24" s="327">
        <v>80</v>
      </c>
      <c r="DE24" s="327">
        <v>10829</v>
      </c>
      <c r="DF24" s="327">
        <v>0</v>
      </c>
      <c r="DG24" s="327">
        <v>0</v>
      </c>
      <c r="DH24" s="327">
        <v>3</v>
      </c>
      <c r="DI24" s="327">
        <v>1</v>
      </c>
      <c r="DJ24" s="327">
        <v>1</v>
      </c>
      <c r="DK24" s="327">
        <v>15</v>
      </c>
      <c r="DL24" s="327">
        <v>52</v>
      </c>
      <c r="DM24" s="327">
        <v>26</v>
      </c>
      <c r="DN24" s="327">
        <v>1</v>
      </c>
      <c r="DT24" s="327">
        <v>79</v>
      </c>
      <c r="DU24" s="327">
        <v>11291</v>
      </c>
      <c r="DV24" s="327">
        <v>0</v>
      </c>
      <c r="DW24" s="327">
        <v>0</v>
      </c>
      <c r="DX24" s="327">
        <v>5</v>
      </c>
      <c r="DY24" s="327">
        <v>1</v>
      </c>
      <c r="DZ24" s="327">
        <v>1</v>
      </c>
      <c r="EA24" s="327">
        <v>13</v>
      </c>
      <c r="EB24" s="327">
        <v>46</v>
      </c>
      <c r="EC24" s="327">
        <v>32</v>
      </c>
      <c r="ED24" s="327">
        <v>3</v>
      </c>
      <c r="EJ24" s="327">
        <v>80</v>
      </c>
      <c r="EK24" s="327" t="s">
        <v>416</v>
      </c>
      <c r="EL24" s="327" t="s">
        <v>416</v>
      </c>
      <c r="EM24" s="327" t="s">
        <v>416</v>
      </c>
      <c r="EN24" s="327" t="s">
        <v>416</v>
      </c>
      <c r="EO24" s="327" t="s">
        <v>416</v>
      </c>
      <c r="EP24" s="327" t="s">
        <v>416</v>
      </c>
      <c r="EQ24" s="327" t="s">
        <v>416</v>
      </c>
      <c r="ER24" s="327" t="s">
        <v>416</v>
      </c>
      <c r="ES24" s="327" t="s">
        <v>416</v>
      </c>
      <c r="ET24" s="327" t="s">
        <v>416</v>
      </c>
      <c r="EU24" s="327" t="s">
        <v>416</v>
      </c>
      <c r="EV24" s="327" t="s">
        <v>416</v>
      </c>
      <c r="EW24" s="327" t="s">
        <v>416</v>
      </c>
      <c r="EX24" s="327" t="s">
        <v>416</v>
      </c>
      <c r="EY24" s="327" t="s">
        <v>416</v>
      </c>
      <c r="EZ24" s="327" t="s">
        <v>416</v>
      </c>
      <c r="FA24" s="327" t="s">
        <v>416</v>
      </c>
      <c r="FB24" s="327" t="s">
        <v>416</v>
      </c>
      <c r="FC24" s="327" t="s">
        <v>416</v>
      </c>
      <c r="FD24" s="327" t="s">
        <v>416</v>
      </c>
      <c r="FE24" s="327" t="s">
        <v>416</v>
      </c>
      <c r="FF24" s="327" t="s">
        <v>416</v>
      </c>
      <c r="FG24" s="327" t="s">
        <v>416</v>
      </c>
      <c r="FH24" s="327" t="s">
        <v>416</v>
      </c>
      <c r="FI24" s="327" t="s">
        <v>416</v>
      </c>
      <c r="FJ24" s="327" t="s">
        <v>416</v>
      </c>
      <c r="FK24" s="327" t="s">
        <v>416</v>
      </c>
      <c r="FL24" s="327" t="s">
        <v>416</v>
      </c>
      <c r="FM24" s="327" t="s">
        <v>416</v>
      </c>
      <c r="FN24" s="327" t="s">
        <v>416</v>
      </c>
      <c r="FO24" s="327" t="s">
        <v>416</v>
      </c>
      <c r="FP24" s="327" t="s">
        <v>416</v>
      </c>
      <c r="FQ24" s="327" t="s">
        <v>416</v>
      </c>
      <c r="FR24" s="327" t="s">
        <v>416</v>
      </c>
      <c r="FS24" s="327" t="s">
        <v>416</v>
      </c>
      <c r="FT24" s="327" t="s">
        <v>416</v>
      </c>
      <c r="FU24" s="327" t="s">
        <v>416</v>
      </c>
      <c r="FV24" s="327" t="s">
        <v>416</v>
      </c>
      <c r="FW24" s="327" t="s">
        <v>416</v>
      </c>
      <c r="FX24" s="327" t="s">
        <v>416</v>
      </c>
      <c r="FY24" s="327" t="s">
        <v>416</v>
      </c>
      <c r="FZ24" s="327" t="s">
        <v>416</v>
      </c>
      <c r="GA24" s="327" t="s">
        <v>416</v>
      </c>
      <c r="GB24" s="327" t="s">
        <v>416</v>
      </c>
      <c r="GC24" s="327" t="s">
        <v>416</v>
      </c>
      <c r="GD24" s="327">
        <v>22100</v>
      </c>
      <c r="GF24" s="327">
        <v>69</v>
      </c>
      <c r="GG24" s="327">
        <v>10818</v>
      </c>
      <c r="GI24" s="327">
        <v>73</v>
      </c>
      <c r="GJ24" s="327">
        <v>11282</v>
      </c>
      <c r="GL24" s="327">
        <v>66</v>
      </c>
      <c r="GM24" s="327" t="s">
        <v>416</v>
      </c>
      <c r="GN24" s="327" t="s">
        <v>416</v>
      </c>
      <c r="GO24" s="327" t="s">
        <v>416</v>
      </c>
      <c r="GP24" s="327" t="s">
        <v>416</v>
      </c>
      <c r="GQ24" s="327" t="s">
        <v>416</v>
      </c>
      <c r="GR24" s="327" t="s">
        <v>416</v>
      </c>
      <c r="GS24" s="327" t="s">
        <v>416</v>
      </c>
      <c r="GT24" s="327" t="s">
        <v>416</v>
      </c>
      <c r="GU24" s="327" t="s">
        <v>416</v>
      </c>
      <c r="GV24" s="327" t="s">
        <v>416</v>
      </c>
      <c r="GW24" s="327" t="s">
        <v>416</v>
      </c>
      <c r="GX24" s="327" t="s">
        <v>416</v>
      </c>
      <c r="GY24" s="327" t="s">
        <v>416</v>
      </c>
      <c r="GZ24" s="327" t="s">
        <v>416</v>
      </c>
      <c r="HA24" s="327" t="s">
        <v>416</v>
      </c>
      <c r="HB24" s="327" t="s">
        <v>416</v>
      </c>
      <c r="HC24" s="327" t="s">
        <v>416</v>
      </c>
      <c r="HD24" s="327" t="s">
        <v>416</v>
      </c>
      <c r="HE24" s="327">
        <v>20761</v>
      </c>
      <c r="HG24" s="327">
        <v>87</v>
      </c>
      <c r="HH24" s="327">
        <v>10162</v>
      </c>
      <c r="HJ24" s="327">
        <v>85</v>
      </c>
      <c r="HK24" s="327">
        <v>10599</v>
      </c>
      <c r="HM24" s="327">
        <v>88</v>
      </c>
      <c r="HO24" s="327"/>
      <c r="HP24" s="327"/>
      <c r="HQ24" s="327"/>
      <c r="HR24" s="327"/>
      <c r="HS24" s="327"/>
      <c r="HT24" s="327"/>
      <c r="HU24" s="327"/>
      <c r="HV24" s="327"/>
      <c r="HW24" s="327"/>
      <c r="HX24" s="327"/>
      <c r="HY24" s="327"/>
      <c r="HZ24" s="327"/>
      <c r="IA24" s="327"/>
      <c r="IB24" s="327"/>
      <c r="IC24" s="327"/>
      <c r="ID24" s="327"/>
      <c r="IE24" s="327"/>
      <c r="IF24" s="327"/>
      <c r="IG24" s="327"/>
      <c r="IH24" s="327"/>
      <c r="II24" s="327"/>
      <c r="IJ24" s="327"/>
      <c r="IK24" s="327"/>
      <c r="IL24" s="327"/>
      <c r="IM24" s="327"/>
      <c r="IN24" s="327"/>
      <c r="IO24" s="327"/>
      <c r="IP24" s="327"/>
      <c r="IQ24" s="327"/>
      <c r="IR24" s="327"/>
      <c r="IS24" s="327"/>
      <c r="IT24" s="327"/>
      <c r="IU24" s="327"/>
      <c r="IV24" s="327"/>
    </row>
    <row r="25" spans="2:256" x14ac:dyDescent="0.2">
      <c r="B25" s="327" t="s">
        <v>384</v>
      </c>
      <c r="C25" s="327">
        <v>8962</v>
      </c>
      <c r="D25" s="327">
        <v>0</v>
      </c>
      <c r="E25" s="327">
        <v>0</v>
      </c>
      <c r="F25" s="327">
        <v>4</v>
      </c>
      <c r="G25" s="327">
        <v>1</v>
      </c>
      <c r="H25" s="327">
        <v>8</v>
      </c>
      <c r="I25" s="327">
        <v>45</v>
      </c>
      <c r="J25" s="327">
        <v>42</v>
      </c>
      <c r="K25" s="327">
        <v>0</v>
      </c>
      <c r="P25" s="327">
        <v>87</v>
      </c>
      <c r="Q25" s="327">
        <v>4481</v>
      </c>
      <c r="R25" s="327">
        <v>0</v>
      </c>
      <c r="S25" s="327" t="s">
        <v>415</v>
      </c>
      <c r="T25" s="327">
        <v>3</v>
      </c>
      <c r="U25" s="327">
        <v>1</v>
      </c>
      <c r="V25" s="327">
        <v>6</v>
      </c>
      <c r="W25" s="327">
        <v>43</v>
      </c>
      <c r="X25" s="327">
        <v>47</v>
      </c>
      <c r="Y25" s="327">
        <v>0</v>
      </c>
      <c r="AD25" s="327">
        <v>90</v>
      </c>
      <c r="AE25" s="327">
        <v>4481</v>
      </c>
      <c r="AF25" s="327">
        <v>0</v>
      </c>
      <c r="AG25" s="327" t="s">
        <v>415</v>
      </c>
      <c r="AH25" s="327">
        <v>4</v>
      </c>
      <c r="AI25" s="327">
        <v>2</v>
      </c>
      <c r="AJ25" s="327">
        <v>10</v>
      </c>
      <c r="AK25" s="327">
        <v>47</v>
      </c>
      <c r="AL25" s="327">
        <v>37</v>
      </c>
      <c r="AM25" s="327">
        <v>0</v>
      </c>
      <c r="AR25" s="327">
        <v>84</v>
      </c>
      <c r="AS25" s="327">
        <v>8958</v>
      </c>
      <c r="AT25" s="327">
        <v>0</v>
      </c>
      <c r="AU25" s="327">
        <v>0</v>
      </c>
      <c r="AV25" s="327">
        <v>1</v>
      </c>
      <c r="AW25" s="327">
        <v>1</v>
      </c>
      <c r="AX25" s="327">
        <v>2</v>
      </c>
      <c r="AY25" s="327">
        <v>11</v>
      </c>
      <c r="AZ25" s="327">
        <v>57</v>
      </c>
      <c r="BA25" s="327">
        <v>27</v>
      </c>
      <c r="BB25" s="327">
        <v>1</v>
      </c>
      <c r="BH25" s="327">
        <v>85</v>
      </c>
      <c r="BI25" s="327">
        <v>4481</v>
      </c>
      <c r="BJ25" s="327">
        <v>0</v>
      </c>
      <c r="BK25" s="327" t="s">
        <v>415</v>
      </c>
      <c r="BL25" s="327">
        <v>1</v>
      </c>
      <c r="BM25" s="327">
        <v>0</v>
      </c>
      <c r="BN25" s="327">
        <v>2</v>
      </c>
      <c r="BO25" s="327">
        <v>8</v>
      </c>
      <c r="BP25" s="327">
        <v>55</v>
      </c>
      <c r="BQ25" s="327">
        <v>33</v>
      </c>
      <c r="BR25" s="327">
        <v>1</v>
      </c>
      <c r="BX25" s="327">
        <v>89</v>
      </c>
      <c r="BY25" s="327">
        <v>4477</v>
      </c>
      <c r="BZ25" s="327">
        <v>0</v>
      </c>
      <c r="CA25" s="327" t="s">
        <v>415</v>
      </c>
      <c r="CB25" s="327">
        <v>1</v>
      </c>
      <c r="CC25" s="327">
        <v>1</v>
      </c>
      <c r="CD25" s="327">
        <v>3</v>
      </c>
      <c r="CE25" s="327">
        <v>14</v>
      </c>
      <c r="CF25" s="327">
        <v>59</v>
      </c>
      <c r="CG25" s="327">
        <v>21</v>
      </c>
      <c r="CH25" s="327">
        <v>0</v>
      </c>
      <c r="CN25" s="327">
        <v>81</v>
      </c>
      <c r="CO25" s="327">
        <v>8962</v>
      </c>
      <c r="CP25" s="327">
        <v>0</v>
      </c>
      <c r="CQ25" s="327">
        <v>0</v>
      </c>
      <c r="CR25" s="327">
        <v>3</v>
      </c>
      <c r="CS25" s="327">
        <v>1</v>
      </c>
      <c r="CT25" s="327">
        <v>0</v>
      </c>
      <c r="CU25" s="327">
        <v>11</v>
      </c>
      <c r="CV25" s="327">
        <v>48</v>
      </c>
      <c r="CW25" s="327">
        <v>34</v>
      </c>
      <c r="CX25" s="327">
        <v>3</v>
      </c>
      <c r="DD25" s="327">
        <v>85</v>
      </c>
      <c r="DE25" s="327">
        <v>4481</v>
      </c>
      <c r="DF25" s="327" t="s">
        <v>415</v>
      </c>
      <c r="DG25" s="327" t="s">
        <v>415</v>
      </c>
      <c r="DH25" s="327">
        <v>3</v>
      </c>
      <c r="DI25" s="327">
        <v>1</v>
      </c>
      <c r="DJ25" s="327">
        <v>0</v>
      </c>
      <c r="DK25" s="327">
        <v>12</v>
      </c>
      <c r="DL25" s="327">
        <v>51</v>
      </c>
      <c r="DM25" s="327">
        <v>31</v>
      </c>
      <c r="DN25" s="327">
        <v>2</v>
      </c>
      <c r="DT25" s="327">
        <v>84</v>
      </c>
      <c r="DU25" s="327">
        <v>4481</v>
      </c>
      <c r="DV25" s="327" t="s">
        <v>415</v>
      </c>
      <c r="DW25" s="327" t="s">
        <v>415</v>
      </c>
      <c r="DX25" s="327">
        <v>4</v>
      </c>
      <c r="DY25" s="327">
        <v>1</v>
      </c>
      <c r="DZ25" s="327">
        <v>0</v>
      </c>
      <c r="EA25" s="327">
        <v>10</v>
      </c>
      <c r="EB25" s="327">
        <v>44</v>
      </c>
      <c r="EC25" s="327">
        <v>37</v>
      </c>
      <c r="ED25" s="327">
        <v>3</v>
      </c>
      <c r="EJ25" s="327">
        <v>85</v>
      </c>
      <c r="EK25" s="327" t="s">
        <v>416</v>
      </c>
      <c r="EL25" s="327" t="s">
        <v>416</v>
      </c>
      <c r="EM25" s="327" t="s">
        <v>416</v>
      </c>
      <c r="EN25" s="327" t="s">
        <v>416</v>
      </c>
      <c r="EO25" s="327" t="s">
        <v>416</v>
      </c>
      <c r="EP25" s="327" t="s">
        <v>416</v>
      </c>
      <c r="EQ25" s="327" t="s">
        <v>416</v>
      </c>
      <c r="ER25" s="327" t="s">
        <v>416</v>
      </c>
      <c r="ES25" s="327" t="s">
        <v>416</v>
      </c>
      <c r="ET25" s="327" t="s">
        <v>416</v>
      </c>
      <c r="EU25" s="327" t="s">
        <v>416</v>
      </c>
      <c r="EV25" s="327" t="s">
        <v>416</v>
      </c>
      <c r="EW25" s="327" t="s">
        <v>416</v>
      </c>
      <c r="EX25" s="327" t="s">
        <v>416</v>
      </c>
      <c r="EY25" s="327" t="s">
        <v>416</v>
      </c>
      <c r="EZ25" s="327" t="s">
        <v>416</v>
      </c>
      <c r="FA25" s="327" t="s">
        <v>416</v>
      </c>
      <c r="FB25" s="327" t="s">
        <v>416</v>
      </c>
      <c r="FC25" s="327" t="s">
        <v>416</v>
      </c>
      <c r="FD25" s="327" t="s">
        <v>416</v>
      </c>
      <c r="FE25" s="327" t="s">
        <v>416</v>
      </c>
      <c r="FF25" s="327" t="s">
        <v>416</v>
      </c>
      <c r="FG25" s="327" t="s">
        <v>416</v>
      </c>
      <c r="FH25" s="327" t="s">
        <v>416</v>
      </c>
      <c r="FI25" s="327" t="s">
        <v>416</v>
      </c>
      <c r="FJ25" s="327" t="s">
        <v>416</v>
      </c>
      <c r="FK25" s="327" t="s">
        <v>416</v>
      </c>
      <c r="FL25" s="327" t="s">
        <v>416</v>
      </c>
      <c r="FM25" s="327" t="s">
        <v>416</v>
      </c>
      <c r="FN25" s="327" t="s">
        <v>416</v>
      </c>
      <c r="FO25" s="327" t="s">
        <v>416</v>
      </c>
      <c r="FP25" s="327" t="s">
        <v>416</v>
      </c>
      <c r="FQ25" s="327" t="s">
        <v>416</v>
      </c>
      <c r="FR25" s="327" t="s">
        <v>416</v>
      </c>
      <c r="FS25" s="327" t="s">
        <v>416</v>
      </c>
      <c r="FT25" s="327" t="s">
        <v>416</v>
      </c>
      <c r="FU25" s="327" t="s">
        <v>416</v>
      </c>
      <c r="FV25" s="327" t="s">
        <v>416</v>
      </c>
      <c r="FW25" s="327" t="s">
        <v>416</v>
      </c>
      <c r="FX25" s="327" t="s">
        <v>416</v>
      </c>
      <c r="FY25" s="327" t="s">
        <v>416</v>
      </c>
      <c r="FZ25" s="327" t="s">
        <v>416</v>
      </c>
      <c r="GA25" s="327" t="s">
        <v>416</v>
      </c>
      <c r="GB25" s="327" t="s">
        <v>416</v>
      </c>
      <c r="GC25" s="327" t="s">
        <v>416</v>
      </c>
      <c r="GD25" s="327">
        <v>8948</v>
      </c>
      <c r="GF25" s="327">
        <v>77</v>
      </c>
      <c r="GG25" s="327">
        <v>4476</v>
      </c>
      <c r="GI25" s="327">
        <v>80</v>
      </c>
      <c r="GJ25" s="327">
        <v>4472</v>
      </c>
      <c r="GL25" s="327">
        <v>74</v>
      </c>
      <c r="GM25" s="327" t="s">
        <v>416</v>
      </c>
      <c r="GN25" s="327" t="s">
        <v>416</v>
      </c>
      <c r="GO25" s="327" t="s">
        <v>416</v>
      </c>
      <c r="GP25" s="327" t="s">
        <v>416</v>
      </c>
      <c r="GQ25" s="327" t="s">
        <v>416</v>
      </c>
      <c r="GR25" s="327" t="s">
        <v>416</v>
      </c>
      <c r="GS25" s="327" t="s">
        <v>416</v>
      </c>
      <c r="GT25" s="327" t="s">
        <v>416</v>
      </c>
      <c r="GU25" s="327" t="s">
        <v>416</v>
      </c>
      <c r="GV25" s="327" t="s">
        <v>416</v>
      </c>
      <c r="GW25" s="327" t="s">
        <v>416</v>
      </c>
      <c r="GX25" s="327" t="s">
        <v>416</v>
      </c>
      <c r="GY25" s="327" t="s">
        <v>416</v>
      </c>
      <c r="GZ25" s="327" t="s">
        <v>416</v>
      </c>
      <c r="HA25" s="327" t="s">
        <v>416</v>
      </c>
      <c r="HB25" s="327" t="s">
        <v>416</v>
      </c>
      <c r="HC25" s="327" t="s">
        <v>416</v>
      </c>
      <c r="HD25" s="327" t="s">
        <v>416</v>
      </c>
      <c r="HE25" s="327">
        <v>8579</v>
      </c>
      <c r="HG25" s="327">
        <v>91</v>
      </c>
      <c r="HH25" s="327">
        <v>4307</v>
      </c>
      <c r="HJ25" s="327">
        <v>89</v>
      </c>
      <c r="HK25" s="327">
        <v>4272</v>
      </c>
      <c r="HM25" s="327">
        <v>92</v>
      </c>
      <c r="HO25" s="327"/>
      <c r="HP25" s="327"/>
      <c r="HQ25" s="327"/>
      <c r="HR25" s="327"/>
      <c r="HS25" s="327"/>
      <c r="HT25" s="327"/>
      <c r="HU25" s="327"/>
      <c r="HV25" s="327"/>
      <c r="HW25" s="327"/>
      <c r="HX25" s="327"/>
      <c r="HY25" s="327"/>
      <c r="HZ25" s="327"/>
      <c r="IA25" s="327"/>
      <c r="IB25" s="327"/>
      <c r="IC25" s="327"/>
      <c r="ID25" s="327"/>
      <c r="IE25" s="327"/>
      <c r="IF25" s="327"/>
      <c r="IG25" s="327"/>
      <c r="IH25" s="327"/>
      <c r="II25" s="327"/>
      <c r="IJ25" s="327"/>
      <c r="IK25" s="327"/>
      <c r="IL25" s="327"/>
      <c r="IM25" s="327"/>
      <c r="IN25" s="327"/>
      <c r="IO25" s="327"/>
      <c r="IP25" s="327"/>
      <c r="IQ25" s="327"/>
      <c r="IR25" s="327"/>
      <c r="IS25" s="327"/>
      <c r="IT25" s="327"/>
      <c r="IU25" s="327"/>
      <c r="IV25" s="327"/>
    </row>
    <row r="26" spans="2:256" x14ac:dyDescent="0.2">
      <c r="B26" s="327" t="s">
        <v>385</v>
      </c>
      <c r="C26" s="327">
        <v>7558</v>
      </c>
      <c r="D26" s="327">
        <v>0</v>
      </c>
      <c r="E26" s="327">
        <v>0</v>
      </c>
      <c r="F26" s="327">
        <v>5</v>
      </c>
      <c r="G26" s="327">
        <v>2</v>
      </c>
      <c r="H26" s="327">
        <v>8</v>
      </c>
      <c r="I26" s="327">
        <v>39</v>
      </c>
      <c r="J26" s="327">
        <v>46</v>
      </c>
      <c r="K26" s="327">
        <v>0</v>
      </c>
      <c r="P26" s="327">
        <v>86</v>
      </c>
      <c r="Q26" s="327">
        <v>3665</v>
      </c>
      <c r="R26" s="327" t="s">
        <v>415</v>
      </c>
      <c r="S26" s="327">
        <v>0</v>
      </c>
      <c r="T26" s="327">
        <v>4</v>
      </c>
      <c r="U26" s="327">
        <v>1</v>
      </c>
      <c r="V26" s="327">
        <v>6</v>
      </c>
      <c r="W26" s="327">
        <v>37</v>
      </c>
      <c r="X26" s="327">
        <v>52</v>
      </c>
      <c r="Y26" s="327">
        <v>0</v>
      </c>
      <c r="AD26" s="327">
        <v>89</v>
      </c>
      <c r="AE26" s="327">
        <v>3893</v>
      </c>
      <c r="AF26" s="327" t="s">
        <v>415</v>
      </c>
      <c r="AG26" s="327">
        <v>0</v>
      </c>
      <c r="AH26" s="327">
        <v>6</v>
      </c>
      <c r="AI26" s="327">
        <v>2</v>
      </c>
      <c r="AJ26" s="327">
        <v>9</v>
      </c>
      <c r="AK26" s="327">
        <v>41</v>
      </c>
      <c r="AL26" s="327">
        <v>41</v>
      </c>
      <c r="AM26" s="327">
        <v>0</v>
      </c>
      <c r="AR26" s="327">
        <v>82</v>
      </c>
      <c r="AS26" s="327">
        <v>7552</v>
      </c>
      <c r="AT26" s="327" t="s">
        <v>415</v>
      </c>
      <c r="AU26" s="327">
        <v>0</v>
      </c>
      <c r="AV26" s="327">
        <v>1</v>
      </c>
      <c r="AW26" s="327">
        <v>1</v>
      </c>
      <c r="AX26" s="327">
        <v>3</v>
      </c>
      <c r="AY26" s="327">
        <v>13</v>
      </c>
      <c r="AZ26" s="327">
        <v>50</v>
      </c>
      <c r="BA26" s="327">
        <v>30</v>
      </c>
      <c r="BB26" s="327">
        <v>1</v>
      </c>
      <c r="BH26" s="327">
        <v>82</v>
      </c>
      <c r="BI26" s="327">
        <v>3662</v>
      </c>
      <c r="BJ26" s="327">
        <v>0</v>
      </c>
      <c r="BK26" s="327">
        <v>0</v>
      </c>
      <c r="BL26" s="327">
        <v>1</v>
      </c>
      <c r="BM26" s="327">
        <v>1</v>
      </c>
      <c r="BN26" s="327">
        <v>2</v>
      </c>
      <c r="BO26" s="327">
        <v>9</v>
      </c>
      <c r="BP26" s="327">
        <v>48</v>
      </c>
      <c r="BQ26" s="327">
        <v>37</v>
      </c>
      <c r="BR26" s="327">
        <v>1</v>
      </c>
      <c r="BX26" s="327">
        <v>87</v>
      </c>
      <c r="BY26" s="327">
        <v>3890</v>
      </c>
      <c r="BZ26" s="327" t="s">
        <v>415</v>
      </c>
      <c r="CA26" s="327">
        <v>0</v>
      </c>
      <c r="CB26" s="327">
        <v>1</v>
      </c>
      <c r="CC26" s="327">
        <v>1</v>
      </c>
      <c r="CD26" s="327">
        <v>4</v>
      </c>
      <c r="CE26" s="327">
        <v>16</v>
      </c>
      <c r="CF26" s="327">
        <v>52</v>
      </c>
      <c r="CG26" s="327">
        <v>24</v>
      </c>
      <c r="CH26" s="327">
        <v>1</v>
      </c>
      <c r="CN26" s="327">
        <v>77</v>
      </c>
      <c r="CO26" s="327">
        <v>7557</v>
      </c>
      <c r="CP26" s="327">
        <v>0</v>
      </c>
      <c r="CQ26" s="327">
        <v>0</v>
      </c>
      <c r="CR26" s="327">
        <v>4</v>
      </c>
      <c r="CS26" s="327">
        <v>0</v>
      </c>
      <c r="CT26" s="327">
        <v>0</v>
      </c>
      <c r="CU26" s="327">
        <v>8</v>
      </c>
      <c r="CV26" s="327">
        <v>38</v>
      </c>
      <c r="CW26" s="327">
        <v>41</v>
      </c>
      <c r="CX26" s="327">
        <v>8</v>
      </c>
      <c r="DD26" s="327">
        <v>87</v>
      </c>
      <c r="DE26" s="327">
        <v>3665</v>
      </c>
      <c r="DF26" s="327" t="s">
        <v>415</v>
      </c>
      <c r="DG26" s="327" t="s">
        <v>415</v>
      </c>
      <c r="DH26" s="327">
        <v>3</v>
      </c>
      <c r="DI26" s="327">
        <v>1</v>
      </c>
      <c r="DJ26" s="327">
        <v>0</v>
      </c>
      <c r="DK26" s="327">
        <v>8</v>
      </c>
      <c r="DL26" s="327">
        <v>40</v>
      </c>
      <c r="DM26" s="327">
        <v>42</v>
      </c>
      <c r="DN26" s="327">
        <v>7</v>
      </c>
      <c r="DT26" s="327">
        <v>88</v>
      </c>
      <c r="DU26" s="327">
        <v>3892</v>
      </c>
      <c r="DV26" s="327" t="s">
        <v>415</v>
      </c>
      <c r="DW26" s="327" t="s">
        <v>415</v>
      </c>
      <c r="DX26" s="327">
        <v>5</v>
      </c>
      <c r="DY26" s="327">
        <v>0</v>
      </c>
      <c r="DZ26" s="327">
        <v>0</v>
      </c>
      <c r="EA26" s="327">
        <v>8</v>
      </c>
      <c r="EB26" s="327">
        <v>36</v>
      </c>
      <c r="EC26" s="327">
        <v>40</v>
      </c>
      <c r="ED26" s="327">
        <v>10</v>
      </c>
      <c r="EJ26" s="327">
        <v>86</v>
      </c>
      <c r="EK26" s="327" t="s">
        <v>416</v>
      </c>
      <c r="EL26" s="327" t="s">
        <v>416</v>
      </c>
      <c r="EM26" s="327" t="s">
        <v>416</v>
      </c>
      <c r="EN26" s="327" t="s">
        <v>416</v>
      </c>
      <c r="EO26" s="327" t="s">
        <v>416</v>
      </c>
      <c r="EP26" s="327" t="s">
        <v>416</v>
      </c>
      <c r="EQ26" s="327" t="s">
        <v>416</v>
      </c>
      <c r="ER26" s="327" t="s">
        <v>416</v>
      </c>
      <c r="ES26" s="327" t="s">
        <v>416</v>
      </c>
      <c r="ET26" s="327" t="s">
        <v>416</v>
      </c>
      <c r="EU26" s="327" t="s">
        <v>416</v>
      </c>
      <c r="EV26" s="327" t="s">
        <v>416</v>
      </c>
      <c r="EW26" s="327" t="s">
        <v>416</v>
      </c>
      <c r="EX26" s="327" t="s">
        <v>416</v>
      </c>
      <c r="EY26" s="327" t="s">
        <v>416</v>
      </c>
      <c r="EZ26" s="327" t="s">
        <v>416</v>
      </c>
      <c r="FA26" s="327" t="s">
        <v>416</v>
      </c>
      <c r="FB26" s="327" t="s">
        <v>416</v>
      </c>
      <c r="FC26" s="327" t="s">
        <v>416</v>
      </c>
      <c r="FD26" s="327" t="s">
        <v>416</v>
      </c>
      <c r="FE26" s="327" t="s">
        <v>416</v>
      </c>
      <c r="FF26" s="327" t="s">
        <v>416</v>
      </c>
      <c r="FG26" s="327" t="s">
        <v>416</v>
      </c>
      <c r="FH26" s="327" t="s">
        <v>416</v>
      </c>
      <c r="FI26" s="327" t="s">
        <v>416</v>
      </c>
      <c r="FJ26" s="327" t="s">
        <v>416</v>
      </c>
      <c r="FK26" s="327" t="s">
        <v>416</v>
      </c>
      <c r="FL26" s="327" t="s">
        <v>416</v>
      </c>
      <c r="FM26" s="327" t="s">
        <v>416</v>
      </c>
      <c r="FN26" s="327" t="s">
        <v>416</v>
      </c>
      <c r="FO26" s="327" t="s">
        <v>416</v>
      </c>
      <c r="FP26" s="327" t="s">
        <v>416</v>
      </c>
      <c r="FQ26" s="327" t="s">
        <v>416</v>
      </c>
      <c r="FR26" s="327" t="s">
        <v>416</v>
      </c>
      <c r="FS26" s="327" t="s">
        <v>416</v>
      </c>
      <c r="FT26" s="327" t="s">
        <v>416</v>
      </c>
      <c r="FU26" s="327" t="s">
        <v>416</v>
      </c>
      <c r="FV26" s="327" t="s">
        <v>416</v>
      </c>
      <c r="FW26" s="327" t="s">
        <v>416</v>
      </c>
      <c r="FX26" s="327" t="s">
        <v>416</v>
      </c>
      <c r="FY26" s="327" t="s">
        <v>416</v>
      </c>
      <c r="FZ26" s="327" t="s">
        <v>416</v>
      </c>
      <c r="GA26" s="327" t="s">
        <v>416</v>
      </c>
      <c r="GB26" s="327" t="s">
        <v>416</v>
      </c>
      <c r="GC26" s="327" t="s">
        <v>416</v>
      </c>
      <c r="GD26" s="327">
        <v>7549</v>
      </c>
      <c r="GF26" s="327">
        <v>76</v>
      </c>
      <c r="GG26" s="327">
        <v>3661</v>
      </c>
      <c r="GI26" s="327">
        <v>81</v>
      </c>
      <c r="GJ26" s="327">
        <v>3888</v>
      </c>
      <c r="GL26" s="327">
        <v>72</v>
      </c>
      <c r="GM26" s="327" t="s">
        <v>416</v>
      </c>
      <c r="GN26" s="327" t="s">
        <v>416</v>
      </c>
      <c r="GO26" s="327" t="s">
        <v>416</v>
      </c>
      <c r="GP26" s="327" t="s">
        <v>416</v>
      </c>
      <c r="GQ26" s="327" t="s">
        <v>416</v>
      </c>
      <c r="GR26" s="327" t="s">
        <v>416</v>
      </c>
      <c r="GS26" s="327" t="s">
        <v>416</v>
      </c>
      <c r="GT26" s="327" t="s">
        <v>416</v>
      </c>
      <c r="GU26" s="327" t="s">
        <v>416</v>
      </c>
      <c r="GV26" s="327" t="s">
        <v>416</v>
      </c>
      <c r="GW26" s="327" t="s">
        <v>416</v>
      </c>
      <c r="GX26" s="327" t="s">
        <v>416</v>
      </c>
      <c r="GY26" s="327" t="s">
        <v>416</v>
      </c>
      <c r="GZ26" s="327" t="s">
        <v>416</v>
      </c>
      <c r="HA26" s="327" t="s">
        <v>416</v>
      </c>
      <c r="HB26" s="327" t="s">
        <v>416</v>
      </c>
      <c r="HC26" s="327" t="s">
        <v>416</v>
      </c>
      <c r="HD26" s="327" t="s">
        <v>416</v>
      </c>
      <c r="HE26" s="327">
        <v>6212</v>
      </c>
      <c r="HG26" s="327">
        <v>91</v>
      </c>
      <c r="HH26" s="327">
        <v>3034</v>
      </c>
      <c r="HJ26" s="327">
        <v>92</v>
      </c>
      <c r="HK26" s="327">
        <v>3178</v>
      </c>
      <c r="HM26" s="327">
        <v>91</v>
      </c>
      <c r="HO26" s="327"/>
      <c r="HP26" s="327"/>
      <c r="HQ26" s="327"/>
      <c r="HR26" s="327"/>
      <c r="HS26" s="327"/>
      <c r="HT26" s="327"/>
      <c r="HU26" s="327"/>
      <c r="HV26" s="327"/>
      <c r="HW26" s="327"/>
      <c r="HX26" s="327"/>
      <c r="HY26" s="327"/>
      <c r="HZ26" s="327"/>
      <c r="IA26" s="327"/>
      <c r="IB26" s="327"/>
      <c r="IC26" s="327"/>
      <c r="ID26" s="327"/>
      <c r="IE26" s="327"/>
      <c r="IF26" s="327"/>
      <c r="IG26" s="327"/>
      <c r="IH26" s="327"/>
      <c r="II26" s="327"/>
      <c r="IJ26" s="327"/>
      <c r="IK26" s="327"/>
      <c r="IL26" s="327"/>
      <c r="IM26" s="327"/>
      <c r="IN26" s="327"/>
      <c r="IO26" s="327"/>
      <c r="IP26" s="327"/>
      <c r="IQ26" s="327"/>
      <c r="IR26" s="327"/>
      <c r="IS26" s="327"/>
      <c r="IT26" s="327"/>
      <c r="IU26" s="327"/>
      <c r="IV26" s="327"/>
    </row>
    <row r="27" spans="2:256" x14ac:dyDescent="0.2">
      <c r="B27" s="327" t="s">
        <v>36</v>
      </c>
      <c r="C27" s="327">
        <v>27476</v>
      </c>
      <c r="D27" s="327">
        <v>0</v>
      </c>
      <c r="E27" s="327">
        <v>0</v>
      </c>
      <c r="F27" s="327">
        <v>4</v>
      </c>
      <c r="G27" s="327">
        <v>2</v>
      </c>
      <c r="H27" s="327">
        <v>9</v>
      </c>
      <c r="I27" s="327">
        <v>43</v>
      </c>
      <c r="J27" s="327">
        <v>41</v>
      </c>
      <c r="K27" s="327">
        <v>0</v>
      </c>
      <c r="P27" s="327">
        <v>85</v>
      </c>
      <c r="Q27" s="327">
        <v>13553</v>
      </c>
      <c r="R27" s="327">
        <v>0</v>
      </c>
      <c r="S27" s="327" t="s">
        <v>415</v>
      </c>
      <c r="T27" s="327">
        <v>3</v>
      </c>
      <c r="U27" s="327">
        <v>1</v>
      </c>
      <c r="V27" s="327">
        <v>7</v>
      </c>
      <c r="W27" s="327">
        <v>41</v>
      </c>
      <c r="X27" s="327">
        <v>48</v>
      </c>
      <c r="Y27" s="327">
        <v>0</v>
      </c>
      <c r="AD27" s="327">
        <v>89</v>
      </c>
      <c r="AE27" s="327">
        <v>13923</v>
      </c>
      <c r="AF27" s="327">
        <v>0</v>
      </c>
      <c r="AG27" s="327" t="s">
        <v>415</v>
      </c>
      <c r="AH27" s="327">
        <v>6</v>
      </c>
      <c r="AI27" s="327">
        <v>2</v>
      </c>
      <c r="AJ27" s="327">
        <v>10</v>
      </c>
      <c r="AK27" s="327">
        <v>46</v>
      </c>
      <c r="AL27" s="327">
        <v>35</v>
      </c>
      <c r="AM27" s="327">
        <v>0</v>
      </c>
      <c r="AR27" s="327">
        <v>81</v>
      </c>
      <c r="AS27" s="327">
        <v>27446</v>
      </c>
      <c r="AT27" s="327">
        <v>0</v>
      </c>
      <c r="AU27" s="327">
        <v>0</v>
      </c>
      <c r="AV27" s="327">
        <v>1</v>
      </c>
      <c r="AW27" s="327">
        <v>1</v>
      </c>
      <c r="AX27" s="327">
        <v>3</v>
      </c>
      <c r="AY27" s="327">
        <v>15</v>
      </c>
      <c r="AZ27" s="327">
        <v>55</v>
      </c>
      <c r="BA27" s="327">
        <v>24</v>
      </c>
      <c r="BB27" s="327">
        <v>1</v>
      </c>
      <c r="BH27" s="327">
        <v>80</v>
      </c>
      <c r="BI27" s="327">
        <v>13542</v>
      </c>
      <c r="BJ27" s="327" t="s">
        <v>415</v>
      </c>
      <c r="BK27" s="327">
        <v>0</v>
      </c>
      <c r="BL27" s="327">
        <v>1</v>
      </c>
      <c r="BM27" s="327">
        <v>1</v>
      </c>
      <c r="BN27" s="327">
        <v>2</v>
      </c>
      <c r="BO27" s="327">
        <v>12</v>
      </c>
      <c r="BP27" s="327">
        <v>54</v>
      </c>
      <c r="BQ27" s="327">
        <v>30</v>
      </c>
      <c r="BR27" s="327">
        <v>1</v>
      </c>
      <c r="BX27" s="327">
        <v>85</v>
      </c>
      <c r="BY27" s="327">
        <v>13904</v>
      </c>
      <c r="BZ27" s="327" t="s">
        <v>415</v>
      </c>
      <c r="CA27" s="327">
        <v>0</v>
      </c>
      <c r="CB27" s="327">
        <v>1</v>
      </c>
      <c r="CC27" s="327">
        <v>1</v>
      </c>
      <c r="CD27" s="327">
        <v>4</v>
      </c>
      <c r="CE27" s="327">
        <v>18</v>
      </c>
      <c r="CF27" s="327">
        <v>57</v>
      </c>
      <c r="CG27" s="327">
        <v>18</v>
      </c>
      <c r="CH27" s="327">
        <v>0</v>
      </c>
      <c r="CN27" s="327">
        <v>75</v>
      </c>
      <c r="CO27" s="327">
        <v>27474</v>
      </c>
      <c r="CP27" s="327">
        <v>0</v>
      </c>
      <c r="CQ27" s="327">
        <v>0</v>
      </c>
      <c r="CR27" s="327">
        <v>4</v>
      </c>
      <c r="CS27" s="327">
        <v>1</v>
      </c>
      <c r="CT27" s="327">
        <v>1</v>
      </c>
      <c r="CU27" s="327">
        <v>13</v>
      </c>
      <c r="CV27" s="327">
        <v>49</v>
      </c>
      <c r="CW27" s="327">
        <v>29</v>
      </c>
      <c r="CX27" s="327">
        <v>2</v>
      </c>
      <c r="DD27" s="327">
        <v>80</v>
      </c>
      <c r="DE27" s="327">
        <v>13551</v>
      </c>
      <c r="DF27" s="327">
        <v>0</v>
      </c>
      <c r="DG27" s="327">
        <v>0</v>
      </c>
      <c r="DH27" s="327">
        <v>3</v>
      </c>
      <c r="DI27" s="327">
        <v>1</v>
      </c>
      <c r="DJ27" s="327">
        <v>1</v>
      </c>
      <c r="DK27" s="327">
        <v>14</v>
      </c>
      <c r="DL27" s="327">
        <v>52</v>
      </c>
      <c r="DM27" s="327">
        <v>28</v>
      </c>
      <c r="DN27" s="327">
        <v>2</v>
      </c>
      <c r="DT27" s="327">
        <v>81</v>
      </c>
      <c r="DU27" s="327">
        <v>13923</v>
      </c>
      <c r="DV27" s="327">
        <v>0</v>
      </c>
      <c r="DW27" s="327">
        <v>0</v>
      </c>
      <c r="DX27" s="327">
        <v>5</v>
      </c>
      <c r="DY27" s="327">
        <v>1</v>
      </c>
      <c r="DZ27" s="327">
        <v>1</v>
      </c>
      <c r="EA27" s="327">
        <v>13</v>
      </c>
      <c r="EB27" s="327">
        <v>47</v>
      </c>
      <c r="EC27" s="327">
        <v>30</v>
      </c>
      <c r="ED27" s="327">
        <v>2</v>
      </c>
      <c r="EJ27" s="327">
        <v>80</v>
      </c>
      <c r="EK27" s="327" t="s">
        <v>416</v>
      </c>
      <c r="EL27" s="327" t="s">
        <v>416</v>
      </c>
      <c r="EM27" s="327" t="s">
        <v>416</v>
      </c>
      <c r="EN27" s="327" t="s">
        <v>416</v>
      </c>
      <c r="EO27" s="327" t="s">
        <v>416</v>
      </c>
      <c r="EP27" s="327" t="s">
        <v>416</v>
      </c>
      <c r="EQ27" s="327" t="s">
        <v>416</v>
      </c>
      <c r="ER27" s="327" t="s">
        <v>416</v>
      </c>
      <c r="ES27" s="327" t="s">
        <v>416</v>
      </c>
      <c r="ET27" s="327" t="s">
        <v>416</v>
      </c>
      <c r="EU27" s="327" t="s">
        <v>416</v>
      </c>
      <c r="EV27" s="327" t="s">
        <v>416</v>
      </c>
      <c r="EW27" s="327" t="s">
        <v>416</v>
      </c>
      <c r="EX27" s="327" t="s">
        <v>416</v>
      </c>
      <c r="EY27" s="327" t="s">
        <v>416</v>
      </c>
      <c r="EZ27" s="327" t="s">
        <v>416</v>
      </c>
      <c r="FA27" s="327" t="s">
        <v>416</v>
      </c>
      <c r="FB27" s="327" t="s">
        <v>416</v>
      </c>
      <c r="FC27" s="327" t="s">
        <v>416</v>
      </c>
      <c r="FD27" s="327" t="s">
        <v>416</v>
      </c>
      <c r="FE27" s="327" t="s">
        <v>416</v>
      </c>
      <c r="FF27" s="327" t="s">
        <v>416</v>
      </c>
      <c r="FG27" s="327" t="s">
        <v>416</v>
      </c>
      <c r="FH27" s="327" t="s">
        <v>416</v>
      </c>
      <c r="FI27" s="327" t="s">
        <v>416</v>
      </c>
      <c r="FJ27" s="327" t="s">
        <v>416</v>
      </c>
      <c r="FK27" s="327" t="s">
        <v>416</v>
      </c>
      <c r="FL27" s="327" t="s">
        <v>416</v>
      </c>
      <c r="FM27" s="327" t="s">
        <v>416</v>
      </c>
      <c r="FN27" s="327" t="s">
        <v>416</v>
      </c>
      <c r="FO27" s="327" t="s">
        <v>416</v>
      </c>
      <c r="FP27" s="327" t="s">
        <v>416</v>
      </c>
      <c r="FQ27" s="327" t="s">
        <v>416</v>
      </c>
      <c r="FR27" s="327" t="s">
        <v>416</v>
      </c>
      <c r="FS27" s="327" t="s">
        <v>416</v>
      </c>
      <c r="FT27" s="327" t="s">
        <v>416</v>
      </c>
      <c r="FU27" s="327" t="s">
        <v>416</v>
      </c>
      <c r="FV27" s="327" t="s">
        <v>416</v>
      </c>
      <c r="FW27" s="327" t="s">
        <v>416</v>
      </c>
      <c r="FX27" s="327" t="s">
        <v>416</v>
      </c>
      <c r="FY27" s="327" t="s">
        <v>416</v>
      </c>
      <c r="FZ27" s="327" t="s">
        <v>416</v>
      </c>
      <c r="GA27" s="327" t="s">
        <v>416</v>
      </c>
      <c r="GB27" s="327" t="s">
        <v>416</v>
      </c>
      <c r="GC27" s="327" t="s">
        <v>416</v>
      </c>
      <c r="GD27" s="327">
        <v>27443</v>
      </c>
      <c r="GF27" s="327">
        <v>72</v>
      </c>
      <c r="GG27" s="327">
        <v>13540</v>
      </c>
      <c r="GI27" s="327">
        <v>75</v>
      </c>
      <c r="GJ27" s="327">
        <v>13903</v>
      </c>
      <c r="GL27" s="327">
        <v>68</v>
      </c>
      <c r="GM27" s="327" t="s">
        <v>416</v>
      </c>
      <c r="GN27" s="327" t="s">
        <v>416</v>
      </c>
      <c r="GO27" s="327" t="s">
        <v>416</v>
      </c>
      <c r="GP27" s="327" t="s">
        <v>416</v>
      </c>
      <c r="GQ27" s="327" t="s">
        <v>416</v>
      </c>
      <c r="GR27" s="327" t="s">
        <v>416</v>
      </c>
      <c r="GS27" s="327" t="s">
        <v>416</v>
      </c>
      <c r="GT27" s="327" t="s">
        <v>416</v>
      </c>
      <c r="GU27" s="327" t="s">
        <v>416</v>
      </c>
      <c r="GV27" s="327" t="s">
        <v>416</v>
      </c>
      <c r="GW27" s="327" t="s">
        <v>416</v>
      </c>
      <c r="GX27" s="327" t="s">
        <v>416</v>
      </c>
      <c r="GY27" s="327" t="s">
        <v>416</v>
      </c>
      <c r="GZ27" s="327" t="s">
        <v>416</v>
      </c>
      <c r="HA27" s="327" t="s">
        <v>416</v>
      </c>
      <c r="HB27" s="327" t="s">
        <v>416</v>
      </c>
      <c r="HC27" s="327" t="s">
        <v>416</v>
      </c>
      <c r="HD27" s="327" t="s">
        <v>416</v>
      </c>
      <c r="HE27" s="327">
        <v>24543</v>
      </c>
      <c r="HG27" s="327">
        <v>87</v>
      </c>
      <c r="HH27" s="327">
        <v>12127</v>
      </c>
      <c r="HJ27" s="327">
        <v>87</v>
      </c>
      <c r="HK27" s="327">
        <v>12416</v>
      </c>
      <c r="HM27" s="327">
        <v>86</v>
      </c>
      <c r="HO27" s="327"/>
      <c r="HP27" s="327"/>
      <c r="HQ27" s="327"/>
      <c r="HR27" s="327"/>
      <c r="HS27" s="327"/>
      <c r="HT27" s="327"/>
      <c r="HU27" s="327"/>
      <c r="HV27" s="327"/>
      <c r="HW27" s="327"/>
      <c r="HX27" s="327"/>
      <c r="HY27" s="327"/>
      <c r="HZ27" s="327"/>
      <c r="IA27" s="327"/>
      <c r="IB27" s="327"/>
      <c r="IC27" s="327"/>
      <c r="ID27" s="327"/>
      <c r="IE27" s="327"/>
      <c r="IF27" s="327"/>
      <c r="IG27" s="327"/>
      <c r="IH27" s="327"/>
      <c r="II27" s="327"/>
      <c r="IJ27" s="327"/>
      <c r="IK27" s="327"/>
      <c r="IL27" s="327"/>
      <c r="IM27" s="327"/>
      <c r="IN27" s="327"/>
      <c r="IO27" s="327"/>
      <c r="IP27" s="327"/>
      <c r="IQ27" s="327"/>
      <c r="IR27" s="327"/>
      <c r="IS27" s="327"/>
      <c r="IT27" s="327"/>
      <c r="IU27" s="327"/>
      <c r="IV27" s="327"/>
    </row>
    <row r="28" spans="2:256" x14ac:dyDescent="0.2">
      <c r="B28" s="194" t="s">
        <v>386</v>
      </c>
      <c r="C28" s="327">
        <v>7585</v>
      </c>
      <c r="D28" s="327" t="s">
        <v>415</v>
      </c>
      <c r="E28" s="327" t="s">
        <v>415</v>
      </c>
      <c r="F28" s="327">
        <v>3</v>
      </c>
      <c r="G28" s="327">
        <v>2</v>
      </c>
      <c r="H28" s="327">
        <v>10</v>
      </c>
      <c r="I28" s="327">
        <v>46</v>
      </c>
      <c r="J28" s="327">
        <v>38</v>
      </c>
      <c r="K28" s="327" t="s">
        <v>415</v>
      </c>
      <c r="P28" s="327">
        <v>84</v>
      </c>
      <c r="Q28" s="327">
        <v>3750</v>
      </c>
      <c r="R28" s="327" t="s">
        <v>415</v>
      </c>
      <c r="S28" s="327" t="s">
        <v>415</v>
      </c>
      <c r="T28" s="327">
        <v>2</v>
      </c>
      <c r="U28" s="327">
        <v>2</v>
      </c>
      <c r="V28" s="327">
        <v>7</v>
      </c>
      <c r="W28" s="327">
        <v>44</v>
      </c>
      <c r="X28" s="327">
        <v>45</v>
      </c>
      <c r="Y28" s="327" t="s">
        <v>415</v>
      </c>
      <c r="AD28" s="327">
        <v>89</v>
      </c>
      <c r="AE28" s="327">
        <v>3835</v>
      </c>
      <c r="AF28" s="327" t="s">
        <v>415</v>
      </c>
      <c r="AG28" s="327" t="s">
        <v>415</v>
      </c>
      <c r="AH28" s="327">
        <v>5</v>
      </c>
      <c r="AI28" s="327">
        <v>3</v>
      </c>
      <c r="AJ28" s="327">
        <v>12</v>
      </c>
      <c r="AK28" s="327">
        <v>47</v>
      </c>
      <c r="AL28" s="327">
        <v>32</v>
      </c>
      <c r="AM28" s="327" t="s">
        <v>415</v>
      </c>
      <c r="AR28" s="327">
        <v>79</v>
      </c>
      <c r="AS28" s="327">
        <v>7577</v>
      </c>
      <c r="AT28" s="327" t="s">
        <v>415</v>
      </c>
      <c r="AU28" s="327">
        <v>0</v>
      </c>
      <c r="AV28" s="327">
        <v>1</v>
      </c>
      <c r="AW28" s="327">
        <v>1</v>
      </c>
      <c r="AX28" s="327">
        <v>3</v>
      </c>
      <c r="AY28" s="327">
        <v>17</v>
      </c>
      <c r="AZ28" s="327">
        <v>57</v>
      </c>
      <c r="BA28" s="327">
        <v>21</v>
      </c>
      <c r="BB28" s="327">
        <v>0</v>
      </c>
      <c r="BH28" s="327">
        <v>79</v>
      </c>
      <c r="BI28" s="327">
        <v>3747</v>
      </c>
      <c r="BJ28" s="327">
        <v>0</v>
      </c>
      <c r="BK28" s="327" t="s">
        <v>415</v>
      </c>
      <c r="BL28" s="327">
        <v>0</v>
      </c>
      <c r="BM28" s="327">
        <v>0</v>
      </c>
      <c r="BN28" s="327">
        <v>2</v>
      </c>
      <c r="BO28" s="327">
        <v>13</v>
      </c>
      <c r="BP28" s="327">
        <v>56</v>
      </c>
      <c r="BQ28" s="327">
        <v>28</v>
      </c>
      <c r="BR28" s="327" t="s">
        <v>415</v>
      </c>
      <c r="BX28" s="327">
        <v>85</v>
      </c>
      <c r="BY28" s="327">
        <v>3830</v>
      </c>
      <c r="BZ28" s="327" t="s">
        <v>415</v>
      </c>
      <c r="CA28" s="327" t="s">
        <v>415</v>
      </c>
      <c r="CB28" s="327">
        <v>1</v>
      </c>
      <c r="CC28" s="327">
        <v>1</v>
      </c>
      <c r="CD28" s="327">
        <v>4</v>
      </c>
      <c r="CE28" s="327">
        <v>21</v>
      </c>
      <c r="CF28" s="327">
        <v>57</v>
      </c>
      <c r="CG28" s="327">
        <v>15</v>
      </c>
      <c r="CH28" s="327" t="s">
        <v>415</v>
      </c>
      <c r="CN28" s="327">
        <v>73</v>
      </c>
      <c r="CO28" s="327">
        <v>7585</v>
      </c>
      <c r="CP28" s="327">
        <v>0</v>
      </c>
      <c r="CQ28" s="327" t="s">
        <v>415</v>
      </c>
      <c r="CR28" s="327">
        <v>4</v>
      </c>
      <c r="CS28" s="327">
        <v>2</v>
      </c>
      <c r="CT28" s="327">
        <v>1</v>
      </c>
      <c r="CU28" s="327">
        <v>16</v>
      </c>
      <c r="CV28" s="327">
        <v>52</v>
      </c>
      <c r="CW28" s="327">
        <v>25</v>
      </c>
      <c r="CX28" s="327">
        <v>1</v>
      </c>
      <c r="DD28" s="327">
        <v>78</v>
      </c>
      <c r="DE28" s="327">
        <v>3750</v>
      </c>
      <c r="DF28" s="327" t="s">
        <v>415</v>
      </c>
      <c r="DG28" s="327" t="s">
        <v>415</v>
      </c>
      <c r="DH28" s="327">
        <v>3</v>
      </c>
      <c r="DI28" s="327">
        <v>2</v>
      </c>
      <c r="DJ28" s="327">
        <v>1</v>
      </c>
      <c r="DK28" s="327">
        <v>16</v>
      </c>
      <c r="DL28" s="327">
        <v>53</v>
      </c>
      <c r="DM28" s="327">
        <v>25</v>
      </c>
      <c r="DN28" s="327">
        <v>1</v>
      </c>
      <c r="DT28" s="327">
        <v>79</v>
      </c>
      <c r="DU28" s="327">
        <v>3835</v>
      </c>
      <c r="DV28" s="327" t="s">
        <v>415</v>
      </c>
      <c r="DW28" s="327" t="s">
        <v>415</v>
      </c>
      <c r="DX28" s="327">
        <v>5</v>
      </c>
      <c r="DY28" s="327">
        <v>2</v>
      </c>
      <c r="DZ28" s="327">
        <v>1</v>
      </c>
      <c r="EA28" s="327">
        <v>16</v>
      </c>
      <c r="EB28" s="327">
        <v>50</v>
      </c>
      <c r="EC28" s="327">
        <v>26</v>
      </c>
      <c r="ED28" s="327">
        <v>1</v>
      </c>
      <c r="EJ28" s="327">
        <v>77</v>
      </c>
      <c r="EK28" s="327" t="s">
        <v>416</v>
      </c>
      <c r="EL28" s="327" t="s">
        <v>416</v>
      </c>
      <c r="EM28" s="327" t="s">
        <v>416</v>
      </c>
      <c r="EN28" s="327" t="s">
        <v>416</v>
      </c>
      <c r="EO28" s="327" t="s">
        <v>416</v>
      </c>
      <c r="EP28" s="327" t="s">
        <v>416</v>
      </c>
      <c r="EQ28" s="327" t="s">
        <v>416</v>
      </c>
      <c r="ER28" s="327" t="s">
        <v>416</v>
      </c>
      <c r="ES28" s="327" t="s">
        <v>416</v>
      </c>
      <c r="ET28" s="327" t="s">
        <v>416</v>
      </c>
      <c r="EU28" s="327" t="s">
        <v>416</v>
      </c>
      <c r="EV28" s="327" t="s">
        <v>416</v>
      </c>
      <c r="EW28" s="327" t="s">
        <v>416</v>
      </c>
      <c r="EX28" s="327" t="s">
        <v>416</v>
      </c>
      <c r="EY28" s="327" t="s">
        <v>416</v>
      </c>
      <c r="EZ28" s="327" t="s">
        <v>416</v>
      </c>
      <c r="FA28" s="327" t="s">
        <v>416</v>
      </c>
      <c r="FB28" s="327" t="s">
        <v>416</v>
      </c>
      <c r="FC28" s="327" t="s">
        <v>416</v>
      </c>
      <c r="FD28" s="327" t="s">
        <v>416</v>
      </c>
      <c r="FE28" s="327" t="s">
        <v>416</v>
      </c>
      <c r="FF28" s="327" t="s">
        <v>416</v>
      </c>
      <c r="FG28" s="327" t="s">
        <v>416</v>
      </c>
      <c r="FH28" s="327" t="s">
        <v>416</v>
      </c>
      <c r="FI28" s="327" t="s">
        <v>416</v>
      </c>
      <c r="FJ28" s="327" t="s">
        <v>416</v>
      </c>
      <c r="FK28" s="327" t="s">
        <v>416</v>
      </c>
      <c r="FL28" s="327" t="s">
        <v>416</v>
      </c>
      <c r="FM28" s="327" t="s">
        <v>416</v>
      </c>
      <c r="FN28" s="327" t="s">
        <v>416</v>
      </c>
      <c r="FO28" s="327" t="s">
        <v>416</v>
      </c>
      <c r="FP28" s="327" t="s">
        <v>416</v>
      </c>
      <c r="FQ28" s="327" t="s">
        <v>416</v>
      </c>
      <c r="FR28" s="327" t="s">
        <v>416</v>
      </c>
      <c r="FS28" s="327" t="s">
        <v>416</v>
      </c>
      <c r="FT28" s="327" t="s">
        <v>416</v>
      </c>
      <c r="FU28" s="327" t="s">
        <v>416</v>
      </c>
      <c r="FV28" s="327" t="s">
        <v>416</v>
      </c>
      <c r="FW28" s="327" t="s">
        <v>416</v>
      </c>
      <c r="FX28" s="327" t="s">
        <v>416</v>
      </c>
      <c r="FY28" s="327" t="s">
        <v>416</v>
      </c>
      <c r="FZ28" s="327" t="s">
        <v>416</v>
      </c>
      <c r="GA28" s="327" t="s">
        <v>416</v>
      </c>
      <c r="GB28" s="327" t="s">
        <v>416</v>
      </c>
      <c r="GC28" s="327" t="s">
        <v>416</v>
      </c>
      <c r="GD28" s="327">
        <v>7577</v>
      </c>
      <c r="GF28" s="327">
        <v>69</v>
      </c>
      <c r="GG28" s="327">
        <v>3747</v>
      </c>
      <c r="GI28" s="327">
        <v>73</v>
      </c>
      <c r="GJ28" s="327">
        <v>3830</v>
      </c>
      <c r="GL28" s="327">
        <v>65</v>
      </c>
      <c r="GM28" s="327" t="s">
        <v>416</v>
      </c>
      <c r="GN28" s="327" t="s">
        <v>416</v>
      </c>
      <c r="GO28" s="327" t="s">
        <v>416</v>
      </c>
      <c r="GP28" s="327" t="s">
        <v>416</v>
      </c>
      <c r="GQ28" s="327" t="s">
        <v>416</v>
      </c>
      <c r="GR28" s="327" t="s">
        <v>416</v>
      </c>
      <c r="GS28" s="327" t="s">
        <v>416</v>
      </c>
      <c r="GT28" s="327" t="s">
        <v>416</v>
      </c>
      <c r="GU28" s="327" t="s">
        <v>416</v>
      </c>
      <c r="GV28" s="327" t="s">
        <v>416</v>
      </c>
      <c r="GW28" s="327" t="s">
        <v>416</v>
      </c>
      <c r="GX28" s="327" t="s">
        <v>416</v>
      </c>
      <c r="GY28" s="327" t="s">
        <v>416</v>
      </c>
      <c r="GZ28" s="327" t="s">
        <v>416</v>
      </c>
      <c r="HA28" s="327" t="s">
        <v>416</v>
      </c>
      <c r="HB28" s="327" t="s">
        <v>416</v>
      </c>
      <c r="HC28" s="327" t="s">
        <v>416</v>
      </c>
      <c r="HD28" s="327" t="s">
        <v>416</v>
      </c>
      <c r="HE28" s="327">
        <v>7244</v>
      </c>
      <c r="HG28" s="327">
        <v>83</v>
      </c>
      <c r="HH28" s="327">
        <v>3592</v>
      </c>
      <c r="HJ28" s="327">
        <v>83</v>
      </c>
      <c r="HK28" s="327">
        <v>3652</v>
      </c>
      <c r="HM28" s="327">
        <v>83</v>
      </c>
      <c r="HO28" s="327"/>
      <c r="HP28" s="327"/>
      <c r="HQ28" s="327"/>
      <c r="HR28" s="327"/>
      <c r="HS28" s="327"/>
      <c r="HT28" s="327"/>
      <c r="HU28" s="327"/>
      <c r="HV28" s="327"/>
      <c r="HW28" s="327"/>
      <c r="HX28" s="327"/>
      <c r="HY28" s="327"/>
      <c r="HZ28" s="327"/>
      <c r="IA28" s="327"/>
      <c r="IB28" s="327"/>
      <c r="IC28" s="327"/>
      <c r="ID28" s="327"/>
      <c r="IE28" s="327"/>
      <c r="IF28" s="327"/>
      <c r="IG28" s="327"/>
      <c r="IH28" s="327"/>
      <c r="II28" s="327"/>
      <c r="IJ28" s="327"/>
      <c r="IK28" s="327"/>
      <c r="IL28" s="327"/>
      <c r="IM28" s="327"/>
      <c r="IN28" s="327"/>
      <c r="IO28" s="327"/>
      <c r="IP28" s="327"/>
      <c r="IQ28" s="327"/>
      <c r="IR28" s="327"/>
      <c r="IS28" s="327"/>
      <c r="IT28" s="327"/>
      <c r="IU28" s="327"/>
      <c r="IV28" s="327"/>
    </row>
    <row r="29" spans="2:256" x14ac:dyDescent="0.2">
      <c r="B29" s="194" t="s">
        <v>387</v>
      </c>
      <c r="C29" s="327">
        <v>16647</v>
      </c>
      <c r="D29" s="327">
        <v>0</v>
      </c>
      <c r="E29" s="327">
        <v>0</v>
      </c>
      <c r="F29" s="327">
        <v>5</v>
      </c>
      <c r="G29" s="327">
        <v>2</v>
      </c>
      <c r="H29" s="327">
        <v>8</v>
      </c>
      <c r="I29" s="327">
        <v>42</v>
      </c>
      <c r="J29" s="327">
        <v>43</v>
      </c>
      <c r="K29" s="327">
        <v>0</v>
      </c>
      <c r="P29" s="327">
        <v>85</v>
      </c>
      <c r="Q29" s="327">
        <v>8193</v>
      </c>
      <c r="R29" s="327" t="s">
        <v>415</v>
      </c>
      <c r="S29" s="327">
        <v>0</v>
      </c>
      <c r="T29" s="327">
        <v>4</v>
      </c>
      <c r="U29" s="327">
        <v>1</v>
      </c>
      <c r="V29" s="327">
        <v>6</v>
      </c>
      <c r="W29" s="327">
        <v>39</v>
      </c>
      <c r="X29" s="327">
        <v>49</v>
      </c>
      <c r="Y29" s="327" t="s">
        <v>415</v>
      </c>
      <c r="AD29" s="327">
        <v>88</v>
      </c>
      <c r="AE29" s="327">
        <v>8454</v>
      </c>
      <c r="AF29" s="327" t="s">
        <v>415</v>
      </c>
      <c r="AG29" s="327">
        <v>0</v>
      </c>
      <c r="AH29" s="327">
        <v>6</v>
      </c>
      <c r="AI29" s="327">
        <v>2</v>
      </c>
      <c r="AJ29" s="327">
        <v>10</v>
      </c>
      <c r="AK29" s="327">
        <v>45</v>
      </c>
      <c r="AL29" s="327">
        <v>37</v>
      </c>
      <c r="AM29" s="327" t="s">
        <v>415</v>
      </c>
      <c r="AR29" s="327">
        <v>82</v>
      </c>
      <c r="AS29" s="327">
        <v>16627</v>
      </c>
      <c r="AT29" s="327" t="s">
        <v>415</v>
      </c>
      <c r="AU29" s="327">
        <v>0</v>
      </c>
      <c r="AV29" s="327">
        <v>1</v>
      </c>
      <c r="AW29" s="327">
        <v>1</v>
      </c>
      <c r="AX29" s="327">
        <v>3</v>
      </c>
      <c r="AY29" s="327">
        <v>14</v>
      </c>
      <c r="AZ29" s="327">
        <v>55</v>
      </c>
      <c r="BA29" s="327">
        <v>25</v>
      </c>
      <c r="BB29" s="327">
        <v>1</v>
      </c>
      <c r="BH29" s="327">
        <v>81</v>
      </c>
      <c r="BI29" s="327">
        <v>8185</v>
      </c>
      <c r="BJ29" s="327" t="s">
        <v>415</v>
      </c>
      <c r="BK29" s="327">
        <v>0</v>
      </c>
      <c r="BL29" s="327">
        <v>1</v>
      </c>
      <c r="BM29" s="327">
        <v>1</v>
      </c>
      <c r="BN29" s="327">
        <v>2</v>
      </c>
      <c r="BO29" s="327">
        <v>11</v>
      </c>
      <c r="BP29" s="327">
        <v>52</v>
      </c>
      <c r="BQ29" s="327">
        <v>31</v>
      </c>
      <c r="BR29" s="327">
        <v>1</v>
      </c>
      <c r="BX29" s="327">
        <v>85</v>
      </c>
      <c r="BY29" s="327">
        <v>8442</v>
      </c>
      <c r="BZ29" s="327" t="s">
        <v>415</v>
      </c>
      <c r="CA29" s="327">
        <v>0</v>
      </c>
      <c r="CB29" s="327">
        <v>1</v>
      </c>
      <c r="CC29" s="327">
        <v>1</v>
      </c>
      <c r="CD29" s="327">
        <v>4</v>
      </c>
      <c r="CE29" s="327">
        <v>16</v>
      </c>
      <c r="CF29" s="327">
        <v>57</v>
      </c>
      <c r="CG29" s="327">
        <v>19</v>
      </c>
      <c r="CH29" s="327">
        <v>0</v>
      </c>
      <c r="CN29" s="327">
        <v>77</v>
      </c>
      <c r="CO29" s="327">
        <v>16646</v>
      </c>
      <c r="CP29" s="327">
        <v>0</v>
      </c>
      <c r="CQ29" s="327">
        <v>0</v>
      </c>
      <c r="CR29" s="327">
        <v>5</v>
      </c>
      <c r="CS29" s="327">
        <v>1</v>
      </c>
      <c r="CT29" s="327">
        <v>1</v>
      </c>
      <c r="CU29" s="327">
        <v>12</v>
      </c>
      <c r="CV29" s="327">
        <v>48</v>
      </c>
      <c r="CW29" s="327">
        <v>31</v>
      </c>
      <c r="CX29" s="327">
        <v>2</v>
      </c>
      <c r="DD29" s="327">
        <v>82</v>
      </c>
      <c r="DE29" s="327">
        <v>8192</v>
      </c>
      <c r="DF29" s="327" t="s">
        <v>415</v>
      </c>
      <c r="DG29" s="327">
        <v>0</v>
      </c>
      <c r="DH29" s="327">
        <v>4</v>
      </c>
      <c r="DI29" s="327">
        <v>1</v>
      </c>
      <c r="DJ29" s="327">
        <v>1</v>
      </c>
      <c r="DK29" s="327">
        <v>13</v>
      </c>
      <c r="DL29" s="327">
        <v>51</v>
      </c>
      <c r="DM29" s="327">
        <v>29</v>
      </c>
      <c r="DN29" s="327">
        <v>2</v>
      </c>
      <c r="DT29" s="327">
        <v>82</v>
      </c>
      <c r="DU29" s="327">
        <v>8454</v>
      </c>
      <c r="DV29" s="327" t="s">
        <v>415</v>
      </c>
      <c r="DW29" s="327">
        <v>0</v>
      </c>
      <c r="DX29" s="327">
        <v>5</v>
      </c>
      <c r="DY29" s="327">
        <v>1</v>
      </c>
      <c r="DZ29" s="327">
        <v>1</v>
      </c>
      <c r="EA29" s="327">
        <v>12</v>
      </c>
      <c r="EB29" s="327">
        <v>46</v>
      </c>
      <c r="EC29" s="327">
        <v>33</v>
      </c>
      <c r="ED29" s="327">
        <v>3</v>
      </c>
      <c r="EJ29" s="327">
        <v>81</v>
      </c>
      <c r="EK29" s="327" t="s">
        <v>416</v>
      </c>
      <c r="EL29" s="327" t="s">
        <v>416</v>
      </c>
      <c r="EM29" s="327" t="s">
        <v>416</v>
      </c>
      <c r="EN29" s="327" t="s">
        <v>416</v>
      </c>
      <c r="EO29" s="327" t="s">
        <v>416</v>
      </c>
      <c r="EP29" s="327" t="s">
        <v>416</v>
      </c>
      <c r="EQ29" s="327" t="s">
        <v>416</v>
      </c>
      <c r="ER29" s="327" t="s">
        <v>416</v>
      </c>
      <c r="ES29" s="327" t="s">
        <v>416</v>
      </c>
      <c r="ET29" s="327" t="s">
        <v>416</v>
      </c>
      <c r="EU29" s="327" t="s">
        <v>416</v>
      </c>
      <c r="EV29" s="327" t="s">
        <v>416</v>
      </c>
      <c r="EW29" s="327" t="s">
        <v>416</v>
      </c>
      <c r="EX29" s="327" t="s">
        <v>416</v>
      </c>
      <c r="EY29" s="327" t="s">
        <v>416</v>
      </c>
      <c r="EZ29" s="327" t="s">
        <v>416</v>
      </c>
      <c r="FA29" s="327" t="s">
        <v>416</v>
      </c>
      <c r="FB29" s="327" t="s">
        <v>416</v>
      </c>
      <c r="FC29" s="327" t="s">
        <v>416</v>
      </c>
      <c r="FD29" s="327" t="s">
        <v>416</v>
      </c>
      <c r="FE29" s="327" t="s">
        <v>416</v>
      </c>
      <c r="FF29" s="327" t="s">
        <v>416</v>
      </c>
      <c r="FG29" s="327" t="s">
        <v>416</v>
      </c>
      <c r="FH29" s="327" t="s">
        <v>416</v>
      </c>
      <c r="FI29" s="327" t="s">
        <v>416</v>
      </c>
      <c r="FJ29" s="327" t="s">
        <v>416</v>
      </c>
      <c r="FK29" s="327" t="s">
        <v>416</v>
      </c>
      <c r="FL29" s="327" t="s">
        <v>416</v>
      </c>
      <c r="FM29" s="327" t="s">
        <v>416</v>
      </c>
      <c r="FN29" s="327" t="s">
        <v>416</v>
      </c>
      <c r="FO29" s="327" t="s">
        <v>416</v>
      </c>
      <c r="FP29" s="327" t="s">
        <v>416</v>
      </c>
      <c r="FQ29" s="327" t="s">
        <v>416</v>
      </c>
      <c r="FR29" s="327" t="s">
        <v>416</v>
      </c>
      <c r="FS29" s="327" t="s">
        <v>416</v>
      </c>
      <c r="FT29" s="327" t="s">
        <v>416</v>
      </c>
      <c r="FU29" s="327" t="s">
        <v>416</v>
      </c>
      <c r="FV29" s="327" t="s">
        <v>416</v>
      </c>
      <c r="FW29" s="327" t="s">
        <v>416</v>
      </c>
      <c r="FX29" s="327" t="s">
        <v>416</v>
      </c>
      <c r="FY29" s="327" t="s">
        <v>416</v>
      </c>
      <c r="FZ29" s="327" t="s">
        <v>416</v>
      </c>
      <c r="GA29" s="327" t="s">
        <v>416</v>
      </c>
      <c r="GB29" s="327" t="s">
        <v>416</v>
      </c>
      <c r="GC29" s="327" t="s">
        <v>416</v>
      </c>
      <c r="GD29" s="327">
        <v>16625</v>
      </c>
      <c r="GF29" s="327">
        <v>73</v>
      </c>
      <c r="GG29" s="327">
        <v>8184</v>
      </c>
      <c r="GI29" s="327">
        <v>76</v>
      </c>
      <c r="GJ29" s="327">
        <v>8441</v>
      </c>
      <c r="GL29" s="327">
        <v>70</v>
      </c>
      <c r="GM29" s="327" t="s">
        <v>416</v>
      </c>
      <c r="GN29" s="327" t="s">
        <v>416</v>
      </c>
      <c r="GO29" s="327" t="s">
        <v>416</v>
      </c>
      <c r="GP29" s="327" t="s">
        <v>416</v>
      </c>
      <c r="GQ29" s="327" t="s">
        <v>416</v>
      </c>
      <c r="GR29" s="327" t="s">
        <v>416</v>
      </c>
      <c r="GS29" s="327" t="s">
        <v>416</v>
      </c>
      <c r="GT29" s="327" t="s">
        <v>416</v>
      </c>
      <c r="GU29" s="327" t="s">
        <v>416</v>
      </c>
      <c r="GV29" s="327" t="s">
        <v>416</v>
      </c>
      <c r="GW29" s="327" t="s">
        <v>416</v>
      </c>
      <c r="GX29" s="327" t="s">
        <v>416</v>
      </c>
      <c r="GY29" s="327" t="s">
        <v>416</v>
      </c>
      <c r="GZ29" s="327" t="s">
        <v>416</v>
      </c>
      <c r="HA29" s="327" t="s">
        <v>416</v>
      </c>
      <c r="HB29" s="327" t="s">
        <v>416</v>
      </c>
      <c r="HC29" s="327" t="s">
        <v>416</v>
      </c>
      <c r="HD29" s="327" t="s">
        <v>416</v>
      </c>
      <c r="HE29" s="327">
        <v>14407</v>
      </c>
      <c r="HG29" s="327">
        <v>89</v>
      </c>
      <c r="HH29" s="327">
        <v>7096</v>
      </c>
      <c r="HJ29" s="327">
        <v>89</v>
      </c>
      <c r="HK29" s="327">
        <v>7311</v>
      </c>
      <c r="HM29" s="327">
        <v>88</v>
      </c>
      <c r="HO29" s="327"/>
      <c r="HP29" s="327"/>
      <c r="HQ29" s="327"/>
      <c r="HR29" s="327"/>
      <c r="HS29" s="327"/>
      <c r="HT29" s="327"/>
      <c r="HU29" s="327"/>
      <c r="HV29" s="327"/>
      <c r="HW29" s="327"/>
      <c r="HX29" s="327"/>
      <c r="HY29" s="327"/>
      <c r="HZ29" s="327"/>
      <c r="IA29" s="327"/>
      <c r="IB29" s="327"/>
      <c r="IC29" s="327"/>
      <c r="ID29" s="327"/>
      <c r="IE29" s="327"/>
      <c r="IF29" s="327"/>
      <c r="IG29" s="327"/>
      <c r="IH29" s="327"/>
      <c r="II29" s="327"/>
      <c r="IJ29" s="327"/>
      <c r="IK29" s="327"/>
      <c r="IL29" s="327"/>
      <c r="IM29" s="327"/>
      <c r="IN29" s="327"/>
      <c r="IO29" s="327"/>
      <c r="IP29" s="327"/>
      <c r="IQ29" s="327"/>
      <c r="IR29" s="327"/>
      <c r="IS29" s="327"/>
      <c r="IT29" s="327"/>
      <c r="IU29" s="327"/>
      <c r="IV29" s="327"/>
    </row>
    <row r="30" spans="2:256" x14ac:dyDescent="0.2">
      <c r="B30" s="327" t="s">
        <v>388</v>
      </c>
      <c r="C30" s="327">
        <v>3244</v>
      </c>
      <c r="D30" s="327" t="s">
        <v>415</v>
      </c>
      <c r="E30" s="327" t="s">
        <v>415</v>
      </c>
      <c r="F30" s="327">
        <v>5</v>
      </c>
      <c r="G30" s="327">
        <v>2</v>
      </c>
      <c r="H30" s="327">
        <v>9</v>
      </c>
      <c r="I30" s="327">
        <v>44</v>
      </c>
      <c r="J30" s="327">
        <v>40</v>
      </c>
      <c r="K30" s="327" t="s">
        <v>415</v>
      </c>
      <c r="P30" s="327">
        <v>84</v>
      </c>
      <c r="Q30" s="327">
        <v>1610</v>
      </c>
      <c r="R30" s="327" t="s">
        <v>415</v>
      </c>
      <c r="S30" s="327" t="s">
        <v>415</v>
      </c>
      <c r="T30" s="327">
        <v>2</v>
      </c>
      <c r="U30" s="327">
        <v>2</v>
      </c>
      <c r="V30" s="327">
        <v>7</v>
      </c>
      <c r="W30" s="327">
        <v>41</v>
      </c>
      <c r="X30" s="327">
        <v>47</v>
      </c>
      <c r="Y30" s="327" t="s">
        <v>415</v>
      </c>
      <c r="AD30" s="327">
        <v>88</v>
      </c>
      <c r="AE30" s="327">
        <v>1634</v>
      </c>
      <c r="AF30" s="327">
        <v>0</v>
      </c>
      <c r="AG30" s="327" t="s">
        <v>415</v>
      </c>
      <c r="AH30" s="327">
        <v>7</v>
      </c>
      <c r="AI30" s="327">
        <v>2</v>
      </c>
      <c r="AJ30" s="327">
        <v>10</v>
      </c>
      <c r="AK30" s="327">
        <v>47</v>
      </c>
      <c r="AL30" s="327">
        <v>34</v>
      </c>
      <c r="AM30" s="327">
        <v>0</v>
      </c>
      <c r="AR30" s="327">
        <v>81</v>
      </c>
      <c r="AS30" s="327">
        <v>3242</v>
      </c>
      <c r="AT30" s="327">
        <v>0</v>
      </c>
      <c r="AU30" s="327">
        <v>0</v>
      </c>
      <c r="AV30" s="327">
        <v>1</v>
      </c>
      <c r="AW30" s="327">
        <v>1</v>
      </c>
      <c r="AX30" s="327">
        <v>3</v>
      </c>
      <c r="AY30" s="327">
        <v>16</v>
      </c>
      <c r="AZ30" s="327">
        <v>55</v>
      </c>
      <c r="BA30" s="327">
        <v>23</v>
      </c>
      <c r="BB30" s="327">
        <v>0</v>
      </c>
      <c r="BH30" s="327">
        <v>79</v>
      </c>
      <c r="BI30" s="327">
        <v>1610</v>
      </c>
      <c r="BJ30" s="327">
        <v>0</v>
      </c>
      <c r="BK30" s="327" t="s">
        <v>415</v>
      </c>
      <c r="BL30" s="327">
        <v>1</v>
      </c>
      <c r="BM30" s="327">
        <v>1</v>
      </c>
      <c r="BN30" s="327">
        <v>1</v>
      </c>
      <c r="BO30" s="327">
        <v>13</v>
      </c>
      <c r="BP30" s="327">
        <v>54</v>
      </c>
      <c r="BQ30" s="327">
        <v>30</v>
      </c>
      <c r="BR30" s="327" t="s">
        <v>415</v>
      </c>
      <c r="BX30" s="327">
        <v>85</v>
      </c>
      <c r="BY30" s="327">
        <v>1632</v>
      </c>
      <c r="BZ30" s="327">
        <v>0</v>
      </c>
      <c r="CA30" s="327" t="s">
        <v>415</v>
      </c>
      <c r="CB30" s="327">
        <v>1</v>
      </c>
      <c r="CC30" s="327">
        <v>2</v>
      </c>
      <c r="CD30" s="327">
        <v>5</v>
      </c>
      <c r="CE30" s="327">
        <v>19</v>
      </c>
      <c r="CF30" s="327">
        <v>57</v>
      </c>
      <c r="CG30" s="327">
        <v>16</v>
      </c>
      <c r="CH30" s="327" t="s">
        <v>415</v>
      </c>
      <c r="CN30" s="327">
        <v>73</v>
      </c>
      <c r="CO30" s="327">
        <v>3243</v>
      </c>
      <c r="CP30" s="327">
        <v>0</v>
      </c>
      <c r="CQ30" s="327" t="s">
        <v>415</v>
      </c>
      <c r="CR30" s="327">
        <v>4</v>
      </c>
      <c r="CS30" s="327">
        <v>1</v>
      </c>
      <c r="CT30" s="327">
        <v>0</v>
      </c>
      <c r="CU30" s="327">
        <v>14</v>
      </c>
      <c r="CV30" s="327">
        <v>51</v>
      </c>
      <c r="CW30" s="327">
        <v>27</v>
      </c>
      <c r="CX30" s="327">
        <v>2</v>
      </c>
      <c r="DD30" s="327">
        <v>79</v>
      </c>
      <c r="DE30" s="327">
        <v>1609</v>
      </c>
      <c r="DF30" s="327">
        <v>0</v>
      </c>
      <c r="DG30" s="327" t="s">
        <v>415</v>
      </c>
      <c r="DH30" s="327">
        <v>3</v>
      </c>
      <c r="DI30" s="327">
        <v>1</v>
      </c>
      <c r="DJ30" s="327">
        <v>0</v>
      </c>
      <c r="DK30" s="327">
        <v>15</v>
      </c>
      <c r="DL30" s="327">
        <v>53</v>
      </c>
      <c r="DM30" s="327">
        <v>26</v>
      </c>
      <c r="DN30" s="327">
        <v>1</v>
      </c>
      <c r="DT30" s="327">
        <v>81</v>
      </c>
      <c r="DU30" s="327">
        <v>1634</v>
      </c>
      <c r="DV30" s="327">
        <v>0</v>
      </c>
      <c r="DW30" s="327" t="s">
        <v>415</v>
      </c>
      <c r="DX30" s="327">
        <v>6</v>
      </c>
      <c r="DY30" s="327">
        <v>2</v>
      </c>
      <c r="DZ30" s="327">
        <v>0</v>
      </c>
      <c r="EA30" s="327">
        <v>14</v>
      </c>
      <c r="EB30" s="327">
        <v>49</v>
      </c>
      <c r="EC30" s="327">
        <v>27</v>
      </c>
      <c r="ED30" s="327">
        <v>2</v>
      </c>
      <c r="EJ30" s="327">
        <v>78</v>
      </c>
      <c r="EK30" s="327" t="s">
        <v>416</v>
      </c>
      <c r="EL30" s="327" t="s">
        <v>416</v>
      </c>
      <c r="EM30" s="327" t="s">
        <v>416</v>
      </c>
      <c r="EN30" s="327" t="s">
        <v>416</v>
      </c>
      <c r="EO30" s="327" t="s">
        <v>416</v>
      </c>
      <c r="EP30" s="327" t="s">
        <v>416</v>
      </c>
      <c r="EQ30" s="327" t="s">
        <v>416</v>
      </c>
      <c r="ER30" s="327" t="s">
        <v>416</v>
      </c>
      <c r="ES30" s="327" t="s">
        <v>416</v>
      </c>
      <c r="ET30" s="327" t="s">
        <v>416</v>
      </c>
      <c r="EU30" s="327" t="s">
        <v>416</v>
      </c>
      <c r="EV30" s="327" t="s">
        <v>416</v>
      </c>
      <c r="EW30" s="327" t="s">
        <v>416</v>
      </c>
      <c r="EX30" s="327" t="s">
        <v>416</v>
      </c>
      <c r="EY30" s="327" t="s">
        <v>416</v>
      </c>
      <c r="EZ30" s="327" t="s">
        <v>416</v>
      </c>
      <c r="FA30" s="327" t="s">
        <v>416</v>
      </c>
      <c r="FB30" s="327" t="s">
        <v>416</v>
      </c>
      <c r="FC30" s="327" t="s">
        <v>416</v>
      </c>
      <c r="FD30" s="327" t="s">
        <v>416</v>
      </c>
      <c r="FE30" s="327" t="s">
        <v>416</v>
      </c>
      <c r="FF30" s="327" t="s">
        <v>416</v>
      </c>
      <c r="FG30" s="327" t="s">
        <v>416</v>
      </c>
      <c r="FH30" s="327" t="s">
        <v>416</v>
      </c>
      <c r="FI30" s="327" t="s">
        <v>416</v>
      </c>
      <c r="FJ30" s="327" t="s">
        <v>416</v>
      </c>
      <c r="FK30" s="327" t="s">
        <v>416</v>
      </c>
      <c r="FL30" s="327" t="s">
        <v>416</v>
      </c>
      <c r="FM30" s="327" t="s">
        <v>416</v>
      </c>
      <c r="FN30" s="327" t="s">
        <v>416</v>
      </c>
      <c r="FO30" s="327" t="s">
        <v>416</v>
      </c>
      <c r="FP30" s="327" t="s">
        <v>416</v>
      </c>
      <c r="FQ30" s="327" t="s">
        <v>416</v>
      </c>
      <c r="FR30" s="327" t="s">
        <v>416</v>
      </c>
      <c r="FS30" s="327" t="s">
        <v>416</v>
      </c>
      <c r="FT30" s="327" t="s">
        <v>416</v>
      </c>
      <c r="FU30" s="327" t="s">
        <v>416</v>
      </c>
      <c r="FV30" s="327" t="s">
        <v>416</v>
      </c>
      <c r="FW30" s="327" t="s">
        <v>416</v>
      </c>
      <c r="FX30" s="327" t="s">
        <v>416</v>
      </c>
      <c r="FY30" s="327" t="s">
        <v>416</v>
      </c>
      <c r="FZ30" s="327" t="s">
        <v>416</v>
      </c>
      <c r="GA30" s="327" t="s">
        <v>416</v>
      </c>
      <c r="GB30" s="327" t="s">
        <v>416</v>
      </c>
      <c r="GC30" s="327" t="s">
        <v>416</v>
      </c>
      <c r="GD30" s="327">
        <v>3241</v>
      </c>
      <c r="GF30" s="327">
        <v>70</v>
      </c>
      <c r="GG30" s="327">
        <v>1609</v>
      </c>
      <c r="GI30" s="327">
        <v>75</v>
      </c>
      <c r="GJ30" s="327">
        <v>1632</v>
      </c>
      <c r="GL30" s="327">
        <v>66</v>
      </c>
      <c r="GM30" s="327" t="s">
        <v>416</v>
      </c>
      <c r="GN30" s="327" t="s">
        <v>416</v>
      </c>
      <c r="GO30" s="327" t="s">
        <v>416</v>
      </c>
      <c r="GP30" s="327" t="s">
        <v>416</v>
      </c>
      <c r="GQ30" s="327" t="s">
        <v>416</v>
      </c>
      <c r="GR30" s="327" t="s">
        <v>416</v>
      </c>
      <c r="GS30" s="327" t="s">
        <v>416</v>
      </c>
      <c r="GT30" s="327" t="s">
        <v>416</v>
      </c>
      <c r="GU30" s="327" t="s">
        <v>416</v>
      </c>
      <c r="GV30" s="327" t="s">
        <v>416</v>
      </c>
      <c r="GW30" s="327" t="s">
        <v>416</v>
      </c>
      <c r="GX30" s="327" t="s">
        <v>416</v>
      </c>
      <c r="GY30" s="327" t="s">
        <v>416</v>
      </c>
      <c r="GZ30" s="327" t="s">
        <v>416</v>
      </c>
      <c r="HA30" s="327" t="s">
        <v>416</v>
      </c>
      <c r="HB30" s="327" t="s">
        <v>416</v>
      </c>
      <c r="HC30" s="327" t="s">
        <v>416</v>
      </c>
      <c r="HD30" s="327" t="s">
        <v>416</v>
      </c>
      <c r="HE30" s="327">
        <v>2892</v>
      </c>
      <c r="HG30" s="327">
        <v>86</v>
      </c>
      <c r="HH30" s="327">
        <v>1439</v>
      </c>
      <c r="HJ30" s="327">
        <v>87</v>
      </c>
      <c r="HK30" s="327">
        <v>1453</v>
      </c>
      <c r="HM30" s="327">
        <v>85</v>
      </c>
      <c r="HO30" s="327"/>
      <c r="HP30" s="327"/>
      <c r="HQ30" s="327"/>
      <c r="HR30" s="327"/>
      <c r="HS30" s="327"/>
      <c r="HT30" s="327"/>
      <c r="HU30" s="327"/>
      <c r="HV30" s="327"/>
      <c r="HW30" s="327"/>
      <c r="HX30" s="327"/>
      <c r="HY30" s="327"/>
      <c r="HZ30" s="327"/>
      <c r="IA30" s="327"/>
      <c r="IB30" s="327"/>
      <c r="IC30" s="327"/>
      <c r="ID30" s="327"/>
      <c r="IE30" s="327"/>
      <c r="IF30" s="327"/>
      <c r="IG30" s="327"/>
      <c r="IH30" s="327"/>
      <c r="II30" s="327"/>
      <c r="IJ30" s="327"/>
      <c r="IK30" s="327"/>
      <c r="IL30" s="327"/>
      <c r="IM30" s="327"/>
      <c r="IN30" s="327"/>
      <c r="IO30" s="327"/>
      <c r="IP30" s="327"/>
      <c r="IQ30" s="327"/>
      <c r="IR30" s="327"/>
      <c r="IS30" s="327"/>
      <c r="IT30" s="327"/>
      <c r="IU30" s="327"/>
      <c r="IV30" s="327"/>
    </row>
    <row r="31" spans="2:256" x14ac:dyDescent="0.2">
      <c r="B31" s="327" t="s">
        <v>37</v>
      </c>
      <c r="C31" s="327">
        <v>1919</v>
      </c>
      <c r="D31" s="327">
        <v>0</v>
      </c>
      <c r="E31" s="327">
        <v>0</v>
      </c>
      <c r="F31" s="327">
        <v>4</v>
      </c>
      <c r="G31" s="327">
        <v>1</v>
      </c>
      <c r="H31" s="327">
        <v>5</v>
      </c>
      <c r="I31" s="327">
        <v>27</v>
      </c>
      <c r="J31" s="327">
        <v>61</v>
      </c>
      <c r="K31" s="327">
        <v>1</v>
      </c>
      <c r="P31" s="327">
        <v>89</v>
      </c>
      <c r="Q31" s="327">
        <v>943</v>
      </c>
      <c r="R31" s="327" t="s">
        <v>415</v>
      </c>
      <c r="S31" s="327" t="s">
        <v>415</v>
      </c>
      <c r="T31" s="327">
        <v>4</v>
      </c>
      <c r="U31" s="327">
        <v>1</v>
      </c>
      <c r="V31" s="327">
        <v>3</v>
      </c>
      <c r="W31" s="327">
        <v>25</v>
      </c>
      <c r="X31" s="327">
        <v>65</v>
      </c>
      <c r="Y31" s="327">
        <v>2</v>
      </c>
      <c r="AD31" s="327">
        <v>92</v>
      </c>
      <c r="AE31" s="327">
        <v>976</v>
      </c>
      <c r="AF31" s="327" t="s">
        <v>415</v>
      </c>
      <c r="AG31" s="327" t="s">
        <v>415</v>
      </c>
      <c r="AH31" s="327">
        <v>5</v>
      </c>
      <c r="AI31" s="327">
        <v>1</v>
      </c>
      <c r="AJ31" s="327">
        <v>7</v>
      </c>
      <c r="AK31" s="327">
        <v>29</v>
      </c>
      <c r="AL31" s="327">
        <v>57</v>
      </c>
      <c r="AM31" s="327">
        <v>1</v>
      </c>
      <c r="AR31" s="327">
        <v>87</v>
      </c>
      <c r="AS31" s="327">
        <v>1918</v>
      </c>
      <c r="AT31" s="327">
        <v>0</v>
      </c>
      <c r="AU31" s="327">
        <v>0</v>
      </c>
      <c r="AV31" s="327">
        <v>1</v>
      </c>
      <c r="AW31" s="327">
        <v>1</v>
      </c>
      <c r="AX31" s="327">
        <v>3</v>
      </c>
      <c r="AY31" s="327">
        <v>9</v>
      </c>
      <c r="AZ31" s="327">
        <v>39</v>
      </c>
      <c r="BA31" s="327">
        <v>44</v>
      </c>
      <c r="BB31" s="327">
        <v>3</v>
      </c>
      <c r="BH31" s="327">
        <v>86</v>
      </c>
      <c r="BI31" s="327">
        <v>942</v>
      </c>
      <c r="BJ31" s="327">
        <v>0</v>
      </c>
      <c r="BK31" s="327" t="s">
        <v>415</v>
      </c>
      <c r="BL31" s="327">
        <v>0</v>
      </c>
      <c r="BM31" s="327">
        <v>1</v>
      </c>
      <c r="BN31" s="327">
        <v>2</v>
      </c>
      <c r="BO31" s="327">
        <v>6</v>
      </c>
      <c r="BP31" s="327">
        <v>36</v>
      </c>
      <c r="BQ31" s="327">
        <v>50</v>
      </c>
      <c r="BR31" s="327">
        <v>4</v>
      </c>
      <c r="BX31" s="327">
        <v>90</v>
      </c>
      <c r="BY31" s="327">
        <v>976</v>
      </c>
      <c r="BZ31" s="327">
        <v>0</v>
      </c>
      <c r="CA31" s="327" t="s">
        <v>415</v>
      </c>
      <c r="CB31" s="327">
        <v>2</v>
      </c>
      <c r="CC31" s="327">
        <v>1</v>
      </c>
      <c r="CD31" s="327">
        <v>3</v>
      </c>
      <c r="CE31" s="327">
        <v>12</v>
      </c>
      <c r="CF31" s="327">
        <v>41</v>
      </c>
      <c r="CG31" s="327">
        <v>38</v>
      </c>
      <c r="CH31" s="327">
        <v>3</v>
      </c>
      <c r="CN31" s="327">
        <v>82</v>
      </c>
      <c r="CO31" s="327">
        <v>1919</v>
      </c>
      <c r="CP31" s="327" t="s">
        <v>415</v>
      </c>
      <c r="CQ31" s="327" t="s">
        <v>415</v>
      </c>
      <c r="CR31" s="327">
        <v>2</v>
      </c>
      <c r="CS31" s="327">
        <v>0</v>
      </c>
      <c r="CT31" s="327">
        <v>0</v>
      </c>
      <c r="CU31" s="327">
        <v>3</v>
      </c>
      <c r="CV31" s="327">
        <v>23</v>
      </c>
      <c r="CW31" s="327">
        <v>53</v>
      </c>
      <c r="CX31" s="327">
        <v>19</v>
      </c>
      <c r="DD31" s="327">
        <v>94</v>
      </c>
      <c r="DE31" s="327">
        <v>943</v>
      </c>
      <c r="DF31" s="327" t="s">
        <v>415</v>
      </c>
      <c r="DG31" s="327" t="s">
        <v>415</v>
      </c>
      <c r="DH31" s="327">
        <v>2</v>
      </c>
      <c r="DI31" s="327" t="s">
        <v>415</v>
      </c>
      <c r="DJ31" s="327" t="s">
        <v>415</v>
      </c>
      <c r="DK31" s="327">
        <v>2</v>
      </c>
      <c r="DL31" s="327">
        <v>26</v>
      </c>
      <c r="DM31" s="327">
        <v>54</v>
      </c>
      <c r="DN31" s="327">
        <v>15</v>
      </c>
      <c r="DT31" s="327">
        <v>95</v>
      </c>
      <c r="DU31" s="327">
        <v>976</v>
      </c>
      <c r="DV31" s="327">
        <v>0</v>
      </c>
      <c r="DW31" s="327" t="s">
        <v>415</v>
      </c>
      <c r="DX31" s="327">
        <v>2</v>
      </c>
      <c r="DY31" s="327" t="s">
        <v>415</v>
      </c>
      <c r="DZ31" s="327" t="s">
        <v>415</v>
      </c>
      <c r="EA31" s="327">
        <v>3</v>
      </c>
      <c r="EB31" s="327">
        <v>20</v>
      </c>
      <c r="EC31" s="327">
        <v>52</v>
      </c>
      <c r="ED31" s="327">
        <v>22</v>
      </c>
      <c r="EJ31" s="327">
        <v>94</v>
      </c>
      <c r="EK31" s="327" t="s">
        <v>416</v>
      </c>
      <c r="EL31" s="327" t="s">
        <v>416</v>
      </c>
      <c r="EM31" s="327" t="s">
        <v>416</v>
      </c>
      <c r="EN31" s="327" t="s">
        <v>416</v>
      </c>
      <c r="EO31" s="327" t="s">
        <v>416</v>
      </c>
      <c r="EP31" s="327" t="s">
        <v>416</v>
      </c>
      <c r="EQ31" s="327" t="s">
        <v>416</v>
      </c>
      <c r="ER31" s="327" t="s">
        <v>416</v>
      </c>
      <c r="ES31" s="327" t="s">
        <v>416</v>
      </c>
      <c r="ET31" s="327" t="s">
        <v>416</v>
      </c>
      <c r="EU31" s="327" t="s">
        <v>416</v>
      </c>
      <c r="EV31" s="327" t="s">
        <v>416</v>
      </c>
      <c r="EW31" s="327" t="s">
        <v>416</v>
      </c>
      <c r="EX31" s="327" t="s">
        <v>416</v>
      </c>
      <c r="EY31" s="327" t="s">
        <v>416</v>
      </c>
      <c r="EZ31" s="327" t="s">
        <v>416</v>
      </c>
      <c r="FA31" s="327" t="s">
        <v>416</v>
      </c>
      <c r="FB31" s="327" t="s">
        <v>416</v>
      </c>
      <c r="FC31" s="327" t="s">
        <v>416</v>
      </c>
      <c r="FD31" s="327" t="s">
        <v>416</v>
      </c>
      <c r="FE31" s="327" t="s">
        <v>416</v>
      </c>
      <c r="FF31" s="327" t="s">
        <v>416</v>
      </c>
      <c r="FG31" s="327" t="s">
        <v>416</v>
      </c>
      <c r="FH31" s="327" t="s">
        <v>416</v>
      </c>
      <c r="FI31" s="327" t="s">
        <v>416</v>
      </c>
      <c r="FJ31" s="327" t="s">
        <v>416</v>
      </c>
      <c r="FK31" s="327" t="s">
        <v>416</v>
      </c>
      <c r="FL31" s="327" t="s">
        <v>416</v>
      </c>
      <c r="FM31" s="327" t="s">
        <v>416</v>
      </c>
      <c r="FN31" s="327" t="s">
        <v>416</v>
      </c>
      <c r="FO31" s="327" t="s">
        <v>416</v>
      </c>
      <c r="FP31" s="327" t="s">
        <v>416</v>
      </c>
      <c r="FQ31" s="327" t="s">
        <v>416</v>
      </c>
      <c r="FR31" s="327" t="s">
        <v>416</v>
      </c>
      <c r="FS31" s="327" t="s">
        <v>416</v>
      </c>
      <c r="FT31" s="327" t="s">
        <v>416</v>
      </c>
      <c r="FU31" s="327" t="s">
        <v>416</v>
      </c>
      <c r="FV31" s="327" t="s">
        <v>416</v>
      </c>
      <c r="FW31" s="327" t="s">
        <v>416</v>
      </c>
      <c r="FX31" s="327" t="s">
        <v>416</v>
      </c>
      <c r="FY31" s="327" t="s">
        <v>416</v>
      </c>
      <c r="FZ31" s="327" t="s">
        <v>416</v>
      </c>
      <c r="GA31" s="327" t="s">
        <v>416</v>
      </c>
      <c r="GB31" s="327" t="s">
        <v>416</v>
      </c>
      <c r="GC31" s="327" t="s">
        <v>416</v>
      </c>
      <c r="GD31" s="327">
        <v>1918</v>
      </c>
      <c r="GF31" s="327">
        <v>84</v>
      </c>
      <c r="GG31" s="327">
        <v>942</v>
      </c>
      <c r="GI31" s="327">
        <v>88</v>
      </c>
      <c r="GJ31" s="327">
        <v>976</v>
      </c>
      <c r="GL31" s="327">
        <v>80</v>
      </c>
      <c r="GM31" s="327" t="s">
        <v>416</v>
      </c>
      <c r="GN31" s="327" t="s">
        <v>416</v>
      </c>
      <c r="GO31" s="327" t="s">
        <v>416</v>
      </c>
      <c r="GP31" s="327" t="s">
        <v>416</v>
      </c>
      <c r="GQ31" s="327" t="s">
        <v>416</v>
      </c>
      <c r="GR31" s="327" t="s">
        <v>416</v>
      </c>
      <c r="GS31" s="327" t="s">
        <v>416</v>
      </c>
      <c r="GT31" s="327" t="s">
        <v>416</v>
      </c>
      <c r="GU31" s="327" t="s">
        <v>416</v>
      </c>
      <c r="GV31" s="327" t="s">
        <v>416</v>
      </c>
      <c r="GW31" s="327" t="s">
        <v>416</v>
      </c>
      <c r="GX31" s="327" t="s">
        <v>416</v>
      </c>
      <c r="GY31" s="327" t="s">
        <v>416</v>
      </c>
      <c r="GZ31" s="327" t="s">
        <v>416</v>
      </c>
      <c r="HA31" s="327" t="s">
        <v>416</v>
      </c>
      <c r="HB31" s="327" t="s">
        <v>416</v>
      </c>
      <c r="HC31" s="327" t="s">
        <v>416</v>
      </c>
      <c r="HD31" s="327" t="s">
        <v>416</v>
      </c>
      <c r="HE31" s="327">
        <v>1699</v>
      </c>
      <c r="HG31" s="327">
        <v>96</v>
      </c>
      <c r="HH31" s="327">
        <v>834</v>
      </c>
      <c r="HJ31" s="327">
        <v>96</v>
      </c>
      <c r="HK31" s="327">
        <v>865</v>
      </c>
      <c r="HM31" s="327">
        <v>96</v>
      </c>
      <c r="HO31" s="327"/>
      <c r="HP31" s="327"/>
      <c r="HQ31" s="327"/>
      <c r="HR31" s="327"/>
      <c r="HS31" s="327"/>
      <c r="HT31" s="327"/>
      <c r="HU31" s="327"/>
      <c r="HV31" s="327"/>
      <c r="HW31" s="327"/>
      <c r="HX31" s="327"/>
      <c r="HY31" s="327"/>
      <c r="HZ31" s="327"/>
      <c r="IA31" s="327"/>
      <c r="IB31" s="327"/>
      <c r="IC31" s="327"/>
      <c r="ID31" s="327"/>
      <c r="IE31" s="327"/>
      <c r="IF31" s="327"/>
      <c r="IG31" s="327"/>
      <c r="IH31" s="327"/>
      <c r="II31" s="327"/>
      <c r="IJ31" s="327"/>
      <c r="IK31" s="327"/>
      <c r="IL31" s="327"/>
      <c r="IM31" s="327"/>
      <c r="IN31" s="327"/>
      <c r="IO31" s="327"/>
      <c r="IP31" s="327"/>
      <c r="IQ31" s="327"/>
      <c r="IR31" s="327"/>
      <c r="IS31" s="327"/>
      <c r="IT31" s="327"/>
      <c r="IU31" s="327"/>
      <c r="IV31" s="327"/>
    </row>
    <row r="32" spans="2:256" x14ac:dyDescent="0.2">
      <c r="B32" s="327" t="s">
        <v>389</v>
      </c>
      <c r="C32" s="327">
        <v>7958</v>
      </c>
      <c r="D32" s="327">
        <v>0</v>
      </c>
      <c r="E32" s="327">
        <v>0</v>
      </c>
      <c r="F32" s="327">
        <v>7</v>
      </c>
      <c r="G32" s="327">
        <v>3</v>
      </c>
      <c r="H32" s="327">
        <v>9</v>
      </c>
      <c r="I32" s="327">
        <v>42</v>
      </c>
      <c r="J32" s="327">
        <v>38</v>
      </c>
      <c r="K32" s="327">
        <v>0</v>
      </c>
      <c r="P32" s="327">
        <v>80</v>
      </c>
      <c r="Q32" s="327">
        <v>3813</v>
      </c>
      <c r="R32" s="327">
        <v>0</v>
      </c>
      <c r="S32" s="327">
        <v>0</v>
      </c>
      <c r="T32" s="327">
        <v>6</v>
      </c>
      <c r="U32" s="327">
        <v>2</v>
      </c>
      <c r="V32" s="327">
        <v>8</v>
      </c>
      <c r="W32" s="327">
        <v>40</v>
      </c>
      <c r="X32" s="327">
        <v>43</v>
      </c>
      <c r="Y32" s="327">
        <v>0</v>
      </c>
      <c r="AD32" s="327">
        <v>83</v>
      </c>
      <c r="AE32" s="327">
        <v>4145</v>
      </c>
      <c r="AF32" s="327">
        <v>0</v>
      </c>
      <c r="AG32" s="327">
        <v>0</v>
      </c>
      <c r="AH32" s="327">
        <v>9</v>
      </c>
      <c r="AI32" s="327">
        <v>4</v>
      </c>
      <c r="AJ32" s="327">
        <v>11</v>
      </c>
      <c r="AK32" s="327">
        <v>43</v>
      </c>
      <c r="AL32" s="327">
        <v>33</v>
      </c>
      <c r="AM32" s="327">
        <v>0</v>
      </c>
      <c r="AR32" s="327">
        <v>76</v>
      </c>
      <c r="AS32" s="327">
        <v>7947</v>
      </c>
      <c r="AT32" s="327">
        <v>0</v>
      </c>
      <c r="AU32" s="327">
        <v>0</v>
      </c>
      <c r="AV32" s="327">
        <v>1</v>
      </c>
      <c r="AW32" s="327">
        <v>2</v>
      </c>
      <c r="AX32" s="327">
        <v>5</v>
      </c>
      <c r="AY32" s="327">
        <v>17</v>
      </c>
      <c r="AZ32" s="327">
        <v>52</v>
      </c>
      <c r="BA32" s="327">
        <v>23</v>
      </c>
      <c r="BB32" s="327">
        <v>1</v>
      </c>
      <c r="BH32" s="327">
        <v>75</v>
      </c>
      <c r="BI32" s="327">
        <v>3811</v>
      </c>
      <c r="BJ32" s="327" t="s">
        <v>415</v>
      </c>
      <c r="BK32" s="327" t="s">
        <v>415</v>
      </c>
      <c r="BL32" s="327">
        <v>1</v>
      </c>
      <c r="BM32" s="327">
        <v>1</v>
      </c>
      <c r="BN32" s="327">
        <v>4</v>
      </c>
      <c r="BO32" s="327">
        <v>14</v>
      </c>
      <c r="BP32" s="327">
        <v>52</v>
      </c>
      <c r="BQ32" s="327">
        <v>28</v>
      </c>
      <c r="BR32" s="327">
        <v>1</v>
      </c>
      <c r="BX32" s="327">
        <v>80</v>
      </c>
      <c r="BY32" s="327">
        <v>4136</v>
      </c>
      <c r="BZ32" s="327" t="s">
        <v>415</v>
      </c>
      <c r="CA32" s="327" t="s">
        <v>415</v>
      </c>
      <c r="CB32" s="327">
        <v>1</v>
      </c>
      <c r="CC32" s="327">
        <v>2</v>
      </c>
      <c r="CD32" s="327">
        <v>6</v>
      </c>
      <c r="CE32" s="327">
        <v>20</v>
      </c>
      <c r="CF32" s="327">
        <v>52</v>
      </c>
      <c r="CG32" s="327">
        <v>18</v>
      </c>
      <c r="CH32" s="327">
        <v>0</v>
      </c>
      <c r="CN32" s="327">
        <v>70</v>
      </c>
      <c r="CO32" s="327">
        <v>7957</v>
      </c>
      <c r="CP32" s="327">
        <v>0</v>
      </c>
      <c r="CQ32" s="327" t="s">
        <v>415</v>
      </c>
      <c r="CR32" s="327">
        <v>6</v>
      </c>
      <c r="CS32" s="327">
        <v>1</v>
      </c>
      <c r="CT32" s="327">
        <v>1</v>
      </c>
      <c r="CU32" s="327">
        <v>11</v>
      </c>
      <c r="CV32" s="327">
        <v>43</v>
      </c>
      <c r="CW32" s="327">
        <v>34</v>
      </c>
      <c r="CX32" s="327">
        <v>4</v>
      </c>
      <c r="DD32" s="327">
        <v>81</v>
      </c>
      <c r="DE32" s="327">
        <v>3813</v>
      </c>
      <c r="DF32" s="327" t="s">
        <v>415</v>
      </c>
      <c r="DG32" s="327" t="s">
        <v>415</v>
      </c>
      <c r="DH32" s="327">
        <v>5</v>
      </c>
      <c r="DI32" s="327">
        <v>1</v>
      </c>
      <c r="DJ32" s="327">
        <v>1</v>
      </c>
      <c r="DK32" s="327">
        <v>12</v>
      </c>
      <c r="DL32" s="327">
        <v>46</v>
      </c>
      <c r="DM32" s="327">
        <v>32</v>
      </c>
      <c r="DN32" s="327">
        <v>3</v>
      </c>
      <c r="DT32" s="327">
        <v>81</v>
      </c>
      <c r="DU32" s="327">
        <v>4144</v>
      </c>
      <c r="DV32" s="327" t="s">
        <v>415</v>
      </c>
      <c r="DW32" s="327">
        <v>0</v>
      </c>
      <c r="DX32" s="327">
        <v>6</v>
      </c>
      <c r="DY32" s="327">
        <v>1</v>
      </c>
      <c r="DZ32" s="327">
        <v>0</v>
      </c>
      <c r="EA32" s="327">
        <v>11</v>
      </c>
      <c r="EB32" s="327">
        <v>41</v>
      </c>
      <c r="EC32" s="327">
        <v>36</v>
      </c>
      <c r="ED32" s="327">
        <v>5</v>
      </c>
      <c r="EJ32" s="327">
        <v>81</v>
      </c>
      <c r="EK32" s="327" t="s">
        <v>416</v>
      </c>
      <c r="EL32" s="327" t="s">
        <v>416</v>
      </c>
      <c r="EM32" s="327" t="s">
        <v>416</v>
      </c>
      <c r="EN32" s="327" t="s">
        <v>416</v>
      </c>
      <c r="EO32" s="327" t="s">
        <v>416</v>
      </c>
      <c r="EP32" s="327" t="s">
        <v>416</v>
      </c>
      <c r="EQ32" s="327" t="s">
        <v>416</v>
      </c>
      <c r="ER32" s="327" t="s">
        <v>416</v>
      </c>
      <c r="ES32" s="327" t="s">
        <v>416</v>
      </c>
      <c r="ET32" s="327" t="s">
        <v>416</v>
      </c>
      <c r="EU32" s="327" t="s">
        <v>416</v>
      </c>
      <c r="EV32" s="327" t="s">
        <v>416</v>
      </c>
      <c r="EW32" s="327" t="s">
        <v>416</v>
      </c>
      <c r="EX32" s="327" t="s">
        <v>416</v>
      </c>
      <c r="EY32" s="327" t="s">
        <v>416</v>
      </c>
      <c r="EZ32" s="327" t="s">
        <v>416</v>
      </c>
      <c r="FA32" s="327" t="s">
        <v>416</v>
      </c>
      <c r="FB32" s="327" t="s">
        <v>416</v>
      </c>
      <c r="FC32" s="327" t="s">
        <v>416</v>
      </c>
      <c r="FD32" s="327" t="s">
        <v>416</v>
      </c>
      <c r="FE32" s="327" t="s">
        <v>416</v>
      </c>
      <c r="FF32" s="327" t="s">
        <v>416</v>
      </c>
      <c r="FG32" s="327" t="s">
        <v>416</v>
      </c>
      <c r="FH32" s="327" t="s">
        <v>416</v>
      </c>
      <c r="FI32" s="327" t="s">
        <v>416</v>
      </c>
      <c r="FJ32" s="327" t="s">
        <v>416</v>
      </c>
      <c r="FK32" s="327" t="s">
        <v>416</v>
      </c>
      <c r="FL32" s="327" t="s">
        <v>416</v>
      </c>
      <c r="FM32" s="327" t="s">
        <v>416</v>
      </c>
      <c r="FN32" s="327" t="s">
        <v>416</v>
      </c>
      <c r="FO32" s="327" t="s">
        <v>416</v>
      </c>
      <c r="FP32" s="327" t="s">
        <v>416</v>
      </c>
      <c r="FQ32" s="327" t="s">
        <v>416</v>
      </c>
      <c r="FR32" s="327" t="s">
        <v>416</v>
      </c>
      <c r="FS32" s="327" t="s">
        <v>416</v>
      </c>
      <c r="FT32" s="327" t="s">
        <v>416</v>
      </c>
      <c r="FU32" s="327" t="s">
        <v>416</v>
      </c>
      <c r="FV32" s="327" t="s">
        <v>416</v>
      </c>
      <c r="FW32" s="327" t="s">
        <v>416</v>
      </c>
      <c r="FX32" s="327" t="s">
        <v>416</v>
      </c>
      <c r="FY32" s="327" t="s">
        <v>416</v>
      </c>
      <c r="FZ32" s="327" t="s">
        <v>416</v>
      </c>
      <c r="GA32" s="327" t="s">
        <v>416</v>
      </c>
      <c r="GB32" s="327" t="s">
        <v>416</v>
      </c>
      <c r="GC32" s="327" t="s">
        <v>416</v>
      </c>
      <c r="GD32" s="327">
        <v>7945</v>
      </c>
      <c r="GF32" s="327">
        <v>69</v>
      </c>
      <c r="GG32" s="327">
        <v>3810</v>
      </c>
      <c r="GI32" s="327">
        <v>73</v>
      </c>
      <c r="GJ32" s="327">
        <v>4135</v>
      </c>
      <c r="GL32" s="327">
        <v>65</v>
      </c>
      <c r="GM32" s="327" t="s">
        <v>416</v>
      </c>
      <c r="GN32" s="327" t="s">
        <v>416</v>
      </c>
      <c r="GO32" s="327" t="s">
        <v>416</v>
      </c>
      <c r="GP32" s="327" t="s">
        <v>416</v>
      </c>
      <c r="GQ32" s="327" t="s">
        <v>416</v>
      </c>
      <c r="GR32" s="327" t="s">
        <v>416</v>
      </c>
      <c r="GS32" s="327" t="s">
        <v>416</v>
      </c>
      <c r="GT32" s="327" t="s">
        <v>416</v>
      </c>
      <c r="GU32" s="327" t="s">
        <v>416</v>
      </c>
      <c r="GV32" s="327" t="s">
        <v>416</v>
      </c>
      <c r="GW32" s="327" t="s">
        <v>416</v>
      </c>
      <c r="GX32" s="327" t="s">
        <v>416</v>
      </c>
      <c r="GY32" s="327" t="s">
        <v>416</v>
      </c>
      <c r="GZ32" s="327" t="s">
        <v>416</v>
      </c>
      <c r="HA32" s="327" t="s">
        <v>416</v>
      </c>
      <c r="HB32" s="327" t="s">
        <v>416</v>
      </c>
      <c r="HC32" s="327" t="s">
        <v>416</v>
      </c>
      <c r="HD32" s="327" t="s">
        <v>416</v>
      </c>
      <c r="HE32" s="327">
        <v>6324</v>
      </c>
      <c r="HG32" s="327">
        <v>90</v>
      </c>
      <c r="HH32" s="327">
        <v>3049</v>
      </c>
      <c r="HJ32" s="327">
        <v>89</v>
      </c>
      <c r="HK32" s="327">
        <v>3275</v>
      </c>
      <c r="HM32" s="327">
        <v>91</v>
      </c>
      <c r="HO32" s="327"/>
      <c r="HP32" s="327"/>
      <c r="HQ32" s="327"/>
      <c r="HR32" s="327"/>
      <c r="HS32" s="327"/>
      <c r="HT32" s="327"/>
      <c r="HU32" s="327"/>
      <c r="HV32" s="327"/>
      <c r="HW32" s="327"/>
      <c r="HX32" s="327"/>
      <c r="HY32" s="327"/>
      <c r="HZ32" s="327"/>
      <c r="IA32" s="327"/>
      <c r="IB32" s="327"/>
      <c r="IC32" s="327"/>
      <c r="ID32" s="327"/>
      <c r="IE32" s="327"/>
      <c r="IF32" s="327"/>
      <c r="IG32" s="327"/>
      <c r="IH32" s="327"/>
      <c r="II32" s="327"/>
      <c r="IJ32" s="327"/>
      <c r="IK32" s="327"/>
      <c r="IL32" s="327"/>
      <c r="IM32" s="327"/>
      <c r="IN32" s="327"/>
      <c r="IO32" s="327"/>
      <c r="IP32" s="327"/>
      <c r="IQ32" s="327"/>
      <c r="IR32" s="327"/>
      <c r="IS32" s="327"/>
      <c r="IT32" s="327"/>
      <c r="IU32" s="327"/>
      <c r="IV32" s="327"/>
    </row>
    <row r="33" spans="1:256" ht="15" x14ac:dyDescent="0.25">
      <c r="A33" s="330"/>
      <c r="B33" s="330" t="s">
        <v>390</v>
      </c>
      <c r="C33" s="327">
        <v>4136</v>
      </c>
      <c r="D33" s="327">
        <v>0</v>
      </c>
      <c r="E33" s="327">
        <v>2</v>
      </c>
      <c r="F33" s="327">
        <v>12</v>
      </c>
      <c r="G33" s="327">
        <v>2</v>
      </c>
      <c r="H33" s="327">
        <v>8</v>
      </c>
      <c r="I33" s="327">
        <v>34</v>
      </c>
      <c r="J33" s="327">
        <v>41</v>
      </c>
      <c r="K33" s="327">
        <v>0</v>
      </c>
      <c r="P33" s="327">
        <v>76</v>
      </c>
      <c r="Q33" s="327">
        <v>2039</v>
      </c>
      <c r="R33" s="327" t="s">
        <v>415</v>
      </c>
      <c r="S33" s="327">
        <v>2</v>
      </c>
      <c r="T33" s="327">
        <v>9</v>
      </c>
      <c r="U33" s="327">
        <v>2</v>
      </c>
      <c r="V33" s="327">
        <v>7</v>
      </c>
      <c r="W33" s="327">
        <v>33</v>
      </c>
      <c r="X33" s="327">
        <v>47</v>
      </c>
      <c r="Y33" s="327">
        <v>0</v>
      </c>
      <c r="AD33" s="327">
        <v>80</v>
      </c>
      <c r="AE33" s="327">
        <v>2097</v>
      </c>
      <c r="AF33" s="327" t="s">
        <v>415</v>
      </c>
      <c r="AG33" s="327">
        <v>2</v>
      </c>
      <c r="AH33" s="327">
        <v>15</v>
      </c>
      <c r="AI33" s="327">
        <v>3</v>
      </c>
      <c r="AJ33" s="327">
        <v>9</v>
      </c>
      <c r="AK33" s="327">
        <v>36</v>
      </c>
      <c r="AL33" s="327">
        <v>35</v>
      </c>
      <c r="AM33" s="327">
        <v>0</v>
      </c>
      <c r="AR33" s="327">
        <v>71</v>
      </c>
      <c r="AS33" s="327">
        <v>4119</v>
      </c>
      <c r="AT33" s="327">
        <v>0</v>
      </c>
      <c r="AU33" s="327">
        <v>1</v>
      </c>
      <c r="AV33" s="327">
        <v>3</v>
      </c>
      <c r="AW33" s="327">
        <v>3</v>
      </c>
      <c r="AX33" s="327">
        <v>6</v>
      </c>
      <c r="AY33" s="327">
        <v>17</v>
      </c>
      <c r="AZ33" s="327">
        <v>47</v>
      </c>
      <c r="BA33" s="327">
        <v>22</v>
      </c>
      <c r="BB33" s="327">
        <v>1</v>
      </c>
      <c r="BH33" s="327">
        <v>69</v>
      </c>
      <c r="BI33" s="327">
        <v>2032</v>
      </c>
      <c r="BJ33" s="327">
        <v>0</v>
      </c>
      <c r="BK33" s="327">
        <v>1</v>
      </c>
      <c r="BL33" s="327">
        <v>3</v>
      </c>
      <c r="BM33" s="327">
        <v>2</v>
      </c>
      <c r="BN33" s="327">
        <v>4</v>
      </c>
      <c r="BO33" s="327">
        <v>14</v>
      </c>
      <c r="BP33" s="327">
        <v>47</v>
      </c>
      <c r="BQ33" s="327">
        <v>28</v>
      </c>
      <c r="BR33" s="327">
        <v>1</v>
      </c>
      <c r="BX33" s="327">
        <v>76</v>
      </c>
      <c r="BY33" s="327">
        <v>2087</v>
      </c>
      <c r="BZ33" s="327">
        <v>0</v>
      </c>
      <c r="CA33" s="327">
        <v>1</v>
      </c>
      <c r="CB33" s="327">
        <v>3</v>
      </c>
      <c r="CC33" s="327">
        <v>4</v>
      </c>
      <c r="CD33" s="327">
        <v>8</v>
      </c>
      <c r="CE33" s="327">
        <v>21</v>
      </c>
      <c r="CF33" s="327">
        <v>47</v>
      </c>
      <c r="CG33" s="327">
        <v>16</v>
      </c>
      <c r="CH33" s="327">
        <v>1</v>
      </c>
      <c r="CN33" s="327">
        <v>63</v>
      </c>
      <c r="CO33" s="327">
        <v>4137</v>
      </c>
      <c r="CP33" s="327" t="s">
        <v>415</v>
      </c>
      <c r="CQ33" s="327">
        <v>2</v>
      </c>
      <c r="CR33" s="327">
        <v>10</v>
      </c>
      <c r="CS33" s="327">
        <v>1</v>
      </c>
      <c r="CT33" s="327">
        <v>0</v>
      </c>
      <c r="CU33" s="327">
        <v>13</v>
      </c>
      <c r="CV33" s="327">
        <v>40</v>
      </c>
      <c r="CW33" s="327">
        <v>29</v>
      </c>
      <c r="CX33" s="327">
        <v>3</v>
      </c>
      <c r="DD33" s="327">
        <v>73</v>
      </c>
      <c r="DE33" s="327">
        <v>2039</v>
      </c>
      <c r="DF33" s="327" t="s">
        <v>415</v>
      </c>
      <c r="DG33" s="327">
        <v>2</v>
      </c>
      <c r="DH33" s="327">
        <v>8</v>
      </c>
      <c r="DI33" s="327" t="s">
        <v>415</v>
      </c>
      <c r="DJ33" s="327" t="s">
        <v>415</v>
      </c>
      <c r="DK33" s="327">
        <v>15</v>
      </c>
      <c r="DL33" s="327">
        <v>43</v>
      </c>
      <c r="DM33" s="327">
        <v>28</v>
      </c>
      <c r="DN33" s="327">
        <v>2</v>
      </c>
      <c r="DT33" s="327">
        <v>73</v>
      </c>
      <c r="DU33" s="327">
        <v>2098</v>
      </c>
      <c r="DV33" s="327" t="s">
        <v>415</v>
      </c>
      <c r="DW33" s="327">
        <v>2</v>
      </c>
      <c r="DX33" s="327">
        <v>11</v>
      </c>
      <c r="DY33" s="327" t="s">
        <v>415</v>
      </c>
      <c r="DZ33" s="327" t="s">
        <v>415</v>
      </c>
      <c r="EA33" s="327">
        <v>12</v>
      </c>
      <c r="EB33" s="327">
        <v>38</v>
      </c>
      <c r="EC33" s="327">
        <v>31</v>
      </c>
      <c r="ED33" s="327">
        <v>4</v>
      </c>
      <c r="EJ33" s="327">
        <v>73</v>
      </c>
      <c r="EK33" s="327" t="s">
        <v>416</v>
      </c>
      <c r="EL33" s="327" t="s">
        <v>416</v>
      </c>
      <c r="EM33" s="327" t="s">
        <v>416</v>
      </c>
      <c r="EN33" s="327" t="s">
        <v>416</v>
      </c>
      <c r="EO33" s="327" t="s">
        <v>416</v>
      </c>
      <c r="EP33" s="327" t="s">
        <v>416</v>
      </c>
      <c r="EQ33" s="327" t="s">
        <v>416</v>
      </c>
      <c r="ER33" s="327" t="s">
        <v>416</v>
      </c>
      <c r="ES33" s="327" t="s">
        <v>416</v>
      </c>
      <c r="ET33" s="327" t="s">
        <v>416</v>
      </c>
      <c r="EU33" s="327" t="s">
        <v>416</v>
      </c>
      <c r="EV33" s="327" t="s">
        <v>416</v>
      </c>
      <c r="EW33" s="327" t="s">
        <v>416</v>
      </c>
      <c r="EX33" s="327" t="s">
        <v>416</v>
      </c>
      <c r="EY33" s="327" t="s">
        <v>416</v>
      </c>
      <c r="EZ33" s="327" t="s">
        <v>416</v>
      </c>
      <c r="FA33" s="327" t="s">
        <v>416</v>
      </c>
      <c r="FB33" s="327" t="s">
        <v>416</v>
      </c>
      <c r="FC33" s="327" t="s">
        <v>416</v>
      </c>
      <c r="FD33" s="327" t="s">
        <v>416</v>
      </c>
      <c r="FE33" s="327" t="s">
        <v>416</v>
      </c>
      <c r="FF33" s="327" t="s">
        <v>416</v>
      </c>
      <c r="FG33" s="327" t="s">
        <v>416</v>
      </c>
      <c r="FH33" s="327" t="s">
        <v>416</v>
      </c>
      <c r="FI33" s="327" t="s">
        <v>416</v>
      </c>
      <c r="FJ33" s="327" t="s">
        <v>416</v>
      </c>
      <c r="FK33" s="327" t="s">
        <v>416</v>
      </c>
      <c r="FL33" s="327" t="s">
        <v>416</v>
      </c>
      <c r="FM33" s="327" t="s">
        <v>416</v>
      </c>
      <c r="FN33" s="327" t="s">
        <v>416</v>
      </c>
      <c r="FO33" s="327" t="s">
        <v>416</v>
      </c>
      <c r="FP33" s="327" t="s">
        <v>416</v>
      </c>
      <c r="FQ33" s="327" t="s">
        <v>416</v>
      </c>
      <c r="FR33" s="327" t="s">
        <v>416</v>
      </c>
      <c r="FS33" s="327" t="s">
        <v>416</v>
      </c>
      <c r="FT33" s="327" t="s">
        <v>416</v>
      </c>
      <c r="FU33" s="327" t="s">
        <v>416</v>
      </c>
      <c r="FV33" s="327" t="s">
        <v>416</v>
      </c>
      <c r="FW33" s="327" t="s">
        <v>416</v>
      </c>
      <c r="FX33" s="327" t="s">
        <v>416</v>
      </c>
      <c r="FY33" s="327" t="s">
        <v>416</v>
      </c>
      <c r="FZ33" s="327" t="s">
        <v>416</v>
      </c>
      <c r="GA33" s="327" t="s">
        <v>416</v>
      </c>
      <c r="GB33" s="327" t="s">
        <v>416</v>
      </c>
      <c r="GC33" s="327" t="s">
        <v>416</v>
      </c>
      <c r="GD33" s="327">
        <v>4115</v>
      </c>
      <c r="GF33" s="327">
        <v>63</v>
      </c>
      <c r="GG33" s="327">
        <v>2029</v>
      </c>
      <c r="GI33" s="327">
        <v>67</v>
      </c>
      <c r="GJ33" s="327">
        <v>2086</v>
      </c>
      <c r="GL33" s="327">
        <v>58</v>
      </c>
      <c r="GM33" s="327" t="s">
        <v>416</v>
      </c>
      <c r="GN33" s="327" t="s">
        <v>416</v>
      </c>
      <c r="GO33" s="327" t="s">
        <v>416</v>
      </c>
      <c r="GP33" s="327" t="s">
        <v>416</v>
      </c>
      <c r="GQ33" s="327" t="s">
        <v>416</v>
      </c>
      <c r="GR33" s="327" t="s">
        <v>416</v>
      </c>
      <c r="GS33" s="327" t="s">
        <v>416</v>
      </c>
      <c r="GT33" s="327" t="s">
        <v>416</v>
      </c>
      <c r="GU33" s="327" t="s">
        <v>416</v>
      </c>
      <c r="GV33" s="327" t="s">
        <v>416</v>
      </c>
      <c r="GW33" s="327" t="s">
        <v>416</v>
      </c>
      <c r="GX33" s="327" t="s">
        <v>416</v>
      </c>
      <c r="GY33" s="327" t="s">
        <v>416</v>
      </c>
      <c r="GZ33" s="327" t="s">
        <v>416</v>
      </c>
      <c r="HA33" s="327" t="s">
        <v>416</v>
      </c>
      <c r="HB33" s="327" t="s">
        <v>416</v>
      </c>
      <c r="HC33" s="327" t="s">
        <v>416</v>
      </c>
      <c r="HD33" s="327" t="s">
        <v>416</v>
      </c>
      <c r="HE33" s="327">
        <v>3220</v>
      </c>
      <c r="HG33" s="327">
        <v>81</v>
      </c>
      <c r="HH33" s="327">
        <v>1618</v>
      </c>
      <c r="HJ33" s="327">
        <v>81</v>
      </c>
      <c r="HK33" s="327">
        <v>1602</v>
      </c>
      <c r="HM33" s="327">
        <v>81</v>
      </c>
      <c r="HO33" s="327"/>
      <c r="HP33" s="327"/>
      <c r="HQ33" s="327"/>
      <c r="HR33" s="327"/>
      <c r="HS33" s="327"/>
      <c r="HT33" s="327"/>
      <c r="HU33" s="327"/>
      <c r="HV33" s="327"/>
      <c r="HW33" s="327"/>
      <c r="HX33" s="327"/>
      <c r="HY33" s="327"/>
      <c r="HZ33" s="327"/>
      <c r="IA33" s="327"/>
      <c r="IB33" s="327"/>
      <c r="IC33" s="327"/>
      <c r="ID33" s="327"/>
      <c r="IE33" s="327"/>
      <c r="IF33" s="327"/>
      <c r="IG33" s="327"/>
      <c r="IH33" s="327"/>
      <c r="II33" s="327"/>
      <c r="IJ33" s="327"/>
      <c r="IK33" s="327"/>
      <c r="IL33" s="327"/>
      <c r="IM33" s="327"/>
      <c r="IN33" s="327"/>
      <c r="IO33" s="327"/>
      <c r="IP33" s="327"/>
      <c r="IQ33" s="327"/>
      <c r="IR33" s="327"/>
      <c r="IS33" s="327"/>
      <c r="IT33" s="327"/>
      <c r="IU33" s="327"/>
      <c r="IV33" s="327"/>
    </row>
    <row r="34" spans="1:256" x14ac:dyDescent="0.2">
      <c r="B34" s="327" t="s">
        <v>391</v>
      </c>
      <c r="C34" s="327">
        <v>1077</v>
      </c>
      <c r="D34" s="327">
        <v>1</v>
      </c>
      <c r="E34" s="327">
        <v>7</v>
      </c>
      <c r="F34" s="327">
        <v>32</v>
      </c>
      <c r="G34" s="327">
        <v>3</v>
      </c>
      <c r="H34" s="327">
        <v>9</v>
      </c>
      <c r="I34" s="327">
        <v>27</v>
      </c>
      <c r="J34" s="327">
        <v>20</v>
      </c>
      <c r="K34" s="327" t="s">
        <v>415</v>
      </c>
      <c r="P34" s="327">
        <v>47</v>
      </c>
      <c r="Q34" s="327">
        <v>491</v>
      </c>
      <c r="R34" s="327">
        <v>1</v>
      </c>
      <c r="S34" s="327">
        <v>9</v>
      </c>
      <c r="T34" s="327">
        <v>28</v>
      </c>
      <c r="U34" s="327">
        <v>2</v>
      </c>
      <c r="V34" s="327">
        <v>9</v>
      </c>
      <c r="W34" s="327">
        <v>27</v>
      </c>
      <c r="X34" s="327">
        <v>24</v>
      </c>
      <c r="Y34" s="327" t="s">
        <v>415</v>
      </c>
      <c r="AD34" s="327">
        <v>51</v>
      </c>
      <c r="AE34" s="327">
        <v>586</v>
      </c>
      <c r="AF34" s="327">
        <v>1</v>
      </c>
      <c r="AG34" s="327">
        <v>6</v>
      </c>
      <c r="AH34" s="327">
        <v>36</v>
      </c>
      <c r="AI34" s="327">
        <v>3</v>
      </c>
      <c r="AJ34" s="327">
        <v>10</v>
      </c>
      <c r="AK34" s="327">
        <v>27</v>
      </c>
      <c r="AL34" s="327">
        <v>17</v>
      </c>
      <c r="AM34" s="327">
        <v>0</v>
      </c>
      <c r="AR34" s="327">
        <v>44</v>
      </c>
      <c r="AS34" s="327">
        <v>1063</v>
      </c>
      <c r="AT34" s="327">
        <v>2</v>
      </c>
      <c r="AU34" s="327">
        <v>4</v>
      </c>
      <c r="AV34" s="327">
        <v>9</v>
      </c>
      <c r="AW34" s="327">
        <v>9</v>
      </c>
      <c r="AX34" s="327">
        <v>15</v>
      </c>
      <c r="AY34" s="327">
        <v>20</v>
      </c>
      <c r="AZ34" s="327">
        <v>34</v>
      </c>
      <c r="BA34" s="327">
        <v>8</v>
      </c>
      <c r="BB34" s="327" t="s">
        <v>415</v>
      </c>
      <c r="BH34" s="327">
        <v>42</v>
      </c>
      <c r="BI34" s="327">
        <v>485</v>
      </c>
      <c r="BJ34" s="327">
        <v>2</v>
      </c>
      <c r="BK34" s="327">
        <v>5</v>
      </c>
      <c r="BL34" s="327">
        <v>8</v>
      </c>
      <c r="BM34" s="327">
        <v>8</v>
      </c>
      <c r="BN34" s="327">
        <v>12</v>
      </c>
      <c r="BO34" s="327">
        <v>18</v>
      </c>
      <c r="BP34" s="327">
        <v>36</v>
      </c>
      <c r="BQ34" s="327">
        <v>10</v>
      </c>
      <c r="BR34" s="327" t="s">
        <v>415</v>
      </c>
      <c r="BX34" s="327">
        <v>47</v>
      </c>
      <c r="BY34" s="327">
        <v>578</v>
      </c>
      <c r="BZ34" s="327">
        <v>1</v>
      </c>
      <c r="CA34" s="327">
        <v>4</v>
      </c>
      <c r="CB34" s="327">
        <v>9</v>
      </c>
      <c r="CC34" s="327">
        <v>10</v>
      </c>
      <c r="CD34" s="327">
        <v>17</v>
      </c>
      <c r="CE34" s="327">
        <v>21</v>
      </c>
      <c r="CF34" s="327">
        <v>31</v>
      </c>
      <c r="CG34" s="327">
        <v>6</v>
      </c>
      <c r="CH34" s="327">
        <v>0</v>
      </c>
      <c r="CN34" s="327">
        <v>38</v>
      </c>
      <c r="CO34" s="327">
        <v>1078</v>
      </c>
      <c r="CP34" s="327">
        <v>1</v>
      </c>
      <c r="CQ34" s="327">
        <v>8</v>
      </c>
      <c r="CR34" s="327">
        <v>25</v>
      </c>
      <c r="CS34" s="327">
        <v>1</v>
      </c>
      <c r="CT34" s="327">
        <v>1</v>
      </c>
      <c r="CU34" s="327">
        <v>16</v>
      </c>
      <c r="CV34" s="327">
        <v>35</v>
      </c>
      <c r="CW34" s="327">
        <v>13</v>
      </c>
      <c r="CX34" s="327">
        <v>1</v>
      </c>
      <c r="DD34" s="327">
        <v>48</v>
      </c>
      <c r="DE34" s="327">
        <v>491</v>
      </c>
      <c r="DF34" s="327">
        <v>1</v>
      </c>
      <c r="DG34" s="327">
        <v>9</v>
      </c>
      <c r="DH34" s="327">
        <v>23</v>
      </c>
      <c r="DI34" s="327">
        <v>1</v>
      </c>
      <c r="DJ34" s="327" t="s">
        <v>415</v>
      </c>
      <c r="DK34" s="327">
        <v>19</v>
      </c>
      <c r="DL34" s="327">
        <v>36</v>
      </c>
      <c r="DM34" s="327">
        <v>11</v>
      </c>
      <c r="DN34" s="327" t="s">
        <v>415</v>
      </c>
      <c r="DT34" s="327">
        <v>47</v>
      </c>
      <c r="DU34" s="327">
        <v>587</v>
      </c>
      <c r="DV34" s="327">
        <v>1</v>
      </c>
      <c r="DW34" s="327">
        <v>7</v>
      </c>
      <c r="DX34" s="327">
        <v>27</v>
      </c>
      <c r="DY34" s="327">
        <v>1</v>
      </c>
      <c r="DZ34" s="327" t="s">
        <v>415</v>
      </c>
      <c r="EA34" s="327">
        <v>14</v>
      </c>
      <c r="EB34" s="327">
        <v>34</v>
      </c>
      <c r="EC34" s="327">
        <v>14</v>
      </c>
      <c r="ED34" s="327" t="s">
        <v>415</v>
      </c>
      <c r="EJ34" s="327">
        <v>49</v>
      </c>
      <c r="EK34" s="327" t="s">
        <v>416</v>
      </c>
      <c r="EL34" s="327" t="s">
        <v>416</v>
      </c>
      <c r="EM34" s="327" t="s">
        <v>416</v>
      </c>
      <c r="EN34" s="327" t="s">
        <v>416</v>
      </c>
      <c r="EO34" s="327" t="s">
        <v>416</v>
      </c>
      <c r="EP34" s="327" t="s">
        <v>416</v>
      </c>
      <c r="EQ34" s="327" t="s">
        <v>416</v>
      </c>
      <c r="ER34" s="327" t="s">
        <v>416</v>
      </c>
      <c r="ES34" s="327" t="s">
        <v>416</v>
      </c>
      <c r="ET34" s="327" t="s">
        <v>416</v>
      </c>
      <c r="EU34" s="327" t="s">
        <v>416</v>
      </c>
      <c r="EV34" s="327" t="s">
        <v>416</v>
      </c>
      <c r="EW34" s="327" t="s">
        <v>416</v>
      </c>
      <c r="EX34" s="327" t="s">
        <v>416</v>
      </c>
      <c r="EY34" s="327" t="s">
        <v>416</v>
      </c>
      <c r="EZ34" s="327" t="s">
        <v>416</v>
      </c>
      <c r="FA34" s="327" t="s">
        <v>416</v>
      </c>
      <c r="FB34" s="327" t="s">
        <v>416</v>
      </c>
      <c r="FC34" s="327" t="s">
        <v>416</v>
      </c>
      <c r="FD34" s="327" t="s">
        <v>416</v>
      </c>
      <c r="FE34" s="327" t="s">
        <v>416</v>
      </c>
      <c r="FF34" s="327" t="s">
        <v>416</v>
      </c>
      <c r="FG34" s="327" t="s">
        <v>416</v>
      </c>
      <c r="FH34" s="327" t="s">
        <v>416</v>
      </c>
      <c r="FI34" s="327" t="s">
        <v>416</v>
      </c>
      <c r="FJ34" s="327" t="s">
        <v>416</v>
      </c>
      <c r="FK34" s="327" t="s">
        <v>416</v>
      </c>
      <c r="FL34" s="327" t="s">
        <v>416</v>
      </c>
      <c r="FM34" s="327" t="s">
        <v>416</v>
      </c>
      <c r="FN34" s="327" t="s">
        <v>416</v>
      </c>
      <c r="FO34" s="327" t="s">
        <v>416</v>
      </c>
      <c r="FP34" s="327" t="s">
        <v>416</v>
      </c>
      <c r="FQ34" s="327" t="s">
        <v>416</v>
      </c>
      <c r="FR34" s="327" t="s">
        <v>416</v>
      </c>
      <c r="FS34" s="327" t="s">
        <v>416</v>
      </c>
      <c r="FT34" s="327" t="s">
        <v>416</v>
      </c>
      <c r="FU34" s="327" t="s">
        <v>416</v>
      </c>
      <c r="FV34" s="327" t="s">
        <v>416</v>
      </c>
      <c r="FW34" s="327" t="s">
        <v>416</v>
      </c>
      <c r="FX34" s="327" t="s">
        <v>416</v>
      </c>
      <c r="FY34" s="327" t="s">
        <v>416</v>
      </c>
      <c r="FZ34" s="327" t="s">
        <v>416</v>
      </c>
      <c r="GA34" s="327" t="s">
        <v>416</v>
      </c>
      <c r="GB34" s="327" t="s">
        <v>416</v>
      </c>
      <c r="GC34" s="327" t="s">
        <v>416</v>
      </c>
      <c r="GD34" s="327">
        <v>1062</v>
      </c>
      <c r="GF34" s="327">
        <v>35</v>
      </c>
      <c r="GG34" s="327">
        <v>485</v>
      </c>
      <c r="GI34" s="327">
        <v>39</v>
      </c>
      <c r="GJ34" s="327">
        <v>577</v>
      </c>
      <c r="GL34" s="327">
        <v>32</v>
      </c>
      <c r="GM34" s="327" t="s">
        <v>416</v>
      </c>
      <c r="GN34" s="327" t="s">
        <v>416</v>
      </c>
      <c r="GO34" s="327" t="s">
        <v>416</v>
      </c>
      <c r="GP34" s="327" t="s">
        <v>416</v>
      </c>
      <c r="GQ34" s="327" t="s">
        <v>416</v>
      </c>
      <c r="GR34" s="327" t="s">
        <v>416</v>
      </c>
      <c r="GS34" s="327" t="s">
        <v>416</v>
      </c>
      <c r="GT34" s="327" t="s">
        <v>416</v>
      </c>
      <c r="GU34" s="327" t="s">
        <v>416</v>
      </c>
      <c r="GV34" s="327" t="s">
        <v>416</v>
      </c>
      <c r="GW34" s="327" t="s">
        <v>416</v>
      </c>
      <c r="GX34" s="327" t="s">
        <v>416</v>
      </c>
      <c r="GY34" s="327" t="s">
        <v>416</v>
      </c>
      <c r="GZ34" s="327" t="s">
        <v>416</v>
      </c>
      <c r="HA34" s="327" t="s">
        <v>416</v>
      </c>
      <c r="HB34" s="327" t="s">
        <v>416</v>
      </c>
      <c r="HC34" s="327" t="s">
        <v>416</v>
      </c>
      <c r="HD34" s="327" t="s">
        <v>416</v>
      </c>
      <c r="HE34" s="327">
        <v>405</v>
      </c>
      <c r="HG34" s="327">
        <v>47</v>
      </c>
      <c r="HH34" s="327">
        <v>186</v>
      </c>
      <c r="HJ34" s="327">
        <v>47</v>
      </c>
      <c r="HK34" s="327">
        <v>219</v>
      </c>
      <c r="HM34" s="327">
        <v>47</v>
      </c>
      <c r="HO34" s="327"/>
      <c r="HP34" s="327"/>
      <c r="HQ34" s="327"/>
      <c r="HR34" s="327"/>
      <c r="HS34" s="327"/>
      <c r="HT34" s="327"/>
      <c r="HU34" s="327"/>
      <c r="HV34" s="327"/>
      <c r="HW34" s="327"/>
      <c r="HX34" s="327"/>
      <c r="HY34" s="327"/>
      <c r="HZ34" s="327"/>
      <c r="IA34" s="327"/>
      <c r="IB34" s="327"/>
      <c r="IC34" s="327"/>
      <c r="ID34" s="327"/>
      <c r="IE34" s="327"/>
      <c r="IF34" s="327"/>
      <c r="IG34" s="327"/>
      <c r="IH34" s="327"/>
      <c r="II34" s="327"/>
      <c r="IJ34" s="327"/>
      <c r="IK34" s="327"/>
      <c r="IL34" s="327"/>
      <c r="IM34" s="327"/>
      <c r="IN34" s="327"/>
      <c r="IO34" s="327"/>
      <c r="IP34" s="327"/>
      <c r="IQ34" s="327"/>
      <c r="IR34" s="327"/>
      <c r="IS34" s="327"/>
      <c r="IT34" s="327"/>
      <c r="IU34" s="327"/>
      <c r="IV34" s="327"/>
    </row>
    <row r="35" spans="1:256" x14ac:dyDescent="0.2">
      <c r="B35" s="327" t="s">
        <v>392</v>
      </c>
      <c r="C35" s="327">
        <v>789</v>
      </c>
      <c r="D35" s="327" t="s">
        <v>415</v>
      </c>
      <c r="E35" s="327" t="s">
        <v>415</v>
      </c>
      <c r="F35" s="327">
        <v>7</v>
      </c>
      <c r="G35" s="327">
        <v>2</v>
      </c>
      <c r="H35" s="327">
        <v>10</v>
      </c>
      <c r="I35" s="327">
        <v>41</v>
      </c>
      <c r="J35" s="327">
        <v>40</v>
      </c>
      <c r="K35" s="327">
        <v>0</v>
      </c>
      <c r="P35" s="327">
        <v>81</v>
      </c>
      <c r="Q35" s="327">
        <v>417</v>
      </c>
      <c r="R35" s="327">
        <v>0</v>
      </c>
      <c r="S35" s="327">
        <v>0</v>
      </c>
      <c r="T35" s="327">
        <v>5</v>
      </c>
      <c r="U35" s="327">
        <v>1</v>
      </c>
      <c r="V35" s="327">
        <v>6</v>
      </c>
      <c r="W35" s="327">
        <v>41</v>
      </c>
      <c r="X35" s="327">
        <v>46</v>
      </c>
      <c r="Y35" s="327">
        <v>0</v>
      </c>
      <c r="AD35" s="327">
        <v>87</v>
      </c>
      <c r="AE35" s="327">
        <v>372</v>
      </c>
      <c r="AF35" s="327" t="s">
        <v>415</v>
      </c>
      <c r="AG35" s="327" t="s">
        <v>415</v>
      </c>
      <c r="AH35" s="327">
        <v>9</v>
      </c>
      <c r="AI35" s="327">
        <v>2</v>
      </c>
      <c r="AJ35" s="327">
        <v>13</v>
      </c>
      <c r="AK35" s="327">
        <v>41</v>
      </c>
      <c r="AL35" s="327">
        <v>34</v>
      </c>
      <c r="AM35" s="327">
        <v>0</v>
      </c>
      <c r="AR35" s="327">
        <v>75</v>
      </c>
      <c r="AS35" s="327">
        <v>789</v>
      </c>
      <c r="AT35" s="327">
        <v>0</v>
      </c>
      <c r="AU35" s="327" t="s">
        <v>415</v>
      </c>
      <c r="AV35" s="327">
        <v>1</v>
      </c>
      <c r="AW35" s="327">
        <v>2</v>
      </c>
      <c r="AX35" s="327">
        <v>4</v>
      </c>
      <c r="AY35" s="327">
        <v>19</v>
      </c>
      <c r="AZ35" s="327">
        <v>50</v>
      </c>
      <c r="BA35" s="327">
        <v>22</v>
      </c>
      <c r="BB35" s="327">
        <v>1</v>
      </c>
      <c r="BH35" s="327">
        <v>73</v>
      </c>
      <c r="BI35" s="327">
        <v>418</v>
      </c>
      <c r="BJ35" s="327">
        <v>0</v>
      </c>
      <c r="BK35" s="327" t="s">
        <v>415</v>
      </c>
      <c r="BL35" s="327">
        <v>1</v>
      </c>
      <c r="BM35" s="327">
        <v>1</v>
      </c>
      <c r="BN35" s="327">
        <v>3</v>
      </c>
      <c r="BO35" s="327">
        <v>14</v>
      </c>
      <c r="BP35" s="327">
        <v>55</v>
      </c>
      <c r="BQ35" s="327">
        <v>25</v>
      </c>
      <c r="BR35" s="327" t="s">
        <v>415</v>
      </c>
      <c r="BX35" s="327">
        <v>80</v>
      </c>
      <c r="BY35" s="327">
        <v>371</v>
      </c>
      <c r="BZ35" s="327">
        <v>0</v>
      </c>
      <c r="CA35" s="327">
        <v>0</v>
      </c>
      <c r="CB35" s="327">
        <v>2</v>
      </c>
      <c r="CC35" s="327">
        <v>3</v>
      </c>
      <c r="CD35" s="327">
        <v>6</v>
      </c>
      <c r="CE35" s="327">
        <v>25</v>
      </c>
      <c r="CF35" s="327">
        <v>45</v>
      </c>
      <c r="CG35" s="327">
        <v>20</v>
      </c>
      <c r="CH35" s="327" t="s">
        <v>415</v>
      </c>
      <c r="CN35" s="327">
        <v>65</v>
      </c>
      <c r="CO35" s="327">
        <v>789</v>
      </c>
      <c r="CP35" s="327" t="s">
        <v>415</v>
      </c>
      <c r="CQ35" s="327">
        <v>0</v>
      </c>
      <c r="CR35" s="327">
        <v>7</v>
      </c>
      <c r="CS35" s="327">
        <v>1</v>
      </c>
      <c r="CT35" s="327">
        <v>1</v>
      </c>
      <c r="CU35" s="327">
        <v>15</v>
      </c>
      <c r="CV35" s="327">
        <v>40</v>
      </c>
      <c r="CW35" s="327">
        <v>32</v>
      </c>
      <c r="CX35" s="327">
        <v>4</v>
      </c>
      <c r="DD35" s="327">
        <v>76</v>
      </c>
      <c r="DE35" s="327">
        <v>417</v>
      </c>
      <c r="DF35" s="327">
        <v>0</v>
      </c>
      <c r="DG35" s="327" t="s">
        <v>415</v>
      </c>
      <c r="DH35" s="327">
        <v>5</v>
      </c>
      <c r="DI35" s="327">
        <v>1</v>
      </c>
      <c r="DJ35" s="327" t="s">
        <v>415</v>
      </c>
      <c r="DK35" s="327">
        <v>17</v>
      </c>
      <c r="DL35" s="327">
        <v>45</v>
      </c>
      <c r="DM35" s="327">
        <v>29</v>
      </c>
      <c r="DN35" s="327">
        <v>2</v>
      </c>
      <c r="DT35" s="327">
        <v>76</v>
      </c>
      <c r="DU35" s="327">
        <v>372</v>
      </c>
      <c r="DV35" s="327" t="s">
        <v>415</v>
      </c>
      <c r="DW35" s="327" t="s">
        <v>415</v>
      </c>
      <c r="DX35" s="327">
        <v>8</v>
      </c>
      <c r="DY35" s="327">
        <v>1</v>
      </c>
      <c r="DZ35" s="327" t="s">
        <v>415</v>
      </c>
      <c r="EA35" s="327">
        <v>13</v>
      </c>
      <c r="EB35" s="327">
        <v>34</v>
      </c>
      <c r="EC35" s="327">
        <v>35</v>
      </c>
      <c r="ED35" s="327">
        <v>6</v>
      </c>
      <c r="EJ35" s="327">
        <v>76</v>
      </c>
      <c r="EK35" s="327" t="s">
        <v>416</v>
      </c>
      <c r="EL35" s="327" t="s">
        <v>416</v>
      </c>
      <c r="EM35" s="327" t="s">
        <v>416</v>
      </c>
      <c r="EN35" s="327" t="s">
        <v>416</v>
      </c>
      <c r="EO35" s="327" t="s">
        <v>416</v>
      </c>
      <c r="EP35" s="327" t="s">
        <v>416</v>
      </c>
      <c r="EQ35" s="327" t="s">
        <v>416</v>
      </c>
      <c r="ER35" s="327" t="s">
        <v>416</v>
      </c>
      <c r="ES35" s="327" t="s">
        <v>416</v>
      </c>
      <c r="ET35" s="327" t="s">
        <v>416</v>
      </c>
      <c r="EU35" s="327" t="s">
        <v>416</v>
      </c>
      <c r="EV35" s="327" t="s">
        <v>416</v>
      </c>
      <c r="EW35" s="327" t="s">
        <v>416</v>
      </c>
      <c r="EX35" s="327" t="s">
        <v>416</v>
      </c>
      <c r="EY35" s="327" t="s">
        <v>416</v>
      </c>
      <c r="EZ35" s="327" t="s">
        <v>416</v>
      </c>
      <c r="FA35" s="327" t="s">
        <v>416</v>
      </c>
      <c r="FB35" s="327" t="s">
        <v>416</v>
      </c>
      <c r="FC35" s="327" t="s">
        <v>416</v>
      </c>
      <c r="FD35" s="327" t="s">
        <v>416</v>
      </c>
      <c r="FE35" s="327" t="s">
        <v>416</v>
      </c>
      <c r="FF35" s="327" t="s">
        <v>416</v>
      </c>
      <c r="FG35" s="327" t="s">
        <v>416</v>
      </c>
      <c r="FH35" s="327" t="s">
        <v>416</v>
      </c>
      <c r="FI35" s="327" t="s">
        <v>416</v>
      </c>
      <c r="FJ35" s="327" t="s">
        <v>416</v>
      </c>
      <c r="FK35" s="327" t="s">
        <v>416</v>
      </c>
      <c r="FL35" s="327" t="s">
        <v>416</v>
      </c>
      <c r="FM35" s="327" t="s">
        <v>416</v>
      </c>
      <c r="FN35" s="327" t="s">
        <v>416</v>
      </c>
      <c r="FO35" s="327" t="s">
        <v>416</v>
      </c>
      <c r="FP35" s="327" t="s">
        <v>416</v>
      </c>
      <c r="FQ35" s="327" t="s">
        <v>416</v>
      </c>
      <c r="FR35" s="327" t="s">
        <v>416</v>
      </c>
      <c r="FS35" s="327" t="s">
        <v>416</v>
      </c>
      <c r="FT35" s="327" t="s">
        <v>416</v>
      </c>
      <c r="FU35" s="327" t="s">
        <v>416</v>
      </c>
      <c r="FV35" s="327" t="s">
        <v>416</v>
      </c>
      <c r="FW35" s="327" t="s">
        <v>416</v>
      </c>
      <c r="FX35" s="327" t="s">
        <v>416</v>
      </c>
      <c r="FY35" s="327" t="s">
        <v>416</v>
      </c>
      <c r="FZ35" s="327" t="s">
        <v>416</v>
      </c>
      <c r="GA35" s="327" t="s">
        <v>416</v>
      </c>
      <c r="GB35" s="327" t="s">
        <v>416</v>
      </c>
      <c r="GC35" s="327" t="s">
        <v>416</v>
      </c>
      <c r="GD35" s="327">
        <v>786</v>
      </c>
      <c r="GF35" s="327">
        <v>65</v>
      </c>
      <c r="GG35" s="327">
        <v>415</v>
      </c>
      <c r="GI35" s="327">
        <v>70</v>
      </c>
      <c r="GJ35" s="327">
        <v>371</v>
      </c>
      <c r="GL35" s="327">
        <v>59</v>
      </c>
      <c r="GM35" s="327" t="s">
        <v>416</v>
      </c>
      <c r="GN35" s="327" t="s">
        <v>416</v>
      </c>
      <c r="GO35" s="327" t="s">
        <v>416</v>
      </c>
      <c r="GP35" s="327" t="s">
        <v>416</v>
      </c>
      <c r="GQ35" s="327" t="s">
        <v>416</v>
      </c>
      <c r="GR35" s="327" t="s">
        <v>416</v>
      </c>
      <c r="GS35" s="327" t="s">
        <v>416</v>
      </c>
      <c r="GT35" s="327" t="s">
        <v>416</v>
      </c>
      <c r="GU35" s="327" t="s">
        <v>416</v>
      </c>
      <c r="GV35" s="327" t="s">
        <v>416</v>
      </c>
      <c r="GW35" s="327" t="s">
        <v>416</v>
      </c>
      <c r="GX35" s="327" t="s">
        <v>416</v>
      </c>
      <c r="GY35" s="327" t="s">
        <v>416</v>
      </c>
      <c r="GZ35" s="327" t="s">
        <v>416</v>
      </c>
      <c r="HA35" s="327" t="s">
        <v>416</v>
      </c>
      <c r="HB35" s="327" t="s">
        <v>416</v>
      </c>
      <c r="HC35" s="327" t="s">
        <v>416</v>
      </c>
      <c r="HD35" s="327" t="s">
        <v>416</v>
      </c>
      <c r="HE35" s="327">
        <v>692</v>
      </c>
      <c r="HG35" s="327">
        <v>82</v>
      </c>
      <c r="HH35" s="327">
        <v>368</v>
      </c>
      <c r="HJ35" s="327">
        <v>81</v>
      </c>
      <c r="HK35" s="327">
        <v>324</v>
      </c>
      <c r="HM35" s="327">
        <v>84</v>
      </c>
      <c r="HO35" s="327"/>
      <c r="HP35" s="327"/>
      <c r="HQ35" s="327"/>
      <c r="HR35" s="327"/>
      <c r="HS35" s="327"/>
      <c r="HT35" s="327"/>
      <c r="HU35" s="327"/>
      <c r="HV35" s="327"/>
      <c r="HW35" s="327"/>
      <c r="HX35" s="327"/>
      <c r="HY35" s="327"/>
      <c r="HZ35" s="327"/>
      <c r="IA35" s="327"/>
      <c r="IB35" s="327"/>
      <c r="IC35" s="327"/>
      <c r="ID35" s="327"/>
      <c r="IE35" s="327"/>
      <c r="IF35" s="327"/>
      <c r="IG35" s="327"/>
      <c r="IH35" s="327"/>
      <c r="II35" s="327"/>
      <c r="IJ35" s="327"/>
      <c r="IK35" s="327"/>
      <c r="IL35" s="327"/>
      <c r="IM35" s="327"/>
      <c r="IN35" s="327"/>
      <c r="IO35" s="327"/>
      <c r="IP35" s="327"/>
      <c r="IQ35" s="327"/>
      <c r="IR35" s="327"/>
      <c r="IS35" s="327"/>
      <c r="IT35" s="327"/>
      <c r="IU35" s="327"/>
      <c r="IV35" s="327"/>
    </row>
    <row r="36" spans="1:256" x14ac:dyDescent="0.2">
      <c r="B36" s="327" t="s">
        <v>393</v>
      </c>
      <c r="C36" s="327">
        <v>2270</v>
      </c>
      <c r="D36" s="327">
        <v>0</v>
      </c>
      <c r="E36" s="327">
        <v>0</v>
      </c>
      <c r="F36" s="327">
        <v>4</v>
      </c>
      <c r="G36" s="327">
        <v>2</v>
      </c>
      <c r="H36" s="327">
        <v>7</v>
      </c>
      <c r="I36" s="327">
        <v>35</v>
      </c>
      <c r="J36" s="327">
        <v>51</v>
      </c>
      <c r="K36" s="327">
        <v>0</v>
      </c>
      <c r="P36" s="327">
        <v>87</v>
      </c>
      <c r="Q36" s="327">
        <v>1131</v>
      </c>
      <c r="R36" s="327" t="s">
        <v>415</v>
      </c>
      <c r="S36" s="327">
        <v>0</v>
      </c>
      <c r="T36" s="327">
        <v>2</v>
      </c>
      <c r="U36" s="327">
        <v>1</v>
      </c>
      <c r="V36" s="327">
        <v>7</v>
      </c>
      <c r="W36" s="327">
        <v>32</v>
      </c>
      <c r="X36" s="327">
        <v>57</v>
      </c>
      <c r="Y36" s="327" t="s">
        <v>415</v>
      </c>
      <c r="AD36" s="327">
        <v>89</v>
      </c>
      <c r="AE36" s="327">
        <v>1139</v>
      </c>
      <c r="AF36" s="327" t="s">
        <v>415</v>
      </c>
      <c r="AG36" s="327">
        <v>0</v>
      </c>
      <c r="AH36" s="327">
        <v>5</v>
      </c>
      <c r="AI36" s="327">
        <v>3</v>
      </c>
      <c r="AJ36" s="327">
        <v>8</v>
      </c>
      <c r="AK36" s="327">
        <v>38</v>
      </c>
      <c r="AL36" s="327">
        <v>46</v>
      </c>
      <c r="AM36" s="327" t="s">
        <v>415</v>
      </c>
      <c r="AR36" s="327">
        <v>84</v>
      </c>
      <c r="AS36" s="327">
        <v>2267</v>
      </c>
      <c r="AT36" s="327">
        <v>0</v>
      </c>
      <c r="AU36" s="327" t="s">
        <v>415</v>
      </c>
      <c r="AV36" s="327">
        <v>1</v>
      </c>
      <c r="AW36" s="327">
        <v>1</v>
      </c>
      <c r="AX36" s="327">
        <v>2</v>
      </c>
      <c r="AY36" s="327">
        <v>15</v>
      </c>
      <c r="AZ36" s="327">
        <v>52</v>
      </c>
      <c r="BA36" s="327">
        <v>28</v>
      </c>
      <c r="BB36" s="327">
        <v>1</v>
      </c>
      <c r="BH36" s="327">
        <v>81</v>
      </c>
      <c r="BI36" s="327">
        <v>1129</v>
      </c>
      <c r="BJ36" s="327">
        <v>0</v>
      </c>
      <c r="BK36" s="327" t="s">
        <v>415</v>
      </c>
      <c r="BL36" s="327">
        <v>0</v>
      </c>
      <c r="BM36" s="327">
        <v>0</v>
      </c>
      <c r="BN36" s="327">
        <v>1</v>
      </c>
      <c r="BO36" s="327">
        <v>11</v>
      </c>
      <c r="BP36" s="327">
        <v>49</v>
      </c>
      <c r="BQ36" s="327">
        <v>36</v>
      </c>
      <c r="BR36" s="327">
        <v>2</v>
      </c>
      <c r="BX36" s="327">
        <v>86</v>
      </c>
      <c r="BY36" s="327">
        <v>1138</v>
      </c>
      <c r="BZ36" s="327">
        <v>0</v>
      </c>
      <c r="CA36" s="327">
        <v>0</v>
      </c>
      <c r="CB36" s="327">
        <v>1</v>
      </c>
      <c r="CC36" s="327">
        <v>1</v>
      </c>
      <c r="CD36" s="327">
        <v>3</v>
      </c>
      <c r="CE36" s="327">
        <v>19</v>
      </c>
      <c r="CF36" s="327">
        <v>55</v>
      </c>
      <c r="CG36" s="327">
        <v>19</v>
      </c>
      <c r="CH36" s="327">
        <v>1</v>
      </c>
      <c r="CN36" s="327">
        <v>75</v>
      </c>
      <c r="CO36" s="327">
        <v>2270</v>
      </c>
      <c r="CP36" s="327">
        <v>0</v>
      </c>
      <c r="CQ36" s="327">
        <v>0</v>
      </c>
      <c r="CR36" s="327">
        <v>3</v>
      </c>
      <c r="CS36" s="327">
        <v>1</v>
      </c>
      <c r="CT36" s="327">
        <v>0</v>
      </c>
      <c r="CU36" s="327">
        <v>11</v>
      </c>
      <c r="CV36" s="327">
        <v>43</v>
      </c>
      <c r="CW36" s="327">
        <v>36</v>
      </c>
      <c r="CX36" s="327">
        <v>4</v>
      </c>
      <c r="DD36" s="327">
        <v>84</v>
      </c>
      <c r="DE36" s="327">
        <v>1131</v>
      </c>
      <c r="DF36" s="327">
        <v>0</v>
      </c>
      <c r="DG36" s="327">
        <v>0</v>
      </c>
      <c r="DH36" s="327">
        <v>2</v>
      </c>
      <c r="DI36" s="327">
        <v>1</v>
      </c>
      <c r="DJ36" s="327" t="s">
        <v>415</v>
      </c>
      <c r="DK36" s="327">
        <v>12</v>
      </c>
      <c r="DL36" s="327">
        <v>46</v>
      </c>
      <c r="DM36" s="327">
        <v>35</v>
      </c>
      <c r="DN36" s="327">
        <v>3</v>
      </c>
      <c r="DT36" s="327">
        <v>84</v>
      </c>
      <c r="DU36" s="327">
        <v>1139</v>
      </c>
      <c r="DV36" s="327">
        <v>0</v>
      </c>
      <c r="DW36" s="327">
        <v>0</v>
      </c>
      <c r="DX36" s="327">
        <v>4</v>
      </c>
      <c r="DY36" s="327">
        <v>1</v>
      </c>
      <c r="DZ36" s="327" t="s">
        <v>415</v>
      </c>
      <c r="EA36" s="327">
        <v>11</v>
      </c>
      <c r="EB36" s="327">
        <v>41</v>
      </c>
      <c r="EC36" s="327">
        <v>38</v>
      </c>
      <c r="ED36" s="327">
        <v>5</v>
      </c>
      <c r="EJ36" s="327">
        <v>84</v>
      </c>
      <c r="EK36" s="327" t="s">
        <v>416</v>
      </c>
      <c r="EL36" s="327" t="s">
        <v>416</v>
      </c>
      <c r="EM36" s="327" t="s">
        <v>416</v>
      </c>
      <c r="EN36" s="327" t="s">
        <v>416</v>
      </c>
      <c r="EO36" s="327" t="s">
        <v>416</v>
      </c>
      <c r="EP36" s="327" t="s">
        <v>416</v>
      </c>
      <c r="EQ36" s="327" t="s">
        <v>416</v>
      </c>
      <c r="ER36" s="327" t="s">
        <v>416</v>
      </c>
      <c r="ES36" s="327" t="s">
        <v>416</v>
      </c>
      <c r="ET36" s="327" t="s">
        <v>416</v>
      </c>
      <c r="EU36" s="327" t="s">
        <v>416</v>
      </c>
      <c r="EV36" s="327" t="s">
        <v>416</v>
      </c>
      <c r="EW36" s="327" t="s">
        <v>416</v>
      </c>
      <c r="EX36" s="327" t="s">
        <v>416</v>
      </c>
      <c r="EY36" s="327" t="s">
        <v>416</v>
      </c>
      <c r="EZ36" s="327" t="s">
        <v>416</v>
      </c>
      <c r="FA36" s="327" t="s">
        <v>416</v>
      </c>
      <c r="FB36" s="327" t="s">
        <v>416</v>
      </c>
      <c r="FC36" s="327" t="s">
        <v>416</v>
      </c>
      <c r="FD36" s="327" t="s">
        <v>416</v>
      </c>
      <c r="FE36" s="327" t="s">
        <v>416</v>
      </c>
      <c r="FF36" s="327" t="s">
        <v>416</v>
      </c>
      <c r="FG36" s="327" t="s">
        <v>416</v>
      </c>
      <c r="FH36" s="327" t="s">
        <v>416</v>
      </c>
      <c r="FI36" s="327" t="s">
        <v>416</v>
      </c>
      <c r="FJ36" s="327" t="s">
        <v>416</v>
      </c>
      <c r="FK36" s="327" t="s">
        <v>416</v>
      </c>
      <c r="FL36" s="327" t="s">
        <v>416</v>
      </c>
      <c r="FM36" s="327" t="s">
        <v>416</v>
      </c>
      <c r="FN36" s="327" t="s">
        <v>416</v>
      </c>
      <c r="FO36" s="327" t="s">
        <v>416</v>
      </c>
      <c r="FP36" s="327" t="s">
        <v>416</v>
      </c>
      <c r="FQ36" s="327" t="s">
        <v>416</v>
      </c>
      <c r="FR36" s="327" t="s">
        <v>416</v>
      </c>
      <c r="FS36" s="327" t="s">
        <v>416</v>
      </c>
      <c r="FT36" s="327" t="s">
        <v>416</v>
      </c>
      <c r="FU36" s="327" t="s">
        <v>416</v>
      </c>
      <c r="FV36" s="327" t="s">
        <v>416</v>
      </c>
      <c r="FW36" s="327" t="s">
        <v>416</v>
      </c>
      <c r="FX36" s="327" t="s">
        <v>416</v>
      </c>
      <c r="FY36" s="327" t="s">
        <v>416</v>
      </c>
      <c r="FZ36" s="327" t="s">
        <v>416</v>
      </c>
      <c r="GA36" s="327" t="s">
        <v>416</v>
      </c>
      <c r="GB36" s="327" t="s">
        <v>416</v>
      </c>
      <c r="GC36" s="327" t="s">
        <v>416</v>
      </c>
      <c r="GD36" s="327">
        <v>2267</v>
      </c>
      <c r="GF36" s="327">
        <v>75</v>
      </c>
      <c r="GG36" s="327">
        <v>1129</v>
      </c>
      <c r="GI36" s="327">
        <v>79</v>
      </c>
      <c r="GJ36" s="327">
        <v>1138</v>
      </c>
      <c r="GL36" s="327">
        <v>71</v>
      </c>
      <c r="GM36" s="327" t="s">
        <v>416</v>
      </c>
      <c r="GN36" s="327" t="s">
        <v>416</v>
      </c>
      <c r="GO36" s="327" t="s">
        <v>416</v>
      </c>
      <c r="GP36" s="327" t="s">
        <v>416</v>
      </c>
      <c r="GQ36" s="327" t="s">
        <v>416</v>
      </c>
      <c r="GR36" s="327" t="s">
        <v>416</v>
      </c>
      <c r="GS36" s="327" t="s">
        <v>416</v>
      </c>
      <c r="GT36" s="327" t="s">
        <v>416</v>
      </c>
      <c r="GU36" s="327" t="s">
        <v>416</v>
      </c>
      <c r="GV36" s="327" t="s">
        <v>416</v>
      </c>
      <c r="GW36" s="327" t="s">
        <v>416</v>
      </c>
      <c r="GX36" s="327" t="s">
        <v>416</v>
      </c>
      <c r="GY36" s="327" t="s">
        <v>416</v>
      </c>
      <c r="GZ36" s="327" t="s">
        <v>416</v>
      </c>
      <c r="HA36" s="327" t="s">
        <v>416</v>
      </c>
      <c r="HB36" s="327" t="s">
        <v>416</v>
      </c>
      <c r="HC36" s="327" t="s">
        <v>416</v>
      </c>
      <c r="HD36" s="327" t="s">
        <v>416</v>
      </c>
      <c r="HE36" s="327">
        <v>2123</v>
      </c>
      <c r="HG36" s="327">
        <v>87</v>
      </c>
      <c r="HH36" s="327">
        <v>1064</v>
      </c>
      <c r="HJ36" s="327">
        <v>87</v>
      </c>
      <c r="HK36" s="327">
        <v>1059</v>
      </c>
      <c r="HM36" s="327">
        <v>87</v>
      </c>
      <c r="HO36" s="327"/>
      <c r="HP36" s="327"/>
      <c r="HQ36" s="327"/>
      <c r="HR36" s="327"/>
      <c r="HS36" s="327"/>
      <c r="HT36" s="327"/>
      <c r="HU36" s="327"/>
      <c r="HV36" s="327"/>
      <c r="HW36" s="327"/>
      <c r="HX36" s="327"/>
      <c r="HY36" s="327"/>
      <c r="HZ36" s="327"/>
      <c r="IA36" s="327"/>
      <c r="IB36" s="327"/>
      <c r="IC36" s="327"/>
      <c r="ID36" s="327"/>
      <c r="IE36" s="327"/>
      <c r="IF36" s="327"/>
      <c r="IG36" s="327"/>
      <c r="IH36" s="327"/>
      <c r="II36" s="327"/>
      <c r="IJ36" s="327"/>
      <c r="IK36" s="327"/>
      <c r="IL36" s="327"/>
      <c r="IM36" s="327"/>
      <c r="IN36" s="327"/>
      <c r="IO36" s="327"/>
      <c r="IP36" s="327"/>
      <c r="IQ36" s="327"/>
      <c r="IR36" s="327"/>
      <c r="IS36" s="327"/>
      <c r="IT36" s="327"/>
      <c r="IU36" s="327"/>
      <c r="IV36" s="327"/>
    </row>
    <row r="37" spans="1:256" x14ac:dyDescent="0.2">
      <c r="HO37" s="327"/>
      <c r="HP37" s="327"/>
      <c r="HQ37" s="327"/>
      <c r="HR37" s="327"/>
      <c r="HS37" s="327"/>
      <c r="HT37" s="327"/>
      <c r="HU37" s="327"/>
      <c r="HV37" s="327"/>
      <c r="HW37" s="327"/>
      <c r="HX37" s="327"/>
      <c r="HY37" s="327"/>
      <c r="HZ37" s="327"/>
      <c r="IA37" s="327"/>
      <c r="IB37" s="327"/>
      <c r="IC37" s="327"/>
      <c r="ID37" s="327"/>
      <c r="IE37" s="327"/>
      <c r="IF37" s="327"/>
      <c r="IG37" s="327"/>
      <c r="IH37" s="327"/>
      <c r="II37" s="327"/>
      <c r="IJ37" s="327"/>
      <c r="IK37" s="327"/>
      <c r="IL37" s="327"/>
      <c r="IM37" s="327"/>
      <c r="IN37" s="327"/>
      <c r="IO37" s="327"/>
      <c r="IP37" s="327"/>
      <c r="IQ37" s="327"/>
      <c r="IR37" s="327"/>
      <c r="IS37" s="327"/>
      <c r="IT37" s="327"/>
      <c r="IU37" s="327"/>
      <c r="IV37" s="327"/>
    </row>
    <row r="38" spans="1:256" x14ac:dyDescent="0.2">
      <c r="A38" s="327" t="s">
        <v>394</v>
      </c>
      <c r="B38" s="327" t="s">
        <v>27</v>
      </c>
      <c r="C38" s="327">
        <v>537633</v>
      </c>
      <c r="D38" s="327">
        <v>0</v>
      </c>
      <c r="E38" s="327">
        <v>0</v>
      </c>
      <c r="F38" s="327">
        <v>4</v>
      </c>
      <c r="G38" s="327">
        <v>2</v>
      </c>
      <c r="H38" s="327">
        <v>7</v>
      </c>
      <c r="I38" s="327">
        <v>39</v>
      </c>
      <c r="J38" s="327">
        <v>48</v>
      </c>
      <c r="K38" s="327">
        <v>0</v>
      </c>
      <c r="P38" s="327">
        <v>87</v>
      </c>
      <c r="Q38" s="327">
        <v>263024</v>
      </c>
      <c r="R38" s="327">
        <v>0</v>
      </c>
      <c r="S38" s="327">
        <v>0</v>
      </c>
      <c r="T38" s="327">
        <v>2</v>
      </c>
      <c r="U38" s="327">
        <v>1</v>
      </c>
      <c r="V38" s="327">
        <v>6</v>
      </c>
      <c r="W38" s="327">
        <v>36</v>
      </c>
      <c r="X38" s="327">
        <v>53</v>
      </c>
      <c r="Y38" s="327">
        <v>0</v>
      </c>
      <c r="AD38" s="327">
        <v>90</v>
      </c>
      <c r="AE38" s="327">
        <v>274609</v>
      </c>
      <c r="AF38" s="327">
        <v>0</v>
      </c>
      <c r="AG38" s="327">
        <v>0</v>
      </c>
      <c r="AH38" s="327">
        <v>5</v>
      </c>
      <c r="AI38" s="327">
        <v>3</v>
      </c>
      <c r="AJ38" s="327">
        <v>9</v>
      </c>
      <c r="AK38" s="327">
        <v>41</v>
      </c>
      <c r="AL38" s="327">
        <v>43</v>
      </c>
      <c r="AM38" s="327">
        <v>0</v>
      </c>
      <c r="AR38" s="327">
        <v>84</v>
      </c>
      <c r="AS38" s="327">
        <v>537417</v>
      </c>
      <c r="AT38" s="327">
        <v>0</v>
      </c>
      <c r="AU38" s="327">
        <v>0</v>
      </c>
      <c r="AV38" s="327">
        <v>1</v>
      </c>
      <c r="AW38" s="327">
        <v>1</v>
      </c>
      <c r="AX38" s="327">
        <v>3</v>
      </c>
      <c r="AY38" s="327">
        <v>14</v>
      </c>
      <c r="AZ38" s="327">
        <v>53</v>
      </c>
      <c r="BA38" s="327">
        <v>27</v>
      </c>
      <c r="BB38" s="327">
        <v>1</v>
      </c>
      <c r="BH38" s="327">
        <v>81</v>
      </c>
      <c r="BI38" s="327">
        <v>262939</v>
      </c>
      <c r="BJ38" s="327">
        <v>0</v>
      </c>
      <c r="BK38" s="327">
        <v>0</v>
      </c>
      <c r="BL38" s="327">
        <v>0</v>
      </c>
      <c r="BM38" s="327">
        <v>1</v>
      </c>
      <c r="BN38" s="327">
        <v>2</v>
      </c>
      <c r="BO38" s="327">
        <v>11</v>
      </c>
      <c r="BP38" s="327">
        <v>51</v>
      </c>
      <c r="BQ38" s="327">
        <v>34</v>
      </c>
      <c r="BR38" s="327">
        <v>1</v>
      </c>
      <c r="BX38" s="327">
        <v>87</v>
      </c>
      <c r="BY38" s="327">
        <v>274478</v>
      </c>
      <c r="BZ38" s="327">
        <v>0</v>
      </c>
      <c r="CA38" s="327">
        <v>0</v>
      </c>
      <c r="CB38" s="327">
        <v>1</v>
      </c>
      <c r="CC38" s="327">
        <v>1</v>
      </c>
      <c r="CD38" s="327">
        <v>4</v>
      </c>
      <c r="CE38" s="327">
        <v>18</v>
      </c>
      <c r="CF38" s="327">
        <v>54</v>
      </c>
      <c r="CG38" s="327">
        <v>21</v>
      </c>
      <c r="CH38" s="327">
        <v>1</v>
      </c>
      <c r="CN38" s="327">
        <v>76</v>
      </c>
      <c r="CO38" s="327">
        <v>537618</v>
      </c>
      <c r="CP38" s="327">
        <v>0</v>
      </c>
      <c r="CQ38" s="327">
        <v>0</v>
      </c>
      <c r="CR38" s="327">
        <v>3</v>
      </c>
      <c r="CS38" s="327">
        <v>1</v>
      </c>
      <c r="CT38" s="327">
        <v>0</v>
      </c>
      <c r="CU38" s="327">
        <v>11</v>
      </c>
      <c r="CV38" s="327">
        <v>45</v>
      </c>
      <c r="CW38" s="327">
        <v>36</v>
      </c>
      <c r="CX38" s="327">
        <v>3</v>
      </c>
      <c r="DD38" s="327">
        <v>84</v>
      </c>
      <c r="DE38" s="327">
        <v>263018</v>
      </c>
      <c r="DF38" s="327">
        <v>0</v>
      </c>
      <c r="DG38" s="327">
        <v>0</v>
      </c>
      <c r="DH38" s="327">
        <v>3</v>
      </c>
      <c r="DI38" s="327">
        <v>1</v>
      </c>
      <c r="DJ38" s="327">
        <v>0</v>
      </c>
      <c r="DK38" s="327">
        <v>12</v>
      </c>
      <c r="DL38" s="327">
        <v>48</v>
      </c>
      <c r="DM38" s="327">
        <v>34</v>
      </c>
      <c r="DN38" s="327">
        <v>2</v>
      </c>
      <c r="DT38" s="327">
        <v>84</v>
      </c>
      <c r="DU38" s="327">
        <v>274600</v>
      </c>
      <c r="DV38" s="327">
        <v>0</v>
      </c>
      <c r="DW38" s="327">
        <v>0</v>
      </c>
      <c r="DX38" s="327">
        <v>4</v>
      </c>
      <c r="DY38" s="327">
        <v>1</v>
      </c>
      <c r="DZ38" s="327">
        <v>0</v>
      </c>
      <c r="EA38" s="327">
        <v>10</v>
      </c>
      <c r="EB38" s="327">
        <v>42</v>
      </c>
      <c r="EC38" s="327">
        <v>38</v>
      </c>
      <c r="ED38" s="327">
        <v>4</v>
      </c>
      <c r="EJ38" s="327">
        <v>84</v>
      </c>
      <c r="EK38" s="327" t="s">
        <v>416</v>
      </c>
      <c r="EL38" s="327" t="s">
        <v>416</v>
      </c>
      <c r="EM38" s="327" t="s">
        <v>416</v>
      </c>
      <c r="EN38" s="327" t="s">
        <v>416</v>
      </c>
      <c r="EO38" s="327" t="s">
        <v>416</v>
      </c>
      <c r="EP38" s="327" t="s">
        <v>416</v>
      </c>
      <c r="EQ38" s="327" t="s">
        <v>416</v>
      </c>
      <c r="ER38" s="327" t="s">
        <v>416</v>
      </c>
      <c r="ES38" s="327" t="s">
        <v>416</v>
      </c>
      <c r="ET38" s="327" t="s">
        <v>416</v>
      </c>
      <c r="EU38" s="327" t="s">
        <v>416</v>
      </c>
      <c r="EV38" s="327" t="s">
        <v>416</v>
      </c>
      <c r="EW38" s="327" t="s">
        <v>416</v>
      </c>
      <c r="EX38" s="327" t="s">
        <v>416</v>
      </c>
      <c r="EY38" s="327" t="s">
        <v>416</v>
      </c>
      <c r="EZ38" s="327" t="s">
        <v>416</v>
      </c>
      <c r="FA38" s="327" t="s">
        <v>416</v>
      </c>
      <c r="FB38" s="327" t="s">
        <v>416</v>
      </c>
      <c r="FC38" s="327" t="s">
        <v>416</v>
      </c>
      <c r="FD38" s="327" t="s">
        <v>416</v>
      </c>
      <c r="FE38" s="327" t="s">
        <v>416</v>
      </c>
      <c r="FF38" s="327" t="s">
        <v>416</v>
      </c>
      <c r="FG38" s="327" t="s">
        <v>416</v>
      </c>
      <c r="FH38" s="327" t="s">
        <v>416</v>
      </c>
      <c r="FI38" s="327" t="s">
        <v>416</v>
      </c>
      <c r="FJ38" s="327" t="s">
        <v>416</v>
      </c>
      <c r="FK38" s="327" t="s">
        <v>416</v>
      </c>
      <c r="FL38" s="327" t="s">
        <v>416</v>
      </c>
      <c r="FM38" s="327" t="s">
        <v>416</v>
      </c>
      <c r="FN38" s="327" t="s">
        <v>416</v>
      </c>
      <c r="FO38" s="327" t="s">
        <v>416</v>
      </c>
      <c r="FP38" s="327" t="s">
        <v>416</v>
      </c>
      <c r="FQ38" s="327" t="s">
        <v>416</v>
      </c>
      <c r="FR38" s="327" t="s">
        <v>416</v>
      </c>
      <c r="FS38" s="327" t="s">
        <v>416</v>
      </c>
      <c r="FT38" s="327" t="s">
        <v>416</v>
      </c>
      <c r="FU38" s="327" t="s">
        <v>416</v>
      </c>
      <c r="FV38" s="327" t="s">
        <v>416</v>
      </c>
      <c r="FW38" s="327" t="s">
        <v>416</v>
      </c>
      <c r="FX38" s="327" t="s">
        <v>416</v>
      </c>
      <c r="FY38" s="327" t="s">
        <v>416</v>
      </c>
      <c r="FZ38" s="327" t="s">
        <v>416</v>
      </c>
      <c r="GA38" s="327" t="s">
        <v>416</v>
      </c>
      <c r="GB38" s="327" t="s">
        <v>416</v>
      </c>
      <c r="GC38" s="327" t="s">
        <v>416</v>
      </c>
      <c r="GD38" s="327">
        <v>537262</v>
      </c>
      <c r="GF38" s="327">
        <v>74</v>
      </c>
      <c r="GG38" s="327">
        <v>262871</v>
      </c>
      <c r="GI38" s="327">
        <v>78</v>
      </c>
      <c r="GJ38" s="327">
        <v>274391</v>
      </c>
      <c r="GL38" s="327">
        <v>71</v>
      </c>
      <c r="GM38" s="327" t="s">
        <v>416</v>
      </c>
      <c r="GN38" s="327" t="s">
        <v>416</v>
      </c>
      <c r="GO38" s="327" t="s">
        <v>416</v>
      </c>
      <c r="GP38" s="327" t="s">
        <v>416</v>
      </c>
      <c r="GQ38" s="327" t="s">
        <v>416</v>
      </c>
      <c r="GR38" s="327" t="s">
        <v>416</v>
      </c>
      <c r="GS38" s="327" t="s">
        <v>416</v>
      </c>
      <c r="GT38" s="327" t="s">
        <v>416</v>
      </c>
      <c r="GU38" s="327" t="s">
        <v>416</v>
      </c>
      <c r="GV38" s="327" t="s">
        <v>416</v>
      </c>
      <c r="GW38" s="327" t="s">
        <v>416</v>
      </c>
      <c r="GX38" s="327" t="s">
        <v>416</v>
      </c>
      <c r="GY38" s="327" t="s">
        <v>416</v>
      </c>
      <c r="GZ38" s="327" t="s">
        <v>416</v>
      </c>
      <c r="HA38" s="327" t="s">
        <v>416</v>
      </c>
      <c r="HB38" s="327" t="s">
        <v>416</v>
      </c>
      <c r="HC38" s="327" t="s">
        <v>416</v>
      </c>
      <c r="HD38" s="327" t="s">
        <v>416</v>
      </c>
      <c r="HE38" s="327">
        <v>514945</v>
      </c>
      <c r="HG38" s="327">
        <v>87</v>
      </c>
      <c r="HH38" s="327">
        <v>252018</v>
      </c>
      <c r="HJ38" s="327">
        <v>86</v>
      </c>
      <c r="HK38" s="327">
        <v>262927</v>
      </c>
      <c r="HM38" s="327">
        <v>88</v>
      </c>
      <c r="HO38" s="327"/>
      <c r="HP38" s="327"/>
      <c r="HQ38" s="327"/>
      <c r="HR38" s="327"/>
      <c r="HS38" s="327"/>
      <c r="HT38" s="327"/>
      <c r="HU38" s="327"/>
      <c r="HV38" s="327"/>
      <c r="HW38" s="327"/>
      <c r="HX38" s="327"/>
      <c r="HY38" s="327"/>
      <c r="HZ38" s="327"/>
      <c r="IA38" s="327"/>
      <c r="IB38" s="327"/>
      <c r="IC38" s="327"/>
      <c r="ID38" s="327"/>
      <c r="IE38" s="327"/>
      <c r="IF38" s="327"/>
      <c r="IG38" s="327"/>
      <c r="IH38" s="327"/>
      <c r="II38" s="327"/>
      <c r="IJ38" s="327"/>
      <c r="IK38" s="327"/>
      <c r="IL38" s="327"/>
      <c r="IM38" s="327"/>
      <c r="IN38" s="327"/>
      <c r="IO38" s="327"/>
      <c r="IP38" s="327"/>
      <c r="IQ38" s="327"/>
      <c r="IR38" s="327"/>
      <c r="IS38" s="327"/>
      <c r="IT38" s="327"/>
      <c r="IU38" s="327"/>
      <c r="IV38" s="327"/>
    </row>
    <row r="39" spans="1:256" x14ac:dyDescent="0.2">
      <c r="B39" s="194" t="s">
        <v>395</v>
      </c>
      <c r="C39" s="327">
        <v>447922</v>
      </c>
      <c r="D39" s="327">
        <v>0</v>
      </c>
      <c r="E39" s="327">
        <v>0</v>
      </c>
      <c r="F39" s="327">
        <v>3</v>
      </c>
      <c r="G39" s="327">
        <v>2</v>
      </c>
      <c r="H39" s="327">
        <v>7</v>
      </c>
      <c r="I39" s="327">
        <v>38</v>
      </c>
      <c r="J39" s="327">
        <v>50</v>
      </c>
      <c r="K39" s="327">
        <v>0</v>
      </c>
      <c r="P39" s="327">
        <v>88</v>
      </c>
      <c r="Q39" s="327">
        <v>219377</v>
      </c>
      <c r="R39" s="327">
        <v>0</v>
      </c>
      <c r="S39" s="327">
        <v>0</v>
      </c>
      <c r="T39" s="327">
        <v>2</v>
      </c>
      <c r="U39" s="327">
        <v>1</v>
      </c>
      <c r="V39" s="327">
        <v>6</v>
      </c>
      <c r="W39" s="327">
        <v>35</v>
      </c>
      <c r="X39" s="327">
        <v>55</v>
      </c>
      <c r="Y39" s="327">
        <v>0</v>
      </c>
      <c r="AD39" s="327">
        <v>91</v>
      </c>
      <c r="AE39" s="327">
        <v>228545</v>
      </c>
      <c r="AF39" s="327">
        <v>0</v>
      </c>
      <c r="AG39" s="327">
        <v>0</v>
      </c>
      <c r="AH39" s="327">
        <v>4</v>
      </c>
      <c r="AI39" s="327">
        <v>2</v>
      </c>
      <c r="AJ39" s="327">
        <v>8</v>
      </c>
      <c r="AK39" s="327">
        <v>40</v>
      </c>
      <c r="AL39" s="327">
        <v>45</v>
      </c>
      <c r="AM39" s="327">
        <v>0</v>
      </c>
      <c r="AR39" s="327">
        <v>85</v>
      </c>
      <c r="AS39" s="327">
        <v>447772</v>
      </c>
      <c r="AT39" s="327">
        <v>0</v>
      </c>
      <c r="AU39" s="327">
        <v>0</v>
      </c>
      <c r="AV39" s="327">
        <v>1</v>
      </c>
      <c r="AW39" s="327">
        <v>1</v>
      </c>
      <c r="AX39" s="327">
        <v>2</v>
      </c>
      <c r="AY39" s="327">
        <v>14</v>
      </c>
      <c r="AZ39" s="327">
        <v>53</v>
      </c>
      <c r="BA39" s="327">
        <v>28</v>
      </c>
      <c r="BB39" s="327">
        <v>1</v>
      </c>
      <c r="BH39" s="327">
        <v>82</v>
      </c>
      <c r="BI39" s="327">
        <v>219321</v>
      </c>
      <c r="BJ39" s="327">
        <v>0</v>
      </c>
      <c r="BK39" s="327">
        <v>0</v>
      </c>
      <c r="BL39" s="327">
        <v>0</v>
      </c>
      <c r="BM39" s="327">
        <v>0</v>
      </c>
      <c r="BN39" s="327">
        <v>2</v>
      </c>
      <c r="BO39" s="327">
        <v>10</v>
      </c>
      <c r="BP39" s="327">
        <v>51</v>
      </c>
      <c r="BQ39" s="327">
        <v>35</v>
      </c>
      <c r="BR39" s="327">
        <v>1</v>
      </c>
      <c r="BX39" s="327">
        <v>87</v>
      </c>
      <c r="BY39" s="327">
        <v>228451</v>
      </c>
      <c r="BZ39" s="327">
        <v>0</v>
      </c>
      <c r="CA39" s="327">
        <v>0</v>
      </c>
      <c r="CB39" s="327">
        <v>1</v>
      </c>
      <c r="CC39" s="327">
        <v>1</v>
      </c>
      <c r="CD39" s="327">
        <v>3</v>
      </c>
      <c r="CE39" s="327">
        <v>18</v>
      </c>
      <c r="CF39" s="327">
        <v>55</v>
      </c>
      <c r="CG39" s="327">
        <v>21</v>
      </c>
      <c r="CH39" s="327">
        <v>1</v>
      </c>
      <c r="CN39" s="327">
        <v>77</v>
      </c>
      <c r="CO39" s="327">
        <v>447911</v>
      </c>
      <c r="CP39" s="327">
        <v>0</v>
      </c>
      <c r="CQ39" s="327">
        <v>0</v>
      </c>
      <c r="CR39" s="327">
        <v>3</v>
      </c>
      <c r="CS39" s="327">
        <v>1</v>
      </c>
      <c r="CT39" s="327">
        <v>0</v>
      </c>
      <c r="CU39" s="327">
        <v>11</v>
      </c>
      <c r="CV39" s="327">
        <v>45</v>
      </c>
      <c r="CW39" s="327">
        <v>36</v>
      </c>
      <c r="CX39" s="327">
        <v>3</v>
      </c>
      <c r="DD39" s="327">
        <v>85</v>
      </c>
      <c r="DE39" s="327">
        <v>219373</v>
      </c>
      <c r="DF39" s="327">
        <v>0</v>
      </c>
      <c r="DG39" s="327">
        <v>0</v>
      </c>
      <c r="DH39" s="327">
        <v>2</v>
      </c>
      <c r="DI39" s="327">
        <v>1</v>
      </c>
      <c r="DJ39" s="327">
        <v>0</v>
      </c>
      <c r="DK39" s="327">
        <v>12</v>
      </c>
      <c r="DL39" s="327">
        <v>48</v>
      </c>
      <c r="DM39" s="327">
        <v>34</v>
      </c>
      <c r="DN39" s="327">
        <v>2</v>
      </c>
      <c r="DT39" s="327">
        <v>85</v>
      </c>
      <c r="DU39" s="327">
        <v>228538</v>
      </c>
      <c r="DV39" s="327">
        <v>0</v>
      </c>
      <c r="DW39" s="327">
        <v>0</v>
      </c>
      <c r="DX39" s="327">
        <v>3</v>
      </c>
      <c r="DY39" s="327">
        <v>1</v>
      </c>
      <c r="DZ39" s="327">
        <v>0</v>
      </c>
      <c r="EA39" s="327">
        <v>10</v>
      </c>
      <c r="EB39" s="327">
        <v>42</v>
      </c>
      <c r="EC39" s="327">
        <v>38</v>
      </c>
      <c r="ED39" s="327">
        <v>4</v>
      </c>
      <c r="EJ39" s="327">
        <v>85</v>
      </c>
      <c r="EK39" s="327" t="s">
        <v>416</v>
      </c>
      <c r="EL39" s="327" t="s">
        <v>416</v>
      </c>
      <c r="EM39" s="327" t="s">
        <v>416</v>
      </c>
      <c r="EN39" s="327" t="s">
        <v>416</v>
      </c>
      <c r="EO39" s="327" t="s">
        <v>416</v>
      </c>
      <c r="EP39" s="327" t="s">
        <v>416</v>
      </c>
      <c r="EQ39" s="327" t="s">
        <v>416</v>
      </c>
      <c r="ER39" s="327" t="s">
        <v>416</v>
      </c>
      <c r="ES39" s="327" t="s">
        <v>416</v>
      </c>
      <c r="ET39" s="327" t="s">
        <v>416</v>
      </c>
      <c r="EU39" s="327" t="s">
        <v>416</v>
      </c>
      <c r="EV39" s="327" t="s">
        <v>416</v>
      </c>
      <c r="EW39" s="327" t="s">
        <v>416</v>
      </c>
      <c r="EX39" s="327" t="s">
        <v>416</v>
      </c>
      <c r="EY39" s="327" t="s">
        <v>416</v>
      </c>
      <c r="EZ39" s="327" t="s">
        <v>416</v>
      </c>
      <c r="FA39" s="327" t="s">
        <v>416</v>
      </c>
      <c r="FB39" s="327" t="s">
        <v>416</v>
      </c>
      <c r="FC39" s="327" t="s">
        <v>416</v>
      </c>
      <c r="FD39" s="327" t="s">
        <v>416</v>
      </c>
      <c r="FE39" s="327" t="s">
        <v>416</v>
      </c>
      <c r="FF39" s="327" t="s">
        <v>416</v>
      </c>
      <c r="FG39" s="327" t="s">
        <v>416</v>
      </c>
      <c r="FH39" s="327" t="s">
        <v>416</v>
      </c>
      <c r="FI39" s="327" t="s">
        <v>416</v>
      </c>
      <c r="FJ39" s="327" t="s">
        <v>416</v>
      </c>
      <c r="FK39" s="327" t="s">
        <v>416</v>
      </c>
      <c r="FL39" s="327" t="s">
        <v>416</v>
      </c>
      <c r="FM39" s="327" t="s">
        <v>416</v>
      </c>
      <c r="FN39" s="327" t="s">
        <v>416</v>
      </c>
      <c r="FO39" s="327" t="s">
        <v>416</v>
      </c>
      <c r="FP39" s="327" t="s">
        <v>416</v>
      </c>
      <c r="FQ39" s="327" t="s">
        <v>416</v>
      </c>
      <c r="FR39" s="327" t="s">
        <v>416</v>
      </c>
      <c r="FS39" s="327" t="s">
        <v>416</v>
      </c>
      <c r="FT39" s="327" t="s">
        <v>416</v>
      </c>
      <c r="FU39" s="327" t="s">
        <v>416</v>
      </c>
      <c r="FV39" s="327" t="s">
        <v>416</v>
      </c>
      <c r="FW39" s="327" t="s">
        <v>416</v>
      </c>
      <c r="FX39" s="327" t="s">
        <v>416</v>
      </c>
      <c r="FY39" s="327" t="s">
        <v>416</v>
      </c>
      <c r="FZ39" s="327" t="s">
        <v>416</v>
      </c>
      <c r="GA39" s="327" t="s">
        <v>416</v>
      </c>
      <c r="GB39" s="327" t="s">
        <v>416</v>
      </c>
      <c r="GC39" s="327" t="s">
        <v>416</v>
      </c>
      <c r="GD39" s="327">
        <v>447681</v>
      </c>
      <c r="GF39" s="327">
        <v>75</v>
      </c>
      <c r="GG39" s="327">
        <v>219285</v>
      </c>
      <c r="GI39" s="327">
        <v>79</v>
      </c>
      <c r="GJ39" s="327">
        <v>228396</v>
      </c>
      <c r="GL39" s="327">
        <v>71</v>
      </c>
      <c r="GM39" s="327" t="s">
        <v>416</v>
      </c>
      <c r="GN39" s="327" t="s">
        <v>416</v>
      </c>
      <c r="GO39" s="327" t="s">
        <v>416</v>
      </c>
      <c r="GP39" s="327" t="s">
        <v>416</v>
      </c>
      <c r="GQ39" s="327" t="s">
        <v>416</v>
      </c>
      <c r="GR39" s="327" t="s">
        <v>416</v>
      </c>
      <c r="GS39" s="327" t="s">
        <v>416</v>
      </c>
      <c r="GT39" s="327" t="s">
        <v>416</v>
      </c>
      <c r="GU39" s="327" t="s">
        <v>416</v>
      </c>
      <c r="GV39" s="327" t="s">
        <v>416</v>
      </c>
      <c r="GW39" s="327" t="s">
        <v>416</v>
      </c>
      <c r="GX39" s="327" t="s">
        <v>416</v>
      </c>
      <c r="GY39" s="327" t="s">
        <v>416</v>
      </c>
      <c r="GZ39" s="327" t="s">
        <v>416</v>
      </c>
      <c r="HA39" s="327" t="s">
        <v>416</v>
      </c>
      <c r="HB39" s="327" t="s">
        <v>416</v>
      </c>
      <c r="HC39" s="327" t="s">
        <v>416</v>
      </c>
      <c r="HD39" s="327" t="s">
        <v>416</v>
      </c>
      <c r="HE39" s="327">
        <v>438871</v>
      </c>
      <c r="HG39" s="327">
        <v>87</v>
      </c>
      <c r="HH39" s="327">
        <v>214909</v>
      </c>
      <c r="HJ39" s="327">
        <v>86</v>
      </c>
      <c r="HK39" s="327">
        <v>223962</v>
      </c>
      <c r="HM39" s="327">
        <v>87</v>
      </c>
      <c r="HO39" s="327"/>
      <c r="HP39" s="327"/>
      <c r="HQ39" s="327"/>
      <c r="HR39" s="327"/>
      <c r="HS39" s="327"/>
      <c r="HT39" s="327"/>
      <c r="HU39" s="327"/>
      <c r="HV39" s="327"/>
      <c r="HW39" s="327"/>
      <c r="HX39" s="327"/>
      <c r="HY39" s="327"/>
      <c r="HZ39" s="327"/>
      <c r="IA39" s="327"/>
      <c r="IB39" s="327"/>
      <c r="IC39" s="327"/>
      <c r="ID39" s="327"/>
      <c r="IE39" s="327"/>
      <c r="IF39" s="327"/>
      <c r="IG39" s="327"/>
      <c r="IH39" s="327"/>
      <c r="II39" s="327"/>
      <c r="IJ39" s="327"/>
      <c r="IK39" s="327"/>
      <c r="IL39" s="327"/>
      <c r="IM39" s="327"/>
      <c r="IN39" s="327"/>
      <c r="IO39" s="327"/>
      <c r="IP39" s="327"/>
      <c r="IQ39" s="327"/>
      <c r="IR39" s="327"/>
      <c r="IS39" s="327"/>
      <c r="IT39" s="327"/>
      <c r="IU39" s="327"/>
      <c r="IV39" s="327"/>
    </row>
    <row r="40" spans="1:256" x14ac:dyDescent="0.2">
      <c r="B40" s="194" t="s">
        <v>396</v>
      </c>
      <c r="C40" s="327">
        <v>88044</v>
      </c>
      <c r="D40" s="327">
        <v>0</v>
      </c>
      <c r="E40" s="327">
        <v>0</v>
      </c>
      <c r="F40" s="327">
        <v>6</v>
      </c>
      <c r="G40" s="327">
        <v>2</v>
      </c>
      <c r="H40" s="327">
        <v>9</v>
      </c>
      <c r="I40" s="327">
        <v>42</v>
      </c>
      <c r="J40" s="327">
        <v>39</v>
      </c>
      <c r="K40" s="327" t="s">
        <v>415</v>
      </c>
      <c r="P40" s="327">
        <v>82</v>
      </c>
      <c r="Q40" s="327">
        <v>42874</v>
      </c>
      <c r="R40" s="327">
        <v>0</v>
      </c>
      <c r="S40" s="327">
        <v>0</v>
      </c>
      <c r="T40" s="327">
        <v>5</v>
      </c>
      <c r="U40" s="327">
        <v>2</v>
      </c>
      <c r="V40" s="327">
        <v>8</v>
      </c>
      <c r="W40" s="327">
        <v>41</v>
      </c>
      <c r="X40" s="327">
        <v>44</v>
      </c>
      <c r="Y40" s="327" t="s">
        <v>415</v>
      </c>
      <c r="AD40" s="327">
        <v>85</v>
      </c>
      <c r="AE40" s="327">
        <v>45170</v>
      </c>
      <c r="AF40" s="327">
        <v>0</v>
      </c>
      <c r="AG40" s="327">
        <v>0</v>
      </c>
      <c r="AH40" s="327">
        <v>7</v>
      </c>
      <c r="AI40" s="327">
        <v>3</v>
      </c>
      <c r="AJ40" s="327">
        <v>11</v>
      </c>
      <c r="AK40" s="327">
        <v>44</v>
      </c>
      <c r="AL40" s="327">
        <v>35</v>
      </c>
      <c r="AM40" s="327">
        <v>0</v>
      </c>
      <c r="AR40" s="327">
        <v>79</v>
      </c>
      <c r="AS40" s="327">
        <v>87994</v>
      </c>
      <c r="AT40" s="327">
        <v>0</v>
      </c>
      <c r="AU40" s="327">
        <v>0</v>
      </c>
      <c r="AV40" s="327">
        <v>1</v>
      </c>
      <c r="AW40" s="327">
        <v>1</v>
      </c>
      <c r="AX40" s="327">
        <v>4</v>
      </c>
      <c r="AY40" s="327">
        <v>15</v>
      </c>
      <c r="AZ40" s="327">
        <v>53</v>
      </c>
      <c r="BA40" s="327">
        <v>24</v>
      </c>
      <c r="BB40" s="327">
        <v>1</v>
      </c>
      <c r="BH40" s="327">
        <v>78</v>
      </c>
      <c r="BI40" s="327">
        <v>42852</v>
      </c>
      <c r="BJ40" s="327">
        <v>0</v>
      </c>
      <c r="BK40" s="327">
        <v>0</v>
      </c>
      <c r="BL40" s="327">
        <v>1</v>
      </c>
      <c r="BM40" s="327">
        <v>1</v>
      </c>
      <c r="BN40" s="327">
        <v>3</v>
      </c>
      <c r="BO40" s="327">
        <v>12</v>
      </c>
      <c r="BP40" s="327">
        <v>53</v>
      </c>
      <c r="BQ40" s="327">
        <v>29</v>
      </c>
      <c r="BR40" s="327">
        <v>1</v>
      </c>
      <c r="BX40" s="327">
        <v>83</v>
      </c>
      <c r="BY40" s="327">
        <v>45142</v>
      </c>
      <c r="BZ40" s="327">
        <v>0</v>
      </c>
      <c r="CA40" s="327">
        <v>0</v>
      </c>
      <c r="CB40" s="327">
        <v>1</v>
      </c>
      <c r="CC40" s="327">
        <v>2</v>
      </c>
      <c r="CD40" s="327">
        <v>5</v>
      </c>
      <c r="CE40" s="327">
        <v>19</v>
      </c>
      <c r="CF40" s="327">
        <v>54</v>
      </c>
      <c r="CG40" s="327">
        <v>18</v>
      </c>
      <c r="CH40" s="327">
        <v>1</v>
      </c>
      <c r="CN40" s="327">
        <v>73</v>
      </c>
      <c r="CO40" s="327">
        <v>88039</v>
      </c>
      <c r="CP40" s="327">
        <v>0</v>
      </c>
      <c r="CQ40" s="327">
        <v>0</v>
      </c>
      <c r="CR40" s="327">
        <v>5</v>
      </c>
      <c r="CS40" s="327">
        <v>1</v>
      </c>
      <c r="CT40" s="327">
        <v>1</v>
      </c>
      <c r="CU40" s="327">
        <v>12</v>
      </c>
      <c r="CV40" s="327">
        <v>45</v>
      </c>
      <c r="CW40" s="327">
        <v>33</v>
      </c>
      <c r="CX40" s="327">
        <v>4</v>
      </c>
      <c r="DD40" s="327">
        <v>82</v>
      </c>
      <c r="DE40" s="327">
        <v>42872</v>
      </c>
      <c r="DF40" s="327">
        <v>0</v>
      </c>
      <c r="DG40" s="327">
        <v>0</v>
      </c>
      <c r="DH40" s="327">
        <v>4</v>
      </c>
      <c r="DI40" s="327">
        <v>1</v>
      </c>
      <c r="DJ40" s="327" t="s">
        <v>415</v>
      </c>
      <c r="DK40" s="327">
        <v>12</v>
      </c>
      <c r="DL40" s="327">
        <v>47</v>
      </c>
      <c r="DM40" s="327">
        <v>31</v>
      </c>
      <c r="DN40" s="327">
        <v>3</v>
      </c>
      <c r="DT40" s="327">
        <v>82</v>
      </c>
      <c r="DU40" s="327">
        <v>45167</v>
      </c>
      <c r="DV40" s="327">
        <v>0</v>
      </c>
      <c r="DW40" s="327">
        <v>0</v>
      </c>
      <c r="DX40" s="327">
        <v>5</v>
      </c>
      <c r="DY40" s="327">
        <v>1</v>
      </c>
      <c r="DZ40" s="327" t="s">
        <v>415</v>
      </c>
      <c r="EA40" s="327">
        <v>11</v>
      </c>
      <c r="EB40" s="327">
        <v>42</v>
      </c>
      <c r="EC40" s="327">
        <v>35</v>
      </c>
      <c r="ED40" s="327">
        <v>5</v>
      </c>
      <c r="EJ40" s="327">
        <v>82</v>
      </c>
      <c r="EK40" s="327" t="s">
        <v>416</v>
      </c>
      <c r="EL40" s="327" t="s">
        <v>416</v>
      </c>
      <c r="EM40" s="327" t="s">
        <v>416</v>
      </c>
      <c r="EN40" s="327" t="s">
        <v>416</v>
      </c>
      <c r="EO40" s="327" t="s">
        <v>416</v>
      </c>
      <c r="EP40" s="327" t="s">
        <v>416</v>
      </c>
      <c r="EQ40" s="327" t="s">
        <v>416</v>
      </c>
      <c r="ER40" s="327" t="s">
        <v>416</v>
      </c>
      <c r="ES40" s="327" t="s">
        <v>416</v>
      </c>
      <c r="ET40" s="327" t="s">
        <v>416</v>
      </c>
      <c r="EU40" s="327" t="s">
        <v>416</v>
      </c>
      <c r="EV40" s="327" t="s">
        <v>416</v>
      </c>
      <c r="EW40" s="327" t="s">
        <v>416</v>
      </c>
      <c r="EX40" s="327" t="s">
        <v>416</v>
      </c>
      <c r="EY40" s="327" t="s">
        <v>416</v>
      </c>
      <c r="EZ40" s="327" t="s">
        <v>416</v>
      </c>
      <c r="FA40" s="327" t="s">
        <v>416</v>
      </c>
      <c r="FB40" s="327" t="s">
        <v>416</v>
      </c>
      <c r="FC40" s="327" t="s">
        <v>416</v>
      </c>
      <c r="FD40" s="327" t="s">
        <v>416</v>
      </c>
      <c r="FE40" s="327" t="s">
        <v>416</v>
      </c>
      <c r="FF40" s="327" t="s">
        <v>416</v>
      </c>
      <c r="FG40" s="327" t="s">
        <v>416</v>
      </c>
      <c r="FH40" s="327" t="s">
        <v>416</v>
      </c>
      <c r="FI40" s="327" t="s">
        <v>416</v>
      </c>
      <c r="FJ40" s="327" t="s">
        <v>416</v>
      </c>
      <c r="FK40" s="327" t="s">
        <v>416</v>
      </c>
      <c r="FL40" s="327" t="s">
        <v>416</v>
      </c>
      <c r="FM40" s="327" t="s">
        <v>416</v>
      </c>
      <c r="FN40" s="327" t="s">
        <v>416</v>
      </c>
      <c r="FO40" s="327" t="s">
        <v>416</v>
      </c>
      <c r="FP40" s="327" t="s">
        <v>416</v>
      </c>
      <c r="FQ40" s="327" t="s">
        <v>416</v>
      </c>
      <c r="FR40" s="327" t="s">
        <v>416</v>
      </c>
      <c r="FS40" s="327" t="s">
        <v>416</v>
      </c>
      <c r="FT40" s="327" t="s">
        <v>416</v>
      </c>
      <c r="FU40" s="327" t="s">
        <v>416</v>
      </c>
      <c r="FV40" s="327" t="s">
        <v>416</v>
      </c>
      <c r="FW40" s="327" t="s">
        <v>416</v>
      </c>
      <c r="FX40" s="327" t="s">
        <v>416</v>
      </c>
      <c r="FY40" s="327" t="s">
        <v>416</v>
      </c>
      <c r="FZ40" s="327" t="s">
        <v>416</v>
      </c>
      <c r="GA40" s="327" t="s">
        <v>416</v>
      </c>
      <c r="GB40" s="327" t="s">
        <v>416</v>
      </c>
      <c r="GC40" s="327" t="s">
        <v>416</v>
      </c>
      <c r="GD40" s="327">
        <v>87931</v>
      </c>
      <c r="GF40" s="327">
        <v>71</v>
      </c>
      <c r="GG40" s="327">
        <v>42820</v>
      </c>
      <c r="GI40" s="327">
        <v>74</v>
      </c>
      <c r="GJ40" s="327">
        <v>45111</v>
      </c>
      <c r="GL40" s="327">
        <v>67</v>
      </c>
      <c r="GM40" s="327" t="s">
        <v>416</v>
      </c>
      <c r="GN40" s="327" t="s">
        <v>416</v>
      </c>
      <c r="GO40" s="327" t="s">
        <v>416</v>
      </c>
      <c r="GP40" s="327" t="s">
        <v>416</v>
      </c>
      <c r="GQ40" s="327" t="s">
        <v>416</v>
      </c>
      <c r="GR40" s="327" t="s">
        <v>416</v>
      </c>
      <c r="GS40" s="327" t="s">
        <v>416</v>
      </c>
      <c r="GT40" s="327" t="s">
        <v>416</v>
      </c>
      <c r="GU40" s="327" t="s">
        <v>416</v>
      </c>
      <c r="GV40" s="327" t="s">
        <v>416</v>
      </c>
      <c r="GW40" s="327" t="s">
        <v>416</v>
      </c>
      <c r="GX40" s="327" t="s">
        <v>416</v>
      </c>
      <c r="GY40" s="327" t="s">
        <v>416</v>
      </c>
      <c r="GZ40" s="327" t="s">
        <v>416</v>
      </c>
      <c r="HA40" s="327" t="s">
        <v>416</v>
      </c>
      <c r="HB40" s="327" t="s">
        <v>416</v>
      </c>
      <c r="HC40" s="327" t="s">
        <v>416</v>
      </c>
      <c r="HD40" s="327" t="s">
        <v>416</v>
      </c>
      <c r="HE40" s="327">
        <v>75165</v>
      </c>
      <c r="HG40" s="327">
        <v>90</v>
      </c>
      <c r="HH40" s="327">
        <v>36684</v>
      </c>
      <c r="HJ40" s="327">
        <v>89</v>
      </c>
      <c r="HK40" s="327">
        <v>38481</v>
      </c>
      <c r="HM40" s="327">
        <v>90</v>
      </c>
      <c r="HO40" s="327"/>
      <c r="HP40" s="327"/>
      <c r="HQ40" s="327"/>
      <c r="HR40" s="327"/>
      <c r="HS40" s="327"/>
      <c r="HT40" s="327"/>
      <c r="HU40" s="327"/>
      <c r="HV40" s="327"/>
      <c r="HW40" s="327"/>
      <c r="HX40" s="327"/>
      <c r="HY40" s="327"/>
      <c r="HZ40" s="327"/>
      <c r="IA40" s="327"/>
      <c r="IB40" s="327"/>
      <c r="IC40" s="327"/>
      <c r="ID40" s="327"/>
      <c r="IE40" s="327"/>
      <c r="IF40" s="327"/>
      <c r="IG40" s="327"/>
      <c r="IH40" s="327"/>
      <c r="II40" s="327"/>
      <c r="IJ40" s="327"/>
      <c r="IK40" s="327"/>
      <c r="IL40" s="327"/>
      <c r="IM40" s="327"/>
      <c r="IN40" s="327"/>
      <c r="IO40" s="327"/>
      <c r="IP40" s="327"/>
      <c r="IQ40" s="327"/>
      <c r="IR40" s="327"/>
      <c r="IS40" s="327"/>
      <c r="IT40" s="327"/>
      <c r="IU40" s="327"/>
      <c r="IV40" s="327"/>
    </row>
    <row r="41" spans="1:256" x14ac:dyDescent="0.2">
      <c r="B41" s="194" t="s">
        <v>390</v>
      </c>
      <c r="C41" s="327">
        <v>1667</v>
      </c>
      <c r="D41" s="327">
        <v>1</v>
      </c>
      <c r="E41" s="327">
        <v>5</v>
      </c>
      <c r="F41" s="327">
        <v>24</v>
      </c>
      <c r="G41" s="327">
        <v>2</v>
      </c>
      <c r="H41" s="327">
        <v>8</v>
      </c>
      <c r="I41" s="327">
        <v>32</v>
      </c>
      <c r="J41" s="327">
        <v>28</v>
      </c>
      <c r="K41" s="327" t="s">
        <v>415</v>
      </c>
      <c r="P41" s="327">
        <v>60</v>
      </c>
      <c r="Q41" s="327">
        <v>773</v>
      </c>
      <c r="R41" s="327">
        <v>1</v>
      </c>
      <c r="S41" s="327">
        <v>6</v>
      </c>
      <c r="T41" s="327">
        <v>19</v>
      </c>
      <c r="U41" s="327">
        <v>2</v>
      </c>
      <c r="V41" s="327">
        <v>8</v>
      </c>
      <c r="W41" s="327">
        <v>32</v>
      </c>
      <c r="X41" s="327">
        <v>33</v>
      </c>
      <c r="Y41" s="327" t="s">
        <v>415</v>
      </c>
      <c r="AD41" s="327">
        <v>64</v>
      </c>
      <c r="AE41" s="327">
        <v>894</v>
      </c>
      <c r="AF41" s="327">
        <v>1</v>
      </c>
      <c r="AG41" s="327">
        <v>4</v>
      </c>
      <c r="AH41" s="327">
        <v>27</v>
      </c>
      <c r="AI41" s="327">
        <v>3</v>
      </c>
      <c r="AJ41" s="327">
        <v>9</v>
      </c>
      <c r="AK41" s="327">
        <v>33</v>
      </c>
      <c r="AL41" s="327">
        <v>24</v>
      </c>
      <c r="AM41" s="327">
        <v>0</v>
      </c>
      <c r="AR41" s="327">
        <v>56</v>
      </c>
      <c r="AS41" s="327">
        <v>1651</v>
      </c>
      <c r="AT41" s="327">
        <v>1</v>
      </c>
      <c r="AU41" s="327">
        <v>3</v>
      </c>
      <c r="AV41" s="327">
        <v>6</v>
      </c>
      <c r="AW41" s="327">
        <v>7</v>
      </c>
      <c r="AX41" s="327">
        <v>11</v>
      </c>
      <c r="AY41" s="327">
        <v>19</v>
      </c>
      <c r="AZ41" s="327">
        <v>39</v>
      </c>
      <c r="BA41" s="327">
        <v>14</v>
      </c>
      <c r="BB41" s="327">
        <v>0</v>
      </c>
      <c r="BH41" s="327">
        <v>54</v>
      </c>
      <c r="BI41" s="327">
        <v>766</v>
      </c>
      <c r="BJ41" s="327">
        <v>1</v>
      </c>
      <c r="BK41" s="327">
        <v>3</v>
      </c>
      <c r="BL41" s="327">
        <v>6</v>
      </c>
      <c r="BM41" s="327">
        <v>5</v>
      </c>
      <c r="BN41" s="327">
        <v>9</v>
      </c>
      <c r="BO41" s="327">
        <v>17</v>
      </c>
      <c r="BP41" s="327">
        <v>39</v>
      </c>
      <c r="BQ41" s="327">
        <v>19</v>
      </c>
      <c r="BR41" s="327">
        <v>1</v>
      </c>
      <c r="BX41" s="327">
        <v>59</v>
      </c>
      <c r="BY41" s="327">
        <v>885</v>
      </c>
      <c r="BZ41" s="327">
        <v>1</v>
      </c>
      <c r="CA41" s="327">
        <v>2</v>
      </c>
      <c r="CB41" s="327">
        <v>7</v>
      </c>
      <c r="CC41" s="327">
        <v>8</v>
      </c>
      <c r="CD41" s="327">
        <v>13</v>
      </c>
      <c r="CE41" s="327">
        <v>20</v>
      </c>
      <c r="CF41" s="327">
        <v>39</v>
      </c>
      <c r="CG41" s="327">
        <v>10</v>
      </c>
      <c r="CH41" s="327">
        <v>0</v>
      </c>
      <c r="CN41" s="327">
        <v>49</v>
      </c>
      <c r="CO41" s="327">
        <v>1668</v>
      </c>
      <c r="CP41" s="327">
        <v>1</v>
      </c>
      <c r="CQ41" s="327">
        <v>5</v>
      </c>
      <c r="CR41" s="327">
        <v>19</v>
      </c>
      <c r="CS41" s="327">
        <v>1</v>
      </c>
      <c r="CT41" s="327">
        <v>0</v>
      </c>
      <c r="CU41" s="327">
        <v>15</v>
      </c>
      <c r="CV41" s="327">
        <v>37</v>
      </c>
      <c r="CW41" s="327">
        <v>20</v>
      </c>
      <c r="CX41" s="327">
        <v>2</v>
      </c>
      <c r="DD41" s="327">
        <v>59</v>
      </c>
      <c r="DE41" s="327">
        <v>773</v>
      </c>
      <c r="DF41" s="327">
        <v>1</v>
      </c>
      <c r="DG41" s="327">
        <v>6</v>
      </c>
      <c r="DH41" s="327">
        <v>16</v>
      </c>
      <c r="DI41" s="327">
        <v>1</v>
      </c>
      <c r="DJ41" s="327" t="s">
        <v>415</v>
      </c>
      <c r="DK41" s="327">
        <v>17</v>
      </c>
      <c r="DL41" s="327">
        <v>40</v>
      </c>
      <c r="DM41" s="327">
        <v>18</v>
      </c>
      <c r="DN41" s="327">
        <v>1</v>
      </c>
      <c r="DT41" s="327">
        <v>59</v>
      </c>
      <c r="DU41" s="327">
        <v>895</v>
      </c>
      <c r="DV41" s="327">
        <v>0</v>
      </c>
      <c r="DW41" s="327">
        <v>5</v>
      </c>
      <c r="DX41" s="327">
        <v>21</v>
      </c>
      <c r="DY41" s="327">
        <v>1</v>
      </c>
      <c r="DZ41" s="327" t="s">
        <v>415</v>
      </c>
      <c r="EA41" s="327">
        <v>13</v>
      </c>
      <c r="EB41" s="327">
        <v>35</v>
      </c>
      <c r="EC41" s="327">
        <v>21</v>
      </c>
      <c r="ED41" s="327">
        <v>2</v>
      </c>
      <c r="EJ41" s="327">
        <v>58</v>
      </c>
      <c r="EK41" s="327" t="s">
        <v>416</v>
      </c>
      <c r="EL41" s="327" t="s">
        <v>416</v>
      </c>
      <c r="EM41" s="327" t="s">
        <v>416</v>
      </c>
      <c r="EN41" s="327" t="s">
        <v>416</v>
      </c>
      <c r="EO41" s="327" t="s">
        <v>416</v>
      </c>
      <c r="EP41" s="327" t="s">
        <v>416</v>
      </c>
      <c r="EQ41" s="327" t="s">
        <v>416</v>
      </c>
      <c r="ER41" s="327" t="s">
        <v>416</v>
      </c>
      <c r="ES41" s="327" t="s">
        <v>416</v>
      </c>
      <c r="ET41" s="327" t="s">
        <v>416</v>
      </c>
      <c r="EU41" s="327" t="s">
        <v>416</v>
      </c>
      <c r="EV41" s="327" t="s">
        <v>416</v>
      </c>
      <c r="EW41" s="327" t="s">
        <v>416</v>
      </c>
      <c r="EX41" s="327" t="s">
        <v>416</v>
      </c>
      <c r="EY41" s="327" t="s">
        <v>416</v>
      </c>
      <c r="EZ41" s="327" t="s">
        <v>416</v>
      </c>
      <c r="FA41" s="327" t="s">
        <v>416</v>
      </c>
      <c r="FB41" s="327" t="s">
        <v>416</v>
      </c>
      <c r="FC41" s="327" t="s">
        <v>416</v>
      </c>
      <c r="FD41" s="327" t="s">
        <v>416</v>
      </c>
      <c r="FE41" s="327" t="s">
        <v>416</v>
      </c>
      <c r="FF41" s="327" t="s">
        <v>416</v>
      </c>
      <c r="FG41" s="327" t="s">
        <v>416</v>
      </c>
      <c r="FH41" s="327" t="s">
        <v>416</v>
      </c>
      <c r="FI41" s="327" t="s">
        <v>416</v>
      </c>
      <c r="FJ41" s="327" t="s">
        <v>416</v>
      </c>
      <c r="FK41" s="327" t="s">
        <v>416</v>
      </c>
      <c r="FL41" s="327" t="s">
        <v>416</v>
      </c>
      <c r="FM41" s="327" t="s">
        <v>416</v>
      </c>
      <c r="FN41" s="327" t="s">
        <v>416</v>
      </c>
      <c r="FO41" s="327" t="s">
        <v>416</v>
      </c>
      <c r="FP41" s="327" t="s">
        <v>416</v>
      </c>
      <c r="FQ41" s="327" t="s">
        <v>416</v>
      </c>
      <c r="FR41" s="327" t="s">
        <v>416</v>
      </c>
      <c r="FS41" s="327" t="s">
        <v>416</v>
      </c>
      <c r="FT41" s="327" t="s">
        <v>416</v>
      </c>
      <c r="FU41" s="327" t="s">
        <v>416</v>
      </c>
      <c r="FV41" s="327" t="s">
        <v>416</v>
      </c>
      <c r="FW41" s="327" t="s">
        <v>416</v>
      </c>
      <c r="FX41" s="327" t="s">
        <v>416</v>
      </c>
      <c r="FY41" s="327" t="s">
        <v>416</v>
      </c>
      <c r="FZ41" s="327" t="s">
        <v>416</v>
      </c>
      <c r="GA41" s="327" t="s">
        <v>416</v>
      </c>
      <c r="GB41" s="327" t="s">
        <v>416</v>
      </c>
      <c r="GC41" s="327" t="s">
        <v>416</v>
      </c>
      <c r="GD41" s="327">
        <v>1650</v>
      </c>
      <c r="GF41" s="327">
        <v>47</v>
      </c>
      <c r="GG41" s="327">
        <v>766</v>
      </c>
      <c r="GI41" s="327">
        <v>52</v>
      </c>
      <c r="GJ41" s="327">
        <v>884</v>
      </c>
      <c r="GL41" s="327">
        <v>44</v>
      </c>
      <c r="GM41" s="327" t="s">
        <v>416</v>
      </c>
      <c r="GN41" s="327" t="s">
        <v>416</v>
      </c>
      <c r="GO41" s="327" t="s">
        <v>416</v>
      </c>
      <c r="GP41" s="327" t="s">
        <v>416</v>
      </c>
      <c r="GQ41" s="327" t="s">
        <v>416</v>
      </c>
      <c r="GR41" s="327" t="s">
        <v>416</v>
      </c>
      <c r="GS41" s="327" t="s">
        <v>416</v>
      </c>
      <c r="GT41" s="327" t="s">
        <v>416</v>
      </c>
      <c r="GU41" s="327" t="s">
        <v>416</v>
      </c>
      <c r="GV41" s="327" t="s">
        <v>416</v>
      </c>
      <c r="GW41" s="327" t="s">
        <v>416</v>
      </c>
      <c r="GX41" s="327" t="s">
        <v>416</v>
      </c>
      <c r="GY41" s="327" t="s">
        <v>416</v>
      </c>
      <c r="GZ41" s="327" t="s">
        <v>416</v>
      </c>
      <c r="HA41" s="327" t="s">
        <v>416</v>
      </c>
      <c r="HB41" s="327" t="s">
        <v>416</v>
      </c>
      <c r="HC41" s="327" t="s">
        <v>416</v>
      </c>
      <c r="HD41" s="327" t="s">
        <v>416</v>
      </c>
      <c r="HE41" s="327">
        <v>909</v>
      </c>
      <c r="HG41" s="327">
        <v>68</v>
      </c>
      <c r="HH41" s="327">
        <v>425</v>
      </c>
      <c r="HJ41" s="327">
        <v>69</v>
      </c>
      <c r="HK41" s="327">
        <v>484</v>
      </c>
      <c r="HM41" s="327">
        <v>68</v>
      </c>
      <c r="HO41" s="327"/>
      <c r="HP41" s="327"/>
      <c r="HQ41" s="327"/>
      <c r="HR41" s="327"/>
      <c r="HS41" s="327"/>
      <c r="HT41" s="327"/>
      <c r="HU41" s="327"/>
      <c r="HV41" s="327"/>
      <c r="HW41" s="327"/>
      <c r="HX41" s="327"/>
      <c r="HY41" s="327"/>
      <c r="HZ41" s="327"/>
      <c r="IA41" s="327"/>
      <c r="IB41" s="327"/>
      <c r="IC41" s="327"/>
      <c r="ID41" s="327"/>
      <c r="IE41" s="327"/>
      <c r="IF41" s="327"/>
      <c r="IG41" s="327"/>
      <c r="IH41" s="327"/>
      <c r="II41" s="327"/>
      <c r="IJ41" s="327"/>
      <c r="IK41" s="327"/>
      <c r="IL41" s="327"/>
      <c r="IM41" s="327"/>
      <c r="IN41" s="327"/>
      <c r="IO41" s="327"/>
      <c r="IP41" s="327"/>
      <c r="IQ41" s="327"/>
      <c r="IR41" s="327"/>
      <c r="IS41" s="327"/>
      <c r="IT41" s="327"/>
      <c r="IU41" s="327"/>
      <c r="IV41" s="327"/>
    </row>
    <row r="42" spans="1:256" x14ac:dyDescent="0.2">
      <c r="HO42" s="327"/>
      <c r="HP42" s="327"/>
      <c r="HQ42" s="327"/>
      <c r="HR42" s="327"/>
      <c r="HS42" s="327"/>
      <c r="HT42" s="327"/>
      <c r="HU42" s="327"/>
      <c r="HV42" s="327"/>
      <c r="HW42" s="327"/>
      <c r="HX42" s="327"/>
      <c r="HY42" s="327"/>
      <c r="HZ42" s="327"/>
      <c r="IA42" s="327"/>
      <c r="IB42" s="327"/>
      <c r="IC42" s="327"/>
      <c r="ID42" s="327"/>
      <c r="IE42" s="327"/>
      <c r="IF42" s="327"/>
      <c r="IG42" s="327"/>
      <c r="IH42" s="327"/>
      <c r="II42" s="327"/>
      <c r="IJ42" s="327"/>
      <c r="IK42" s="327"/>
      <c r="IL42" s="327"/>
      <c r="IM42" s="327"/>
      <c r="IN42" s="327"/>
      <c r="IO42" s="327"/>
      <c r="IP42" s="327"/>
      <c r="IQ42" s="327"/>
      <c r="IR42" s="327"/>
      <c r="IS42" s="327"/>
      <c r="IT42" s="327"/>
      <c r="IU42" s="327"/>
      <c r="IV42" s="327"/>
    </row>
    <row r="43" spans="1:256" x14ac:dyDescent="0.2">
      <c r="A43" s="327" t="s">
        <v>43</v>
      </c>
      <c r="B43" s="194" t="s">
        <v>27</v>
      </c>
      <c r="C43" s="327">
        <v>537633</v>
      </c>
      <c r="D43" s="327">
        <v>0</v>
      </c>
      <c r="E43" s="327">
        <v>0</v>
      </c>
      <c r="F43" s="327">
        <v>4</v>
      </c>
      <c r="G43" s="327">
        <v>2</v>
      </c>
      <c r="H43" s="327">
        <v>7</v>
      </c>
      <c r="I43" s="327">
        <v>39</v>
      </c>
      <c r="J43" s="327">
        <v>48</v>
      </c>
      <c r="K43" s="327">
        <v>0</v>
      </c>
      <c r="P43" s="327">
        <v>87</v>
      </c>
      <c r="Q43" s="327">
        <v>263024</v>
      </c>
      <c r="R43" s="327">
        <v>0</v>
      </c>
      <c r="S43" s="327">
        <v>0</v>
      </c>
      <c r="T43" s="327">
        <v>2</v>
      </c>
      <c r="U43" s="327">
        <v>1</v>
      </c>
      <c r="V43" s="327">
        <v>6</v>
      </c>
      <c r="W43" s="327">
        <v>36</v>
      </c>
      <c r="X43" s="327">
        <v>53</v>
      </c>
      <c r="Y43" s="327">
        <v>0</v>
      </c>
      <c r="AD43" s="327">
        <v>90</v>
      </c>
      <c r="AE43" s="327">
        <v>274609</v>
      </c>
      <c r="AF43" s="327">
        <v>0</v>
      </c>
      <c r="AG43" s="327">
        <v>0</v>
      </c>
      <c r="AH43" s="327">
        <v>5</v>
      </c>
      <c r="AI43" s="327">
        <v>3</v>
      </c>
      <c r="AJ43" s="327">
        <v>9</v>
      </c>
      <c r="AK43" s="327">
        <v>41</v>
      </c>
      <c r="AL43" s="327">
        <v>43</v>
      </c>
      <c r="AM43" s="327">
        <v>0</v>
      </c>
      <c r="AR43" s="327">
        <v>84</v>
      </c>
      <c r="AS43" s="327">
        <v>537417</v>
      </c>
      <c r="AT43" s="327">
        <v>0</v>
      </c>
      <c r="AU43" s="327">
        <v>0</v>
      </c>
      <c r="AV43" s="327">
        <v>1</v>
      </c>
      <c r="AW43" s="327">
        <v>1</v>
      </c>
      <c r="AX43" s="327">
        <v>3</v>
      </c>
      <c r="AY43" s="327">
        <v>14</v>
      </c>
      <c r="AZ43" s="327">
        <v>53</v>
      </c>
      <c r="BA43" s="327">
        <v>27</v>
      </c>
      <c r="BB43" s="327">
        <v>1</v>
      </c>
      <c r="BH43" s="327">
        <v>81</v>
      </c>
      <c r="BI43" s="327">
        <v>262939</v>
      </c>
      <c r="BJ43" s="327">
        <v>0</v>
      </c>
      <c r="BK43" s="327">
        <v>0</v>
      </c>
      <c r="BL43" s="327">
        <v>0</v>
      </c>
      <c r="BM43" s="327">
        <v>1</v>
      </c>
      <c r="BN43" s="327">
        <v>2</v>
      </c>
      <c r="BO43" s="327">
        <v>11</v>
      </c>
      <c r="BP43" s="327">
        <v>51</v>
      </c>
      <c r="BQ43" s="327">
        <v>34</v>
      </c>
      <c r="BR43" s="327">
        <v>1</v>
      </c>
      <c r="BX43" s="327">
        <v>87</v>
      </c>
      <c r="BY43" s="327">
        <v>274478</v>
      </c>
      <c r="BZ43" s="327">
        <v>0</v>
      </c>
      <c r="CA43" s="327">
        <v>0</v>
      </c>
      <c r="CB43" s="327">
        <v>1</v>
      </c>
      <c r="CC43" s="327">
        <v>1</v>
      </c>
      <c r="CD43" s="327">
        <v>4</v>
      </c>
      <c r="CE43" s="327">
        <v>18</v>
      </c>
      <c r="CF43" s="327">
        <v>54</v>
      </c>
      <c r="CG43" s="327">
        <v>21</v>
      </c>
      <c r="CH43" s="327">
        <v>1</v>
      </c>
      <c r="CN43" s="327">
        <v>76</v>
      </c>
      <c r="CO43" s="327">
        <v>537618</v>
      </c>
      <c r="CP43" s="327">
        <v>0</v>
      </c>
      <c r="CQ43" s="327">
        <v>0</v>
      </c>
      <c r="CR43" s="327">
        <v>3</v>
      </c>
      <c r="CS43" s="327">
        <v>1</v>
      </c>
      <c r="CT43" s="327">
        <v>0</v>
      </c>
      <c r="CU43" s="327">
        <v>11</v>
      </c>
      <c r="CV43" s="327">
        <v>45</v>
      </c>
      <c r="CW43" s="327">
        <v>36</v>
      </c>
      <c r="CX43" s="327">
        <v>3</v>
      </c>
      <c r="DD43" s="327">
        <v>84</v>
      </c>
      <c r="DE43" s="327">
        <v>263018</v>
      </c>
      <c r="DF43" s="327">
        <v>0</v>
      </c>
      <c r="DG43" s="327">
        <v>0</v>
      </c>
      <c r="DH43" s="327">
        <v>3</v>
      </c>
      <c r="DI43" s="327">
        <v>1</v>
      </c>
      <c r="DJ43" s="327">
        <v>0</v>
      </c>
      <c r="DK43" s="327">
        <v>12</v>
      </c>
      <c r="DL43" s="327">
        <v>48</v>
      </c>
      <c r="DM43" s="327">
        <v>34</v>
      </c>
      <c r="DN43" s="327">
        <v>2</v>
      </c>
      <c r="DT43" s="327">
        <v>84</v>
      </c>
      <c r="DU43" s="327">
        <v>274600</v>
      </c>
      <c r="DV43" s="327">
        <v>0</v>
      </c>
      <c r="DW43" s="327">
        <v>0</v>
      </c>
      <c r="DX43" s="327">
        <v>4</v>
      </c>
      <c r="DY43" s="327">
        <v>1</v>
      </c>
      <c r="DZ43" s="327">
        <v>0</v>
      </c>
      <c r="EA43" s="327">
        <v>10</v>
      </c>
      <c r="EB43" s="327">
        <v>42</v>
      </c>
      <c r="EC43" s="327">
        <v>38</v>
      </c>
      <c r="ED43" s="327">
        <v>4</v>
      </c>
      <c r="EJ43" s="327">
        <v>84</v>
      </c>
      <c r="EK43" s="327" t="s">
        <v>416</v>
      </c>
      <c r="EL43" s="327" t="s">
        <v>416</v>
      </c>
      <c r="EM43" s="327" t="s">
        <v>416</v>
      </c>
      <c r="EN43" s="327" t="s">
        <v>416</v>
      </c>
      <c r="EO43" s="327" t="s">
        <v>416</v>
      </c>
      <c r="EP43" s="327" t="s">
        <v>416</v>
      </c>
      <c r="EQ43" s="327" t="s">
        <v>416</v>
      </c>
      <c r="ER43" s="327" t="s">
        <v>416</v>
      </c>
      <c r="ES43" s="327" t="s">
        <v>416</v>
      </c>
      <c r="ET43" s="327" t="s">
        <v>416</v>
      </c>
      <c r="EU43" s="327" t="s">
        <v>416</v>
      </c>
      <c r="EV43" s="327" t="s">
        <v>416</v>
      </c>
      <c r="EW43" s="327" t="s">
        <v>416</v>
      </c>
      <c r="EX43" s="327" t="s">
        <v>416</v>
      </c>
      <c r="EY43" s="327" t="s">
        <v>416</v>
      </c>
      <c r="EZ43" s="327" t="s">
        <v>416</v>
      </c>
      <c r="FA43" s="327" t="s">
        <v>416</v>
      </c>
      <c r="FB43" s="327" t="s">
        <v>416</v>
      </c>
      <c r="FC43" s="327" t="s">
        <v>416</v>
      </c>
      <c r="FD43" s="327" t="s">
        <v>416</v>
      </c>
      <c r="FE43" s="327" t="s">
        <v>416</v>
      </c>
      <c r="FF43" s="327" t="s">
        <v>416</v>
      </c>
      <c r="FG43" s="327" t="s">
        <v>416</v>
      </c>
      <c r="FH43" s="327" t="s">
        <v>416</v>
      </c>
      <c r="FI43" s="327" t="s">
        <v>416</v>
      </c>
      <c r="FJ43" s="327" t="s">
        <v>416</v>
      </c>
      <c r="FK43" s="327" t="s">
        <v>416</v>
      </c>
      <c r="FL43" s="327" t="s">
        <v>416</v>
      </c>
      <c r="FM43" s="327" t="s">
        <v>416</v>
      </c>
      <c r="FN43" s="327" t="s">
        <v>416</v>
      </c>
      <c r="FO43" s="327" t="s">
        <v>416</v>
      </c>
      <c r="FP43" s="327" t="s">
        <v>416</v>
      </c>
      <c r="FQ43" s="327" t="s">
        <v>416</v>
      </c>
      <c r="FR43" s="327" t="s">
        <v>416</v>
      </c>
      <c r="FS43" s="327" t="s">
        <v>416</v>
      </c>
      <c r="FT43" s="327" t="s">
        <v>416</v>
      </c>
      <c r="FU43" s="327" t="s">
        <v>416</v>
      </c>
      <c r="FV43" s="327" t="s">
        <v>416</v>
      </c>
      <c r="FW43" s="327" t="s">
        <v>416</v>
      </c>
      <c r="FX43" s="327" t="s">
        <v>416</v>
      </c>
      <c r="FY43" s="327" t="s">
        <v>416</v>
      </c>
      <c r="FZ43" s="327" t="s">
        <v>416</v>
      </c>
      <c r="GA43" s="327" t="s">
        <v>416</v>
      </c>
      <c r="GB43" s="327" t="s">
        <v>416</v>
      </c>
      <c r="GC43" s="327" t="s">
        <v>416</v>
      </c>
      <c r="GD43" s="327">
        <v>537262</v>
      </c>
      <c r="GF43" s="327">
        <v>74</v>
      </c>
      <c r="GG43" s="327">
        <v>262871</v>
      </c>
      <c r="GI43" s="327">
        <v>78</v>
      </c>
      <c r="GJ43" s="327">
        <v>274391</v>
      </c>
      <c r="GL43" s="327">
        <v>71</v>
      </c>
      <c r="GM43" s="327" t="s">
        <v>416</v>
      </c>
      <c r="GN43" s="327" t="s">
        <v>416</v>
      </c>
      <c r="GO43" s="327" t="s">
        <v>416</v>
      </c>
      <c r="GP43" s="327" t="s">
        <v>416</v>
      </c>
      <c r="GQ43" s="327" t="s">
        <v>416</v>
      </c>
      <c r="GR43" s="327" t="s">
        <v>416</v>
      </c>
      <c r="GS43" s="327" t="s">
        <v>416</v>
      </c>
      <c r="GT43" s="327" t="s">
        <v>416</v>
      </c>
      <c r="GU43" s="327" t="s">
        <v>416</v>
      </c>
      <c r="GV43" s="327" t="s">
        <v>416</v>
      </c>
      <c r="GW43" s="327" t="s">
        <v>416</v>
      </c>
      <c r="GX43" s="327" t="s">
        <v>416</v>
      </c>
      <c r="GY43" s="327" t="s">
        <v>416</v>
      </c>
      <c r="GZ43" s="327" t="s">
        <v>416</v>
      </c>
      <c r="HA43" s="327" t="s">
        <v>416</v>
      </c>
      <c r="HB43" s="327" t="s">
        <v>416</v>
      </c>
      <c r="HC43" s="327" t="s">
        <v>416</v>
      </c>
      <c r="HD43" s="327" t="s">
        <v>416</v>
      </c>
      <c r="HE43" s="327">
        <v>514945</v>
      </c>
      <c r="HG43" s="327">
        <v>87</v>
      </c>
      <c r="HH43" s="327">
        <v>252018</v>
      </c>
      <c r="HJ43" s="327">
        <v>86</v>
      </c>
      <c r="HK43" s="327">
        <v>262927</v>
      </c>
      <c r="HM43" s="327">
        <v>88</v>
      </c>
      <c r="HO43" s="327"/>
      <c r="HP43" s="327"/>
      <c r="HQ43" s="327"/>
      <c r="HR43" s="327"/>
      <c r="HS43" s="327"/>
      <c r="HT43" s="327"/>
      <c r="HU43" s="327"/>
      <c r="HV43" s="327"/>
      <c r="HW43" s="327"/>
      <c r="HX43" s="327"/>
      <c r="HY43" s="327"/>
      <c r="HZ43" s="327"/>
      <c r="IA43" s="327"/>
      <c r="IB43" s="327"/>
      <c r="IC43" s="327"/>
      <c r="ID43" s="327"/>
      <c r="IE43" s="327"/>
      <c r="IF43" s="327"/>
      <c r="IG43" s="327"/>
      <c r="IH43" s="327"/>
      <c r="II43" s="327"/>
      <c r="IJ43" s="327"/>
      <c r="IK43" s="327"/>
      <c r="IL43" s="327"/>
      <c r="IM43" s="327"/>
      <c r="IN43" s="327"/>
      <c r="IO43" s="327"/>
      <c r="IP43" s="327"/>
      <c r="IQ43" s="327"/>
      <c r="IR43" s="327"/>
      <c r="IS43" s="327"/>
      <c r="IT43" s="327"/>
      <c r="IU43" s="327"/>
      <c r="IV43" s="327"/>
    </row>
    <row r="44" spans="1:256" x14ac:dyDescent="0.2">
      <c r="B44" s="194" t="s">
        <v>43</v>
      </c>
      <c r="C44" s="327">
        <v>98077</v>
      </c>
      <c r="D44" s="327">
        <v>0</v>
      </c>
      <c r="E44" s="327">
        <v>0</v>
      </c>
      <c r="F44" s="327">
        <v>7</v>
      </c>
      <c r="G44" s="327">
        <v>4</v>
      </c>
      <c r="H44" s="327">
        <v>12</v>
      </c>
      <c r="I44" s="327">
        <v>46</v>
      </c>
      <c r="J44" s="327">
        <v>31</v>
      </c>
      <c r="K44" s="327">
        <v>0</v>
      </c>
      <c r="P44" s="327">
        <v>77</v>
      </c>
      <c r="Q44" s="327">
        <v>48351</v>
      </c>
      <c r="R44" s="327">
        <v>0</v>
      </c>
      <c r="S44" s="327">
        <v>0</v>
      </c>
      <c r="T44" s="327">
        <v>5</v>
      </c>
      <c r="U44" s="327">
        <v>3</v>
      </c>
      <c r="V44" s="327">
        <v>11</v>
      </c>
      <c r="W44" s="327">
        <v>46</v>
      </c>
      <c r="X44" s="327">
        <v>35</v>
      </c>
      <c r="Y44" s="327">
        <v>0</v>
      </c>
      <c r="AD44" s="327">
        <v>81</v>
      </c>
      <c r="AE44" s="327">
        <v>49726</v>
      </c>
      <c r="AF44" s="327">
        <v>1</v>
      </c>
      <c r="AG44" s="327">
        <v>0</v>
      </c>
      <c r="AH44" s="327">
        <v>9</v>
      </c>
      <c r="AI44" s="327">
        <v>5</v>
      </c>
      <c r="AJ44" s="327">
        <v>13</v>
      </c>
      <c r="AK44" s="327">
        <v>46</v>
      </c>
      <c r="AL44" s="327">
        <v>27</v>
      </c>
      <c r="AM44" s="327">
        <v>0</v>
      </c>
      <c r="AR44" s="327">
        <v>72</v>
      </c>
      <c r="AS44" s="327">
        <v>98021</v>
      </c>
      <c r="AT44" s="327">
        <v>0</v>
      </c>
      <c r="AU44" s="327">
        <v>0</v>
      </c>
      <c r="AV44" s="327">
        <v>1</v>
      </c>
      <c r="AW44" s="327">
        <v>2</v>
      </c>
      <c r="AX44" s="327">
        <v>6</v>
      </c>
      <c r="AY44" s="327">
        <v>24</v>
      </c>
      <c r="AZ44" s="327">
        <v>54</v>
      </c>
      <c r="BA44" s="327">
        <v>14</v>
      </c>
      <c r="BB44" s="327">
        <v>0</v>
      </c>
      <c r="BH44" s="327">
        <v>68</v>
      </c>
      <c r="BI44" s="327">
        <v>48331</v>
      </c>
      <c r="BJ44" s="327">
        <v>0</v>
      </c>
      <c r="BK44" s="327">
        <v>0</v>
      </c>
      <c r="BL44" s="327">
        <v>1</v>
      </c>
      <c r="BM44" s="327">
        <v>1</v>
      </c>
      <c r="BN44" s="327">
        <v>4</v>
      </c>
      <c r="BO44" s="327">
        <v>19</v>
      </c>
      <c r="BP44" s="327">
        <v>56</v>
      </c>
      <c r="BQ44" s="327">
        <v>18</v>
      </c>
      <c r="BR44" s="327">
        <v>0</v>
      </c>
      <c r="BX44" s="327">
        <v>75</v>
      </c>
      <c r="BY44" s="327">
        <v>49690</v>
      </c>
      <c r="BZ44" s="327">
        <v>0</v>
      </c>
      <c r="CA44" s="327">
        <v>0</v>
      </c>
      <c r="CB44" s="327">
        <v>2</v>
      </c>
      <c r="CC44" s="327">
        <v>2</v>
      </c>
      <c r="CD44" s="327">
        <v>8</v>
      </c>
      <c r="CE44" s="327">
        <v>28</v>
      </c>
      <c r="CF44" s="327">
        <v>51</v>
      </c>
      <c r="CG44" s="327">
        <v>10</v>
      </c>
      <c r="CH44" s="327">
        <v>0</v>
      </c>
      <c r="CN44" s="327">
        <v>60</v>
      </c>
      <c r="CO44" s="327">
        <v>98071</v>
      </c>
      <c r="CP44" s="327">
        <v>0</v>
      </c>
      <c r="CQ44" s="327">
        <v>0</v>
      </c>
      <c r="CR44" s="327">
        <v>6</v>
      </c>
      <c r="CS44" s="327">
        <v>2</v>
      </c>
      <c r="CT44" s="327">
        <v>1</v>
      </c>
      <c r="CU44" s="327">
        <v>18</v>
      </c>
      <c r="CV44" s="327">
        <v>50</v>
      </c>
      <c r="CW44" s="327">
        <v>22</v>
      </c>
      <c r="CX44" s="327">
        <v>1</v>
      </c>
      <c r="DD44" s="327">
        <v>73</v>
      </c>
      <c r="DE44" s="327">
        <v>48348</v>
      </c>
      <c r="DF44" s="327">
        <v>0</v>
      </c>
      <c r="DG44" s="327">
        <v>0</v>
      </c>
      <c r="DH44" s="327">
        <v>5</v>
      </c>
      <c r="DI44" s="327">
        <v>2</v>
      </c>
      <c r="DJ44" s="327">
        <v>1</v>
      </c>
      <c r="DK44" s="327">
        <v>19</v>
      </c>
      <c r="DL44" s="327">
        <v>53</v>
      </c>
      <c r="DM44" s="327">
        <v>20</v>
      </c>
      <c r="DN44" s="327">
        <v>1</v>
      </c>
      <c r="DT44" s="327">
        <v>73</v>
      </c>
      <c r="DU44" s="327">
        <v>49723</v>
      </c>
      <c r="DV44" s="327">
        <v>1</v>
      </c>
      <c r="DW44" s="327">
        <v>0</v>
      </c>
      <c r="DX44" s="327">
        <v>7</v>
      </c>
      <c r="DY44" s="327">
        <v>2</v>
      </c>
      <c r="DZ44" s="327">
        <v>1</v>
      </c>
      <c r="EA44" s="327">
        <v>17</v>
      </c>
      <c r="EB44" s="327">
        <v>48</v>
      </c>
      <c r="EC44" s="327">
        <v>24</v>
      </c>
      <c r="ED44" s="327">
        <v>1</v>
      </c>
      <c r="EJ44" s="327">
        <v>73</v>
      </c>
      <c r="EK44" s="327" t="s">
        <v>416</v>
      </c>
      <c r="EL44" s="327" t="s">
        <v>416</v>
      </c>
      <c r="EM44" s="327" t="s">
        <v>416</v>
      </c>
      <c r="EN44" s="327" t="s">
        <v>416</v>
      </c>
      <c r="EO44" s="327" t="s">
        <v>416</v>
      </c>
      <c r="EP44" s="327" t="s">
        <v>416</v>
      </c>
      <c r="EQ44" s="327" t="s">
        <v>416</v>
      </c>
      <c r="ER44" s="327" t="s">
        <v>416</v>
      </c>
      <c r="ES44" s="327" t="s">
        <v>416</v>
      </c>
      <c r="ET44" s="327" t="s">
        <v>416</v>
      </c>
      <c r="EU44" s="327" t="s">
        <v>416</v>
      </c>
      <c r="EV44" s="327" t="s">
        <v>416</v>
      </c>
      <c r="EW44" s="327" t="s">
        <v>416</v>
      </c>
      <c r="EX44" s="327" t="s">
        <v>416</v>
      </c>
      <c r="EY44" s="327" t="s">
        <v>416</v>
      </c>
      <c r="EZ44" s="327" t="s">
        <v>416</v>
      </c>
      <c r="FA44" s="327" t="s">
        <v>416</v>
      </c>
      <c r="FB44" s="327" t="s">
        <v>416</v>
      </c>
      <c r="FC44" s="327" t="s">
        <v>416</v>
      </c>
      <c r="FD44" s="327" t="s">
        <v>416</v>
      </c>
      <c r="FE44" s="327" t="s">
        <v>416</v>
      </c>
      <c r="FF44" s="327" t="s">
        <v>416</v>
      </c>
      <c r="FG44" s="327" t="s">
        <v>416</v>
      </c>
      <c r="FH44" s="327" t="s">
        <v>416</v>
      </c>
      <c r="FI44" s="327" t="s">
        <v>416</v>
      </c>
      <c r="FJ44" s="327" t="s">
        <v>416</v>
      </c>
      <c r="FK44" s="327" t="s">
        <v>416</v>
      </c>
      <c r="FL44" s="327" t="s">
        <v>416</v>
      </c>
      <c r="FM44" s="327" t="s">
        <v>416</v>
      </c>
      <c r="FN44" s="327" t="s">
        <v>416</v>
      </c>
      <c r="FO44" s="327" t="s">
        <v>416</v>
      </c>
      <c r="FP44" s="327" t="s">
        <v>416</v>
      </c>
      <c r="FQ44" s="327" t="s">
        <v>416</v>
      </c>
      <c r="FR44" s="327" t="s">
        <v>416</v>
      </c>
      <c r="FS44" s="327" t="s">
        <v>416</v>
      </c>
      <c r="FT44" s="327" t="s">
        <v>416</v>
      </c>
      <c r="FU44" s="327" t="s">
        <v>416</v>
      </c>
      <c r="FV44" s="327" t="s">
        <v>416</v>
      </c>
      <c r="FW44" s="327" t="s">
        <v>416</v>
      </c>
      <c r="FX44" s="327" t="s">
        <v>416</v>
      </c>
      <c r="FY44" s="327" t="s">
        <v>416</v>
      </c>
      <c r="FZ44" s="327" t="s">
        <v>416</v>
      </c>
      <c r="GA44" s="327" t="s">
        <v>416</v>
      </c>
      <c r="GB44" s="327" t="s">
        <v>416</v>
      </c>
      <c r="GC44" s="327" t="s">
        <v>416</v>
      </c>
      <c r="GD44" s="327">
        <v>97947</v>
      </c>
      <c r="GF44" s="327">
        <v>59</v>
      </c>
      <c r="GG44" s="327">
        <v>48303</v>
      </c>
      <c r="GI44" s="327">
        <v>64</v>
      </c>
      <c r="GJ44" s="327">
        <v>49644</v>
      </c>
      <c r="GL44" s="327">
        <v>54</v>
      </c>
      <c r="GM44" s="327" t="s">
        <v>416</v>
      </c>
      <c r="GN44" s="327" t="s">
        <v>416</v>
      </c>
      <c r="GO44" s="327" t="s">
        <v>416</v>
      </c>
      <c r="GP44" s="327" t="s">
        <v>416</v>
      </c>
      <c r="GQ44" s="327" t="s">
        <v>416</v>
      </c>
      <c r="GR44" s="327" t="s">
        <v>416</v>
      </c>
      <c r="GS44" s="327" t="s">
        <v>416</v>
      </c>
      <c r="GT44" s="327" t="s">
        <v>416</v>
      </c>
      <c r="GU44" s="327" t="s">
        <v>416</v>
      </c>
      <c r="GV44" s="327" t="s">
        <v>416</v>
      </c>
      <c r="GW44" s="327" t="s">
        <v>416</v>
      </c>
      <c r="GX44" s="327" t="s">
        <v>416</v>
      </c>
      <c r="GY44" s="327" t="s">
        <v>416</v>
      </c>
      <c r="GZ44" s="327" t="s">
        <v>416</v>
      </c>
      <c r="HA44" s="327" t="s">
        <v>416</v>
      </c>
      <c r="HB44" s="327" t="s">
        <v>416</v>
      </c>
      <c r="HC44" s="327" t="s">
        <v>416</v>
      </c>
      <c r="HD44" s="327" t="s">
        <v>416</v>
      </c>
      <c r="HE44" s="327">
        <v>93991</v>
      </c>
      <c r="HG44" s="327">
        <v>81</v>
      </c>
      <c r="HH44" s="327">
        <v>46342</v>
      </c>
      <c r="HJ44" s="327">
        <v>81</v>
      </c>
      <c r="HK44" s="327">
        <v>47649</v>
      </c>
      <c r="HM44" s="327">
        <v>82</v>
      </c>
      <c r="HO44" s="327"/>
      <c r="HP44" s="327"/>
      <c r="HQ44" s="327"/>
      <c r="HR44" s="327"/>
      <c r="HS44" s="327"/>
      <c r="HT44" s="327"/>
      <c r="HU44" s="327"/>
      <c r="HV44" s="327"/>
      <c r="HW44" s="327"/>
      <c r="HX44" s="327"/>
      <c r="HY44" s="327"/>
      <c r="HZ44" s="327"/>
      <c r="IA44" s="327"/>
      <c r="IB44" s="327"/>
      <c r="IC44" s="327"/>
      <c r="ID44" s="327"/>
      <c r="IE44" s="327"/>
      <c r="IF44" s="327"/>
      <c r="IG44" s="327"/>
      <c r="IH44" s="327"/>
      <c r="II44" s="327"/>
      <c r="IJ44" s="327"/>
      <c r="IK44" s="327"/>
      <c r="IL44" s="327"/>
      <c r="IM44" s="327"/>
      <c r="IN44" s="327"/>
      <c r="IO44" s="327"/>
      <c r="IP44" s="327"/>
      <c r="IQ44" s="327"/>
      <c r="IR44" s="327"/>
      <c r="IS44" s="327"/>
      <c r="IT44" s="327"/>
      <c r="IU44" s="327"/>
      <c r="IV44" s="327"/>
    </row>
    <row r="45" spans="1:256" x14ac:dyDescent="0.2">
      <c r="B45" t="s">
        <v>397</v>
      </c>
      <c r="C45" s="327">
        <v>439556</v>
      </c>
      <c r="D45" s="327">
        <v>0</v>
      </c>
      <c r="E45" s="327">
        <v>0</v>
      </c>
      <c r="F45" s="327">
        <v>3</v>
      </c>
      <c r="G45" s="327">
        <v>2</v>
      </c>
      <c r="H45" s="327">
        <v>6</v>
      </c>
      <c r="I45" s="327">
        <v>37</v>
      </c>
      <c r="J45" s="327">
        <v>52</v>
      </c>
      <c r="K45" s="327">
        <v>0</v>
      </c>
      <c r="P45" s="327">
        <v>89</v>
      </c>
      <c r="Q45" s="327">
        <v>214673</v>
      </c>
      <c r="R45" s="327">
        <v>0</v>
      </c>
      <c r="S45" s="327">
        <v>0</v>
      </c>
      <c r="T45" s="327">
        <v>2</v>
      </c>
      <c r="U45" s="327">
        <v>1</v>
      </c>
      <c r="V45" s="327">
        <v>5</v>
      </c>
      <c r="W45" s="327">
        <v>34</v>
      </c>
      <c r="X45" s="327">
        <v>57</v>
      </c>
      <c r="Y45" s="327">
        <v>0</v>
      </c>
      <c r="AD45" s="327">
        <v>92</v>
      </c>
      <c r="AE45" s="327">
        <v>224883</v>
      </c>
      <c r="AF45" s="327">
        <v>0</v>
      </c>
      <c r="AG45" s="327">
        <v>0</v>
      </c>
      <c r="AH45" s="327">
        <v>4</v>
      </c>
      <c r="AI45" s="327">
        <v>2</v>
      </c>
      <c r="AJ45" s="327">
        <v>8</v>
      </c>
      <c r="AK45" s="327">
        <v>40</v>
      </c>
      <c r="AL45" s="327">
        <v>46</v>
      </c>
      <c r="AM45" s="327">
        <v>0</v>
      </c>
      <c r="AR45" s="327">
        <v>86</v>
      </c>
      <c r="AS45" s="327">
        <v>439396</v>
      </c>
      <c r="AT45" s="327">
        <v>0</v>
      </c>
      <c r="AU45" s="327">
        <v>0</v>
      </c>
      <c r="AV45" s="327">
        <v>1</v>
      </c>
      <c r="AW45" s="327">
        <v>1</v>
      </c>
      <c r="AX45" s="327">
        <v>2</v>
      </c>
      <c r="AY45" s="327">
        <v>12</v>
      </c>
      <c r="AZ45" s="327">
        <v>53</v>
      </c>
      <c r="BA45" s="327">
        <v>30</v>
      </c>
      <c r="BB45" s="327">
        <v>1</v>
      </c>
      <c r="BH45" s="327">
        <v>84</v>
      </c>
      <c r="BI45" s="327">
        <v>214608</v>
      </c>
      <c r="BJ45" s="327">
        <v>0</v>
      </c>
      <c r="BK45" s="327">
        <v>0</v>
      </c>
      <c r="BL45" s="327">
        <v>0</v>
      </c>
      <c r="BM45" s="327">
        <v>0</v>
      </c>
      <c r="BN45" s="327">
        <v>1</v>
      </c>
      <c r="BO45" s="327">
        <v>9</v>
      </c>
      <c r="BP45" s="327">
        <v>50</v>
      </c>
      <c r="BQ45" s="327">
        <v>37</v>
      </c>
      <c r="BR45" s="327">
        <v>2</v>
      </c>
      <c r="BX45" s="327">
        <v>89</v>
      </c>
      <c r="BY45" s="327">
        <v>224788</v>
      </c>
      <c r="BZ45" s="327">
        <v>0</v>
      </c>
      <c r="CA45" s="327">
        <v>0</v>
      </c>
      <c r="CB45" s="327">
        <v>1</v>
      </c>
      <c r="CC45" s="327">
        <v>1</v>
      </c>
      <c r="CD45" s="327">
        <v>3</v>
      </c>
      <c r="CE45" s="327">
        <v>16</v>
      </c>
      <c r="CF45" s="327">
        <v>55</v>
      </c>
      <c r="CG45" s="327">
        <v>23</v>
      </c>
      <c r="CH45" s="327">
        <v>1</v>
      </c>
      <c r="CN45" s="327">
        <v>79</v>
      </c>
      <c r="CO45" s="327">
        <v>439547</v>
      </c>
      <c r="CP45" s="327">
        <v>0</v>
      </c>
      <c r="CQ45" s="327">
        <v>0</v>
      </c>
      <c r="CR45" s="327">
        <v>2</v>
      </c>
      <c r="CS45" s="327">
        <v>1</v>
      </c>
      <c r="CT45" s="327">
        <v>0</v>
      </c>
      <c r="CU45" s="327">
        <v>10</v>
      </c>
      <c r="CV45" s="327">
        <v>44</v>
      </c>
      <c r="CW45" s="327">
        <v>39</v>
      </c>
      <c r="CX45" s="327">
        <v>4</v>
      </c>
      <c r="DD45" s="327">
        <v>87</v>
      </c>
      <c r="DE45" s="327">
        <v>214670</v>
      </c>
      <c r="DF45" s="327">
        <v>0</v>
      </c>
      <c r="DG45" s="327">
        <v>0</v>
      </c>
      <c r="DH45" s="327">
        <v>2</v>
      </c>
      <c r="DI45" s="327">
        <v>1</v>
      </c>
      <c r="DJ45" s="327">
        <v>0</v>
      </c>
      <c r="DK45" s="327">
        <v>10</v>
      </c>
      <c r="DL45" s="327">
        <v>47</v>
      </c>
      <c r="DM45" s="327">
        <v>37</v>
      </c>
      <c r="DN45" s="327">
        <v>3</v>
      </c>
      <c r="DT45" s="327">
        <v>87</v>
      </c>
      <c r="DU45" s="327">
        <v>224877</v>
      </c>
      <c r="DV45" s="327">
        <v>0</v>
      </c>
      <c r="DW45" s="327">
        <v>0</v>
      </c>
      <c r="DX45" s="327">
        <v>3</v>
      </c>
      <c r="DY45" s="327">
        <v>1</v>
      </c>
      <c r="DZ45" s="327">
        <v>0</v>
      </c>
      <c r="EA45" s="327">
        <v>9</v>
      </c>
      <c r="EB45" s="327">
        <v>41</v>
      </c>
      <c r="EC45" s="327">
        <v>41</v>
      </c>
      <c r="ED45" s="327">
        <v>5</v>
      </c>
      <c r="EJ45" s="327">
        <v>87</v>
      </c>
      <c r="EK45" s="327" t="s">
        <v>416</v>
      </c>
      <c r="EL45" s="327" t="s">
        <v>416</v>
      </c>
      <c r="EM45" s="327" t="s">
        <v>416</v>
      </c>
      <c r="EN45" s="327" t="s">
        <v>416</v>
      </c>
      <c r="EO45" s="327" t="s">
        <v>416</v>
      </c>
      <c r="EP45" s="327" t="s">
        <v>416</v>
      </c>
      <c r="EQ45" s="327" t="s">
        <v>416</v>
      </c>
      <c r="ER45" s="327" t="s">
        <v>416</v>
      </c>
      <c r="ES45" s="327" t="s">
        <v>416</v>
      </c>
      <c r="ET45" s="327" t="s">
        <v>416</v>
      </c>
      <c r="EU45" s="327" t="s">
        <v>416</v>
      </c>
      <c r="EV45" s="327" t="s">
        <v>416</v>
      </c>
      <c r="EW45" s="327" t="s">
        <v>416</v>
      </c>
      <c r="EX45" s="327" t="s">
        <v>416</v>
      </c>
      <c r="EY45" s="327" t="s">
        <v>416</v>
      </c>
      <c r="EZ45" s="327" t="s">
        <v>416</v>
      </c>
      <c r="FA45" s="327" t="s">
        <v>416</v>
      </c>
      <c r="FB45" s="327" t="s">
        <v>416</v>
      </c>
      <c r="FC45" s="327" t="s">
        <v>416</v>
      </c>
      <c r="FD45" s="327" t="s">
        <v>416</v>
      </c>
      <c r="FE45" s="327" t="s">
        <v>416</v>
      </c>
      <c r="FF45" s="327" t="s">
        <v>416</v>
      </c>
      <c r="FG45" s="327" t="s">
        <v>416</v>
      </c>
      <c r="FH45" s="327" t="s">
        <v>416</v>
      </c>
      <c r="FI45" s="327" t="s">
        <v>416</v>
      </c>
      <c r="FJ45" s="327" t="s">
        <v>416</v>
      </c>
      <c r="FK45" s="327" t="s">
        <v>416</v>
      </c>
      <c r="FL45" s="327" t="s">
        <v>416</v>
      </c>
      <c r="FM45" s="327" t="s">
        <v>416</v>
      </c>
      <c r="FN45" s="327" t="s">
        <v>416</v>
      </c>
      <c r="FO45" s="327" t="s">
        <v>416</v>
      </c>
      <c r="FP45" s="327" t="s">
        <v>416</v>
      </c>
      <c r="FQ45" s="327" t="s">
        <v>416</v>
      </c>
      <c r="FR45" s="327" t="s">
        <v>416</v>
      </c>
      <c r="FS45" s="327" t="s">
        <v>416</v>
      </c>
      <c r="FT45" s="327" t="s">
        <v>416</v>
      </c>
      <c r="FU45" s="327" t="s">
        <v>416</v>
      </c>
      <c r="FV45" s="327" t="s">
        <v>416</v>
      </c>
      <c r="FW45" s="327" t="s">
        <v>416</v>
      </c>
      <c r="FX45" s="327" t="s">
        <v>416</v>
      </c>
      <c r="FY45" s="327" t="s">
        <v>416</v>
      </c>
      <c r="FZ45" s="327" t="s">
        <v>416</v>
      </c>
      <c r="GA45" s="327" t="s">
        <v>416</v>
      </c>
      <c r="GB45" s="327" t="s">
        <v>416</v>
      </c>
      <c r="GC45" s="327" t="s">
        <v>416</v>
      </c>
      <c r="GD45" s="327">
        <v>439315</v>
      </c>
      <c r="GF45" s="327">
        <v>78</v>
      </c>
      <c r="GG45" s="327">
        <v>214568</v>
      </c>
      <c r="GI45" s="327">
        <v>82</v>
      </c>
      <c r="GJ45" s="327">
        <v>224747</v>
      </c>
      <c r="GL45" s="327">
        <v>74</v>
      </c>
      <c r="GM45" s="327" t="s">
        <v>416</v>
      </c>
      <c r="GN45" s="327" t="s">
        <v>416</v>
      </c>
      <c r="GO45" s="327" t="s">
        <v>416</v>
      </c>
      <c r="GP45" s="327" t="s">
        <v>416</v>
      </c>
      <c r="GQ45" s="327" t="s">
        <v>416</v>
      </c>
      <c r="GR45" s="327" t="s">
        <v>416</v>
      </c>
      <c r="GS45" s="327" t="s">
        <v>416</v>
      </c>
      <c r="GT45" s="327" t="s">
        <v>416</v>
      </c>
      <c r="GU45" s="327" t="s">
        <v>416</v>
      </c>
      <c r="GV45" s="327" t="s">
        <v>416</v>
      </c>
      <c r="GW45" s="327" t="s">
        <v>416</v>
      </c>
      <c r="GX45" s="327" t="s">
        <v>416</v>
      </c>
      <c r="GY45" s="327" t="s">
        <v>416</v>
      </c>
      <c r="GZ45" s="327" t="s">
        <v>416</v>
      </c>
      <c r="HA45" s="327" t="s">
        <v>416</v>
      </c>
      <c r="HB45" s="327" t="s">
        <v>416</v>
      </c>
      <c r="HC45" s="327" t="s">
        <v>416</v>
      </c>
      <c r="HD45" s="327" t="s">
        <v>416</v>
      </c>
      <c r="HE45" s="327">
        <v>420954</v>
      </c>
      <c r="HG45" s="327">
        <v>88</v>
      </c>
      <c r="HH45" s="327">
        <v>205676</v>
      </c>
      <c r="HJ45" s="327">
        <v>88</v>
      </c>
      <c r="HK45" s="327">
        <v>215278</v>
      </c>
      <c r="HM45" s="327">
        <v>89</v>
      </c>
      <c r="HO45" s="327"/>
      <c r="HP45" s="327"/>
      <c r="HQ45" s="327"/>
      <c r="HR45" s="327"/>
      <c r="HS45" s="327"/>
      <c r="HT45" s="327"/>
      <c r="HU45" s="327"/>
      <c r="HV45" s="327"/>
      <c r="HW45" s="327"/>
      <c r="HX45" s="327"/>
      <c r="HY45" s="327"/>
      <c r="HZ45" s="327"/>
      <c r="IA45" s="327"/>
      <c r="IB45" s="327"/>
      <c r="IC45" s="327"/>
      <c r="ID45" s="327"/>
      <c r="IE45" s="327"/>
      <c r="IF45" s="327"/>
      <c r="IG45" s="327"/>
      <c r="IH45" s="327"/>
      <c r="II45" s="327"/>
      <c r="IJ45" s="327"/>
      <c r="IK45" s="327"/>
      <c r="IL45" s="327"/>
      <c r="IM45" s="327"/>
      <c r="IN45" s="327"/>
      <c r="IO45" s="327"/>
      <c r="IP45" s="327"/>
      <c r="IQ45" s="327"/>
      <c r="IR45" s="327"/>
      <c r="IS45" s="327"/>
      <c r="IT45" s="327"/>
      <c r="IU45" s="327"/>
      <c r="IV45" s="327"/>
    </row>
    <row r="46" spans="1:256" x14ac:dyDescent="0.2">
      <c r="HO46" s="327"/>
      <c r="HP46" s="327"/>
      <c r="HQ46" s="327"/>
      <c r="HR46" s="327"/>
      <c r="HS46" s="327"/>
      <c r="HT46" s="327"/>
      <c r="HU46" s="327"/>
      <c r="HV46" s="327"/>
      <c r="HW46" s="327"/>
      <c r="HX46" s="327"/>
      <c r="HY46" s="327"/>
      <c r="HZ46" s="327"/>
      <c r="IA46" s="327"/>
      <c r="IB46" s="327"/>
      <c r="IC46" s="327"/>
      <c r="ID46" s="327"/>
      <c r="IE46" s="327"/>
      <c r="IF46" s="327"/>
      <c r="IG46" s="327"/>
      <c r="IH46" s="327"/>
      <c r="II46" s="327"/>
      <c r="IJ46" s="327"/>
      <c r="IK46" s="327"/>
      <c r="IL46" s="327"/>
      <c r="IM46" s="327"/>
      <c r="IN46" s="327"/>
      <c r="IO46" s="327"/>
      <c r="IP46" s="327"/>
      <c r="IQ46" s="327"/>
      <c r="IR46" s="327"/>
      <c r="IS46" s="327"/>
      <c r="IT46" s="327"/>
      <c r="IU46" s="327"/>
      <c r="IV46" s="327"/>
    </row>
    <row r="47" spans="1:256" x14ac:dyDescent="0.2">
      <c r="A47" s="327" t="s">
        <v>398</v>
      </c>
      <c r="B47" s="327" t="s">
        <v>27</v>
      </c>
      <c r="C47" s="327">
        <v>537633</v>
      </c>
      <c r="D47" s="327">
        <v>0</v>
      </c>
      <c r="E47" s="327">
        <v>0</v>
      </c>
      <c r="F47" s="327">
        <v>4</v>
      </c>
      <c r="G47" s="327">
        <v>2</v>
      </c>
      <c r="H47" s="327">
        <v>7</v>
      </c>
      <c r="I47" s="327">
        <v>39</v>
      </c>
      <c r="J47" s="327">
        <v>48</v>
      </c>
      <c r="K47" s="327">
        <v>0</v>
      </c>
      <c r="P47" s="327">
        <v>87</v>
      </c>
      <c r="Q47" s="327">
        <v>263024</v>
      </c>
      <c r="R47" s="327">
        <v>0</v>
      </c>
      <c r="S47" s="327">
        <v>0</v>
      </c>
      <c r="T47" s="327">
        <v>2</v>
      </c>
      <c r="U47" s="327">
        <v>1</v>
      </c>
      <c r="V47" s="327">
        <v>6</v>
      </c>
      <c r="W47" s="327">
        <v>36</v>
      </c>
      <c r="X47" s="327">
        <v>53</v>
      </c>
      <c r="Y47" s="327">
        <v>0</v>
      </c>
      <c r="AD47" s="327">
        <v>90</v>
      </c>
      <c r="AE47" s="327">
        <v>274609</v>
      </c>
      <c r="AF47" s="327">
        <v>0</v>
      </c>
      <c r="AG47" s="327">
        <v>0</v>
      </c>
      <c r="AH47" s="327">
        <v>5</v>
      </c>
      <c r="AI47" s="327">
        <v>3</v>
      </c>
      <c r="AJ47" s="327">
        <v>9</v>
      </c>
      <c r="AK47" s="327">
        <v>41</v>
      </c>
      <c r="AL47" s="327">
        <v>43</v>
      </c>
      <c r="AM47" s="327">
        <v>0</v>
      </c>
      <c r="AR47" s="327">
        <v>84</v>
      </c>
      <c r="AS47" s="327">
        <v>537417</v>
      </c>
      <c r="AT47" s="327">
        <v>0</v>
      </c>
      <c r="AU47" s="327">
        <v>0</v>
      </c>
      <c r="AV47" s="327">
        <v>1</v>
      </c>
      <c r="AW47" s="327">
        <v>1</v>
      </c>
      <c r="AX47" s="327">
        <v>3</v>
      </c>
      <c r="AY47" s="327">
        <v>14</v>
      </c>
      <c r="AZ47" s="327">
        <v>53</v>
      </c>
      <c r="BA47" s="327">
        <v>27</v>
      </c>
      <c r="BB47" s="327">
        <v>1</v>
      </c>
      <c r="BH47" s="327">
        <v>81</v>
      </c>
      <c r="BI47" s="327">
        <v>262939</v>
      </c>
      <c r="BJ47" s="327">
        <v>0</v>
      </c>
      <c r="BK47" s="327">
        <v>0</v>
      </c>
      <c r="BL47" s="327">
        <v>0</v>
      </c>
      <c r="BM47" s="327">
        <v>1</v>
      </c>
      <c r="BN47" s="327">
        <v>2</v>
      </c>
      <c r="BO47" s="327">
        <v>11</v>
      </c>
      <c r="BP47" s="327">
        <v>51</v>
      </c>
      <c r="BQ47" s="327">
        <v>34</v>
      </c>
      <c r="BR47" s="327">
        <v>1</v>
      </c>
      <c r="BX47" s="327">
        <v>87</v>
      </c>
      <c r="BY47" s="327">
        <v>274478</v>
      </c>
      <c r="BZ47" s="327">
        <v>0</v>
      </c>
      <c r="CA47" s="327">
        <v>0</v>
      </c>
      <c r="CB47" s="327">
        <v>1</v>
      </c>
      <c r="CC47" s="327">
        <v>1</v>
      </c>
      <c r="CD47" s="327">
        <v>4</v>
      </c>
      <c r="CE47" s="327">
        <v>18</v>
      </c>
      <c r="CF47" s="327">
        <v>54</v>
      </c>
      <c r="CG47" s="327">
        <v>21</v>
      </c>
      <c r="CH47" s="327">
        <v>1</v>
      </c>
      <c r="CN47" s="327">
        <v>76</v>
      </c>
      <c r="CO47" s="327">
        <v>537618</v>
      </c>
      <c r="CP47" s="327">
        <v>0</v>
      </c>
      <c r="CQ47" s="327">
        <v>0</v>
      </c>
      <c r="CR47" s="327">
        <v>3</v>
      </c>
      <c r="CS47" s="327">
        <v>1</v>
      </c>
      <c r="CT47" s="327">
        <v>0</v>
      </c>
      <c r="CU47" s="327">
        <v>11</v>
      </c>
      <c r="CV47" s="327">
        <v>45</v>
      </c>
      <c r="CW47" s="327">
        <v>36</v>
      </c>
      <c r="CX47" s="327">
        <v>3</v>
      </c>
      <c r="DD47" s="327">
        <v>84</v>
      </c>
      <c r="DE47" s="327">
        <v>263018</v>
      </c>
      <c r="DF47" s="327">
        <v>0</v>
      </c>
      <c r="DG47" s="327">
        <v>0</v>
      </c>
      <c r="DH47" s="327">
        <v>3</v>
      </c>
      <c r="DI47" s="327">
        <v>1</v>
      </c>
      <c r="DJ47" s="327">
        <v>0</v>
      </c>
      <c r="DK47" s="327">
        <v>12</v>
      </c>
      <c r="DL47" s="327">
        <v>48</v>
      </c>
      <c r="DM47" s="327">
        <v>34</v>
      </c>
      <c r="DN47" s="327">
        <v>2</v>
      </c>
      <c r="DT47" s="327">
        <v>84</v>
      </c>
      <c r="DU47" s="327">
        <v>274600</v>
      </c>
      <c r="DV47" s="327">
        <v>0</v>
      </c>
      <c r="DW47" s="327">
        <v>0</v>
      </c>
      <c r="DX47" s="327">
        <v>4</v>
      </c>
      <c r="DY47" s="327">
        <v>1</v>
      </c>
      <c r="DZ47" s="327">
        <v>0</v>
      </c>
      <c r="EA47" s="327">
        <v>10</v>
      </c>
      <c r="EB47" s="327">
        <v>42</v>
      </c>
      <c r="EC47" s="327">
        <v>38</v>
      </c>
      <c r="ED47" s="327">
        <v>4</v>
      </c>
      <c r="EJ47" s="327">
        <v>84</v>
      </c>
      <c r="EK47" s="327" t="s">
        <v>416</v>
      </c>
      <c r="EL47" s="327" t="s">
        <v>416</v>
      </c>
      <c r="EM47" s="327" t="s">
        <v>416</v>
      </c>
      <c r="EN47" s="327" t="s">
        <v>416</v>
      </c>
      <c r="EO47" s="327" t="s">
        <v>416</v>
      </c>
      <c r="EP47" s="327" t="s">
        <v>416</v>
      </c>
      <c r="EQ47" s="327" t="s">
        <v>416</v>
      </c>
      <c r="ER47" s="327" t="s">
        <v>416</v>
      </c>
      <c r="ES47" s="327" t="s">
        <v>416</v>
      </c>
      <c r="ET47" s="327" t="s">
        <v>416</v>
      </c>
      <c r="EU47" s="327" t="s">
        <v>416</v>
      </c>
      <c r="EV47" s="327" t="s">
        <v>416</v>
      </c>
      <c r="EW47" s="327" t="s">
        <v>416</v>
      </c>
      <c r="EX47" s="327" t="s">
        <v>416</v>
      </c>
      <c r="EY47" s="327" t="s">
        <v>416</v>
      </c>
      <c r="EZ47" s="327" t="s">
        <v>416</v>
      </c>
      <c r="FA47" s="327" t="s">
        <v>416</v>
      </c>
      <c r="FB47" s="327" t="s">
        <v>416</v>
      </c>
      <c r="FC47" s="327" t="s">
        <v>416</v>
      </c>
      <c r="FD47" s="327" t="s">
        <v>416</v>
      </c>
      <c r="FE47" s="327" t="s">
        <v>416</v>
      </c>
      <c r="FF47" s="327" t="s">
        <v>416</v>
      </c>
      <c r="FG47" s="327" t="s">
        <v>416</v>
      </c>
      <c r="FH47" s="327" t="s">
        <v>416</v>
      </c>
      <c r="FI47" s="327" t="s">
        <v>416</v>
      </c>
      <c r="FJ47" s="327" t="s">
        <v>416</v>
      </c>
      <c r="FK47" s="327" t="s">
        <v>416</v>
      </c>
      <c r="FL47" s="327" t="s">
        <v>416</v>
      </c>
      <c r="FM47" s="327" t="s">
        <v>416</v>
      </c>
      <c r="FN47" s="327" t="s">
        <v>416</v>
      </c>
      <c r="FO47" s="327" t="s">
        <v>416</v>
      </c>
      <c r="FP47" s="327" t="s">
        <v>416</v>
      </c>
      <c r="FQ47" s="327" t="s">
        <v>416</v>
      </c>
      <c r="FR47" s="327" t="s">
        <v>416</v>
      </c>
      <c r="FS47" s="327" t="s">
        <v>416</v>
      </c>
      <c r="FT47" s="327" t="s">
        <v>416</v>
      </c>
      <c r="FU47" s="327" t="s">
        <v>416</v>
      </c>
      <c r="FV47" s="327" t="s">
        <v>416</v>
      </c>
      <c r="FW47" s="327" t="s">
        <v>416</v>
      </c>
      <c r="FX47" s="327" t="s">
        <v>416</v>
      </c>
      <c r="FY47" s="327" t="s">
        <v>416</v>
      </c>
      <c r="FZ47" s="327" t="s">
        <v>416</v>
      </c>
      <c r="GA47" s="327" t="s">
        <v>416</v>
      </c>
      <c r="GB47" s="327" t="s">
        <v>416</v>
      </c>
      <c r="GC47" s="327" t="s">
        <v>416</v>
      </c>
      <c r="GD47" s="327">
        <v>537262</v>
      </c>
      <c r="GF47" s="327">
        <v>74</v>
      </c>
      <c r="GG47" s="327">
        <v>262871</v>
      </c>
      <c r="GI47" s="327">
        <v>78</v>
      </c>
      <c r="GJ47" s="327">
        <v>274391</v>
      </c>
      <c r="GL47" s="327">
        <v>71</v>
      </c>
      <c r="GM47" s="327" t="s">
        <v>416</v>
      </c>
      <c r="GN47" s="327" t="s">
        <v>416</v>
      </c>
      <c r="GO47" s="327" t="s">
        <v>416</v>
      </c>
      <c r="GP47" s="327" t="s">
        <v>416</v>
      </c>
      <c r="GQ47" s="327" t="s">
        <v>416</v>
      </c>
      <c r="GR47" s="327" t="s">
        <v>416</v>
      </c>
      <c r="GS47" s="327" t="s">
        <v>416</v>
      </c>
      <c r="GT47" s="327" t="s">
        <v>416</v>
      </c>
      <c r="GU47" s="327" t="s">
        <v>416</v>
      </c>
      <c r="GV47" s="327" t="s">
        <v>416</v>
      </c>
      <c r="GW47" s="327" t="s">
        <v>416</v>
      </c>
      <c r="GX47" s="327" t="s">
        <v>416</v>
      </c>
      <c r="GY47" s="327" t="s">
        <v>416</v>
      </c>
      <c r="GZ47" s="327" t="s">
        <v>416</v>
      </c>
      <c r="HA47" s="327" t="s">
        <v>416</v>
      </c>
      <c r="HB47" s="327" t="s">
        <v>416</v>
      </c>
      <c r="HC47" s="327" t="s">
        <v>416</v>
      </c>
      <c r="HD47" s="327" t="s">
        <v>416</v>
      </c>
      <c r="HE47" s="327">
        <v>514945</v>
      </c>
      <c r="HG47" s="327">
        <v>87</v>
      </c>
      <c r="HH47" s="327">
        <v>252018</v>
      </c>
      <c r="HJ47" s="327">
        <v>86</v>
      </c>
      <c r="HK47" s="327">
        <v>262927</v>
      </c>
      <c r="HM47" s="327">
        <v>88</v>
      </c>
      <c r="HO47" s="327"/>
      <c r="HP47" s="327"/>
      <c r="HQ47" s="327"/>
      <c r="HR47" s="327"/>
      <c r="HS47" s="327"/>
      <c r="HT47" s="327"/>
      <c r="HU47" s="327"/>
      <c r="HV47" s="327"/>
      <c r="HW47" s="327"/>
      <c r="HX47" s="327"/>
      <c r="HY47" s="327"/>
      <c r="HZ47" s="327"/>
      <c r="IA47" s="327"/>
      <c r="IB47" s="327"/>
      <c r="IC47" s="327"/>
      <c r="ID47" s="327"/>
      <c r="IE47" s="327"/>
      <c r="IF47" s="327"/>
      <c r="IG47" s="327"/>
      <c r="IH47" s="327"/>
      <c r="II47" s="327"/>
      <c r="IJ47" s="327"/>
      <c r="IK47" s="327"/>
      <c r="IL47" s="327"/>
      <c r="IM47" s="327"/>
      <c r="IN47" s="327"/>
      <c r="IO47" s="327"/>
      <c r="IP47" s="327"/>
      <c r="IQ47" s="327"/>
      <c r="IR47" s="327"/>
      <c r="IS47" s="327"/>
      <c r="IT47" s="327"/>
      <c r="IU47" s="327"/>
      <c r="IV47" s="327"/>
    </row>
    <row r="48" spans="1:256" x14ac:dyDescent="0.2">
      <c r="B48" s="327" t="s">
        <v>48</v>
      </c>
      <c r="C48" s="327">
        <v>406315</v>
      </c>
      <c r="D48" s="327">
        <v>0</v>
      </c>
      <c r="E48" s="327">
        <v>0</v>
      </c>
      <c r="F48" s="327">
        <v>1</v>
      </c>
      <c r="G48" s="327">
        <v>0</v>
      </c>
      <c r="H48" s="327">
        <v>4</v>
      </c>
      <c r="I48" s="327">
        <v>37</v>
      </c>
      <c r="J48" s="327">
        <v>58</v>
      </c>
      <c r="K48" s="327">
        <v>0</v>
      </c>
      <c r="P48" s="327">
        <v>95</v>
      </c>
      <c r="Q48" s="327">
        <v>215665</v>
      </c>
      <c r="R48" s="327">
        <v>0</v>
      </c>
      <c r="S48" s="327">
        <v>0</v>
      </c>
      <c r="T48" s="327">
        <v>1</v>
      </c>
      <c r="U48" s="327">
        <v>0</v>
      </c>
      <c r="V48" s="327">
        <v>3</v>
      </c>
      <c r="W48" s="327">
        <v>34</v>
      </c>
      <c r="X48" s="327">
        <v>61</v>
      </c>
      <c r="Y48" s="327">
        <v>0</v>
      </c>
      <c r="AD48" s="327">
        <v>96</v>
      </c>
      <c r="AE48" s="327">
        <v>190650</v>
      </c>
      <c r="AF48" s="327">
        <v>0</v>
      </c>
      <c r="AG48" s="327">
        <v>0</v>
      </c>
      <c r="AH48" s="327">
        <v>1</v>
      </c>
      <c r="AI48" s="327">
        <v>1</v>
      </c>
      <c r="AJ48" s="327">
        <v>4</v>
      </c>
      <c r="AK48" s="327">
        <v>40</v>
      </c>
      <c r="AL48" s="327">
        <v>55</v>
      </c>
      <c r="AM48" s="327">
        <v>0</v>
      </c>
      <c r="AR48" s="327">
        <v>94</v>
      </c>
      <c r="AS48" s="327">
        <v>406300</v>
      </c>
      <c r="AT48" s="327">
        <v>0</v>
      </c>
      <c r="AU48" s="327">
        <v>0</v>
      </c>
      <c r="AV48" s="327">
        <v>0</v>
      </c>
      <c r="AW48" s="327">
        <v>0</v>
      </c>
      <c r="AX48" s="327">
        <v>0</v>
      </c>
      <c r="AY48" s="327">
        <v>6</v>
      </c>
      <c r="AZ48" s="327">
        <v>57</v>
      </c>
      <c r="BA48" s="327">
        <v>35</v>
      </c>
      <c r="BB48" s="327">
        <v>1</v>
      </c>
      <c r="BH48" s="327">
        <v>93</v>
      </c>
      <c r="BI48" s="327">
        <v>215659</v>
      </c>
      <c r="BJ48" s="327">
        <v>0</v>
      </c>
      <c r="BK48" s="327">
        <v>0</v>
      </c>
      <c r="BL48" s="327">
        <v>0</v>
      </c>
      <c r="BM48" s="327">
        <v>0</v>
      </c>
      <c r="BN48" s="327">
        <v>0</v>
      </c>
      <c r="BO48" s="327">
        <v>5</v>
      </c>
      <c r="BP48" s="327">
        <v>53</v>
      </c>
      <c r="BQ48" s="327">
        <v>40</v>
      </c>
      <c r="BR48" s="327">
        <v>2</v>
      </c>
      <c r="BX48" s="327">
        <v>95</v>
      </c>
      <c r="BY48" s="327">
        <v>190641</v>
      </c>
      <c r="BZ48" s="327">
        <v>0</v>
      </c>
      <c r="CA48" s="327">
        <v>0</v>
      </c>
      <c r="CB48" s="327">
        <v>0</v>
      </c>
      <c r="CC48" s="327">
        <v>0</v>
      </c>
      <c r="CD48" s="327">
        <v>1</v>
      </c>
      <c r="CE48" s="327">
        <v>8</v>
      </c>
      <c r="CF48" s="327">
        <v>62</v>
      </c>
      <c r="CG48" s="327">
        <v>28</v>
      </c>
      <c r="CH48" s="327">
        <v>1</v>
      </c>
      <c r="CN48" s="327">
        <v>91</v>
      </c>
      <c r="CO48" s="327">
        <v>406305</v>
      </c>
      <c r="CP48" s="327">
        <v>0</v>
      </c>
      <c r="CQ48" s="327">
        <v>0</v>
      </c>
      <c r="CR48" s="327">
        <v>0</v>
      </c>
      <c r="CS48" s="327">
        <v>0</v>
      </c>
      <c r="CT48" s="327">
        <v>0</v>
      </c>
      <c r="CU48" s="327">
        <v>6</v>
      </c>
      <c r="CV48" s="327">
        <v>45</v>
      </c>
      <c r="CW48" s="327">
        <v>44</v>
      </c>
      <c r="CX48" s="327">
        <v>4</v>
      </c>
      <c r="DD48" s="327">
        <v>93</v>
      </c>
      <c r="DE48" s="327">
        <v>215660</v>
      </c>
      <c r="DF48" s="327">
        <v>0</v>
      </c>
      <c r="DG48" s="327">
        <v>0</v>
      </c>
      <c r="DH48" s="327">
        <v>0</v>
      </c>
      <c r="DI48" s="327">
        <v>0</v>
      </c>
      <c r="DJ48" s="327">
        <v>0</v>
      </c>
      <c r="DK48" s="327">
        <v>7</v>
      </c>
      <c r="DL48" s="327">
        <v>49</v>
      </c>
      <c r="DM48" s="327">
        <v>40</v>
      </c>
      <c r="DN48" s="327">
        <v>3</v>
      </c>
      <c r="DT48" s="327">
        <v>92</v>
      </c>
      <c r="DU48" s="327">
        <v>190645</v>
      </c>
      <c r="DV48" s="327">
        <v>0</v>
      </c>
      <c r="DW48" s="327">
        <v>0</v>
      </c>
      <c r="DX48" s="327">
        <v>0</v>
      </c>
      <c r="DY48" s="327">
        <v>0</v>
      </c>
      <c r="DZ48" s="327">
        <v>0</v>
      </c>
      <c r="EA48" s="327">
        <v>4</v>
      </c>
      <c r="EB48" s="327">
        <v>40</v>
      </c>
      <c r="EC48" s="327">
        <v>49</v>
      </c>
      <c r="ED48" s="327">
        <v>6</v>
      </c>
      <c r="EJ48" s="327">
        <v>95</v>
      </c>
      <c r="EK48" s="327" t="s">
        <v>416</v>
      </c>
      <c r="EL48" s="327" t="s">
        <v>416</v>
      </c>
      <c r="EM48" s="327" t="s">
        <v>416</v>
      </c>
      <c r="EN48" s="327" t="s">
        <v>416</v>
      </c>
      <c r="EO48" s="327" t="s">
        <v>416</v>
      </c>
      <c r="EP48" s="327" t="s">
        <v>416</v>
      </c>
      <c r="EQ48" s="327" t="s">
        <v>416</v>
      </c>
      <c r="ER48" s="327" t="s">
        <v>416</v>
      </c>
      <c r="ES48" s="327" t="s">
        <v>416</v>
      </c>
      <c r="ET48" s="327" t="s">
        <v>416</v>
      </c>
      <c r="EU48" s="327" t="s">
        <v>416</v>
      </c>
      <c r="EV48" s="327" t="s">
        <v>416</v>
      </c>
      <c r="EW48" s="327" t="s">
        <v>416</v>
      </c>
      <c r="EX48" s="327" t="s">
        <v>416</v>
      </c>
      <c r="EY48" s="327" t="s">
        <v>416</v>
      </c>
      <c r="EZ48" s="327" t="s">
        <v>416</v>
      </c>
      <c r="FA48" s="327" t="s">
        <v>416</v>
      </c>
      <c r="FB48" s="327" t="s">
        <v>416</v>
      </c>
      <c r="FC48" s="327" t="s">
        <v>416</v>
      </c>
      <c r="FD48" s="327" t="s">
        <v>416</v>
      </c>
      <c r="FE48" s="327" t="s">
        <v>416</v>
      </c>
      <c r="FF48" s="327" t="s">
        <v>416</v>
      </c>
      <c r="FG48" s="327" t="s">
        <v>416</v>
      </c>
      <c r="FH48" s="327" t="s">
        <v>416</v>
      </c>
      <c r="FI48" s="327" t="s">
        <v>416</v>
      </c>
      <c r="FJ48" s="327" t="s">
        <v>416</v>
      </c>
      <c r="FK48" s="327" t="s">
        <v>416</v>
      </c>
      <c r="FL48" s="327" t="s">
        <v>416</v>
      </c>
      <c r="FM48" s="327" t="s">
        <v>416</v>
      </c>
      <c r="FN48" s="327" t="s">
        <v>416</v>
      </c>
      <c r="FO48" s="327" t="s">
        <v>416</v>
      </c>
      <c r="FP48" s="327" t="s">
        <v>416</v>
      </c>
      <c r="FQ48" s="327" t="s">
        <v>416</v>
      </c>
      <c r="FR48" s="327" t="s">
        <v>416</v>
      </c>
      <c r="FS48" s="327" t="s">
        <v>416</v>
      </c>
      <c r="FT48" s="327" t="s">
        <v>416</v>
      </c>
      <c r="FU48" s="327" t="s">
        <v>416</v>
      </c>
      <c r="FV48" s="327" t="s">
        <v>416</v>
      </c>
      <c r="FW48" s="327" t="s">
        <v>416</v>
      </c>
      <c r="FX48" s="327" t="s">
        <v>416</v>
      </c>
      <c r="FY48" s="327" t="s">
        <v>416</v>
      </c>
      <c r="FZ48" s="327" t="s">
        <v>416</v>
      </c>
      <c r="GA48" s="327" t="s">
        <v>416</v>
      </c>
      <c r="GB48" s="327" t="s">
        <v>416</v>
      </c>
      <c r="GC48" s="327" t="s">
        <v>416</v>
      </c>
      <c r="GD48" s="327">
        <v>406185</v>
      </c>
      <c r="GF48" s="327">
        <v>88</v>
      </c>
      <c r="GG48" s="327">
        <v>215598</v>
      </c>
      <c r="GI48" s="327">
        <v>89</v>
      </c>
      <c r="GJ48" s="327">
        <v>190587</v>
      </c>
      <c r="GL48" s="327">
        <v>87</v>
      </c>
      <c r="GM48" s="327" t="s">
        <v>416</v>
      </c>
      <c r="GN48" s="327" t="s">
        <v>416</v>
      </c>
      <c r="GO48" s="327" t="s">
        <v>416</v>
      </c>
      <c r="GP48" s="327" t="s">
        <v>416</v>
      </c>
      <c r="GQ48" s="327" t="s">
        <v>416</v>
      </c>
      <c r="GR48" s="327" t="s">
        <v>416</v>
      </c>
      <c r="GS48" s="327" t="s">
        <v>416</v>
      </c>
      <c r="GT48" s="327" t="s">
        <v>416</v>
      </c>
      <c r="GU48" s="327" t="s">
        <v>416</v>
      </c>
      <c r="GV48" s="327" t="s">
        <v>416</v>
      </c>
      <c r="GW48" s="327" t="s">
        <v>416</v>
      </c>
      <c r="GX48" s="327" t="s">
        <v>416</v>
      </c>
      <c r="GY48" s="327" t="s">
        <v>416</v>
      </c>
      <c r="GZ48" s="327" t="s">
        <v>416</v>
      </c>
      <c r="HA48" s="327" t="s">
        <v>416</v>
      </c>
      <c r="HB48" s="327" t="s">
        <v>416</v>
      </c>
      <c r="HC48" s="327" t="s">
        <v>416</v>
      </c>
      <c r="HD48" s="327" t="s">
        <v>416</v>
      </c>
      <c r="HE48" s="327">
        <v>389151</v>
      </c>
      <c r="HG48" s="327">
        <v>92</v>
      </c>
      <c r="HH48" s="327">
        <v>206834</v>
      </c>
      <c r="HJ48" s="327">
        <v>91</v>
      </c>
      <c r="HK48" s="327">
        <v>182317</v>
      </c>
      <c r="HM48" s="327">
        <v>94</v>
      </c>
      <c r="HO48" s="327"/>
      <c r="HP48" s="327"/>
      <c r="HQ48" s="327"/>
      <c r="HR48" s="327"/>
      <c r="HS48" s="327"/>
      <c r="HT48" s="327"/>
      <c r="HU48" s="327"/>
      <c r="HV48" s="327"/>
      <c r="HW48" s="327"/>
      <c r="HX48" s="327"/>
      <c r="HY48" s="327"/>
      <c r="HZ48" s="327"/>
      <c r="IA48" s="327"/>
      <c r="IB48" s="327"/>
      <c r="IC48" s="327"/>
      <c r="ID48" s="327"/>
      <c r="IE48" s="327"/>
      <c r="IF48" s="327"/>
      <c r="IG48" s="327"/>
      <c r="IH48" s="327"/>
      <c r="II48" s="327"/>
      <c r="IJ48" s="327"/>
      <c r="IK48" s="327"/>
      <c r="IL48" s="327"/>
      <c r="IM48" s="327"/>
      <c r="IN48" s="327"/>
      <c r="IO48" s="327"/>
      <c r="IP48" s="327"/>
      <c r="IQ48" s="327"/>
      <c r="IR48" s="327"/>
      <c r="IS48" s="327"/>
      <c r="IT48" s="327"/>
      <c r="IU48" s="327"/>
      <c r="IV48" s="327"/>
    </row>
    <row r="49" spans="1:256" ht="15" x14ac:dyDescent="0.25">
      <c r="A49" s="330"/>
      <c r="B49" s="330" t="s">
        <v>50</v>
      </c>
      <c r="C49" s="327">
        <v>113125</v>
      </c>
      <c r="D49" s="327">
        <v>0</v>
      </c>
      <c r="E49" s="327">
        <v>0</v>
      </c>
      <c r="F49" s="327">
        <v>6</v>
      </c>
      <c r="G49" s="327">
        <v>7</v>
      </c>
      <c r="H49" s="327">
        <v>21</v>
      </c>
      <c r="I49" s="327">
        <v>48</v>
      </c>
      <c r="J49" s="327">
        <v>17</v>
      </c>
      <c r="K49" s="327">
        <v>0</v>
      </c>
      <c r="P49" s="327">
        <v>65</v>
      </c>
      <c r="Q49" s="327">
        <v>42300</v>
      </c>
      <c r="R49" s="327">
        <v>1</v>
      </c>
      <c r="S49" s="327">
        <v>0</v>
      </c>
      <c r="T49" s="327">
        <v>6</v>
      </c>
      <c r="U49" s="327">
        <v>7</v>
      </c>
      <c r="V49" s="327">
        <v>21</v>
      </c>
      <c r="W49" s="327">
        <v>49</v>
      </c>
      <c r="X49" s="327">
        <v>16</v>
      </c>
      <c r="Y49" s="327">
        <v>0</v>
      </c>
      <c r="AD49" s="327">
        <v>66</v>
      </c>
      <c r="AE49" s="327">
        <v>70825</v>
      </c>
      <c r="AF49" s="327">
        <v>0</v>
      </c>
      <c r="AG49" s="327">
        <v>0</v>
      </c>
      <c r="AH49" s="327">
        <v>7</v>
      </c>
      <c r="AI49" s="327">
        <v>7</v>
      </c>
      <c r="AJ49" s="327">
        <v>20</v>
      </c>
      <c r="AK49" s="327">
        <v>48</v>
      </c>
      <c r="AL49" s="327">
        <v>17</v>
      </c>
      <c r="AM49" s="327">
        <v>0</v>
      </c>
      <c r="AR49" s="327">
        <v>65</v>
      </c>
      <c r="AS49" s="327">
        <v>113080</v>
      </c>
      <c r="AT49" s="327">
        <v>0</v>
      </c>
      <c r="AU49" s="327">
        <v>0</v>
      </c>
      <c r="AV49" s="327">
        <v>0</v>
      </c>
      <c r="AW49" s="327">
        <v>1</v>
      </c>
      <c r="AX49" s="327">
        <v>8</v>
      </c>
      <c r="AY49" s="327">
        <v>43</v>
      </c>
      <c r="AZ49" s="327">
        <v>44</v>
      </c>
      <c r="BA49" s="327">
        <v>4</v>
      </c>
      <c r="BB49" s="327">
        <v>0</v>
      </c>
      <c r="BH49" s="327">
        <v>48</v>
      </c>
      <c r="BI49" s="327">
        <v>42276</v>
      </c>
      <c r="BJ49" s="327">
        <v>0</v>
      </c>
      <c r="BK49" s="327">
        <v>0</v>
      </c>
      <c r="BL49" s="327">
        <v>0</v>
      </c>
      <c r="BM49" s="327">
        <v>1</v>
      </c>
      <c r="BN49" s="327">
        <v>7</v>
      </c>
      <c r="BO49" s="327">
        <v>40</v>
      </c>
      <c r="BP49" s="327">
        <v>48</v>
      </c>
      <c r="BQ49" s="327">
        <v>4</v>
      </c>
      <c r="BR49" s="327">
        <v>0</v>
      </c>
      <c r="BX49" s="327">
        <v>52</v>
      </c>
      <c r="BY49" s="327">
        <v>70804</v>
      </c>
      <c r="BZ49" s="327">
        <v>0</v>
      </c>
      <c r="CA49" s="327">
        <v>0</v>
      </c>
      <c r="CB49" s="327">
        <v>0</v>
      </c>
      <c r="CC49" s="327">
        <v>1</v>
      </c>
      <c r="CD49" s="327">
        <v>8</v>
      </c>
      <c r="CE49" s="327">
        <v>45</v>
      </c>
      <c r="CF49" s="327">
        <v>42</v>
      </c>
      <c r="CG49" s="327">
        <v>4</v>
      </c>
      <c r="CH49" s="327">
        <v>0</v>
      </c>
      <c r="CN49" s="327">
        <v>46</v>
      </c>
      <c r="CO49" s="327">
        <v>113119</v>
      </c>
      <c r="CP49" s="327">
        <v>1</v>
      </c>
      <c r="CQ49" s="327">
        <v>0</v>
      </c>
      <c r="CR49" s="327">
        <v>5</v>
      </c>
      <c r="CS49" s="327">
        <v>3</v>
      </c>
      <c r="CT49" s="327">
        <v>2</v>
      </c>
      <c r="CU49" s="327">
        <v>30</v>
      </c>
      <c r="CV49" s="327">
        <v>48</v>
      </c>
      <c r="CW49" s="327">
        <v>11</v>
      </c>
      <c r="CX49" s="327">
        <v>0</v>
      </c>
      <c r="DD49" s="327">
        <v>60</v>
      </c>
      <c r="DE49" s="327">
        <v>42299</v>
      </c>
      <c r="DF49" s="327">
        <v>1</v>
      </c>
      <c r="DG49" s="327">
        <v>0</v>
      </c>
      <c r="DH49" s="327">
        <v>6</v>
      </c>
      <c r="DI49" s="327">
        <v>4</v>
      </c>
      <c r="DJ49" s="327">
        <v>2</v>
      </c>
      <c r="DK49" s="327">
        <v>36</v>
      </c>
      <c r="DL49" s="327">
        <v>44</v>
      </c>
      <c r="DM49" s="327">
        <v>6</v>
      </c>
      <c r="DN49" s="327">
        <v>0</v>
      </c>
      <c r="DT49" s="327">
        <v>50</v>
      </c>
      <c r="DU49" s="327">
        <v>70820</v>
      </c>
      <c r="DV49" s="327">
        <v>1</v>
      </c>
      <c r="DW49" s="327">
        <v>0</v>
      </c>
      <c r="DX49" s="327">
        <v>5</v>
      </c>
      <c r="DY49" s="327">
        <v>2</v>
      </c>
      <c r="DZ49" s="327">
        <v>1</v>
      </c>
      <c r="EA49" s="327">
        <v>26</v>
      </c>
      <c r="EB49" s="327">
        <v>51</v>
      </c>
      <c r="EC49" s="327">
        <v>14</v>
      </c>
      <c r="ED49" s="327">
        <v>1</v>
      </c>
      <c r="EJ49" s="327">
        <v>65</v>
      </c>
      <c r="EK49" s="327" t="s">
        <v>416</v>
      </c>
      <c r="EL49" s="327" t="s">
        <v>416</v>
      </c>
      <c r="EM49" s="327" t="s">
        <v>416</v>
      </c>
      <c r="EN49" s="327" t="s">
        <v>416</v>
      </c>
      <c r="EO49" s="327" t="s">
        <v>416</v>
      </c>
      <c r="EP49" s="327" t="s">
        <v>416</v>
      </c>
      <c r="EQ49" s="327" t="s">
        <v>416</v>
      </c>
      <c r="ER49" s="327" t="s">
        <v>416</v>
      </c>
      <c r="ES49" s="327" t="s">
        <v>416</v>
      </c>
      <c r="ET49" s="327" t="s">
        <v>416</v>
      </c>
      <c r="EU49" s="327" t="s">
        <v>416</v>
      </c>
      <c r="EV49" s="327" t="s">
        <v>416</v>
      </c>
      <c r="EW49" s="327" t="s">
        <v>416</v>
      </c>
      <c r="EX49" s="327" t="s">
        <v>416</v>
      </c>
      <c r="EY49" s="327" t="s">
        <v>416</v>
      </c>
      <c r="EZ49" s="327" t="s">
        <v>416</v>
      </c>
      <c r="FA49" s="327" t="s">
        <v>416</v>
      </c>
      <c r="FB49" s="327" t="s">
        <v>416</v>
      </c>
      <c r="FC49" s="327" t="s">
        <v>416</v>
      </c>
      <c r="FD49" s="327" t="s">
        <v>416</v>
      </c>
      <c r="FE49" s="327" t="s">
        <v>416</v>
      </c>
      <c r="FF49" s="327" t="s">
        <v>416</v>
      </c>
      <c r="FG49" s="327" t="s">
        <v>416</v>
      </c>
      <c r="FH49" s="327" t="s">
        <v>416</v>
      </c>
      <c r="FI49" s="327" t="s">
        <v>416</v>
      </c>
      <c r="FJ49" s="327" t="s">
        <v>416</v>
      </c>
      <c r="FK49" s="327" t="s">
        <v>416</v>
      </c>
      <c r="FL49" s="327" t="s">
        <v>416</v>
      </c>
      <c r="FM49" s="327" t="s">
        <v>416</v>
      </c>
      <c r="FN49" s="327" t="s">
        <v>416</v>
      </c>
      <c r="FO49" s="327" t="s">
        <v>416</v>
      </c>
      <c r="FP49" s="327" t="s">
        <v>416</v>
      </c>
      <c r="FQ49" s="327" t="s">
        <v>416</v>
      </c>
      <c r="FR49" s="327" t="s">
        <v>416</v>
      </c>
      <c r="FS49" s="327" t="s">
        <v>416</v>
      </c>
      <c r="FT49" s="327" t="s">
        <v>416</v>
      </c>
      <c r="FU49" s="327" t="s">
        <v>416</v>
      </c>
      <c r="FV49" s="327" t="s">
        <v>416</v>
      </c>
      <c r="FW49" s="327" t="s">
        <v>416</v>
      </c>
      <c r="FX49" s="327" t="s">
        <v>416</v>
      </c>
      <c r="FY49" s="327" t="s">
        <v>416</v>
      </c>
      <c r="FZ49" s="327" t="s">
        <v>416</v>
      </c>
      <c r="GA49" s="327" t="s">
        <v>416</v>
      </c>
      <c r="GB49" s="327" t="s">
        <v>416</v>
      </c>
      <c r="GC49" s="327" t="s">
        <v>416</v>
      </c>
      <c r="GD49" s="327">
        <v>113045</v>
      </c>
      <c r="GF49" s="327">
        <v>36</v>
      </c>
      <c r="GG49" s="327">
        <v>42269</v>
      </c>
      <c r="GI49" s="327">
        <v>35</v>
      </c>
      <c r="GJ49" s="327">
        <v>70776</v>
      </c>
      <c r="GL49" s="327">
        <v>37</v>
      </c>
      <c r="GM49" s="327" t="s">
        <v>416</v>
      </c>
      <c r="GN49" s="327" t="s">
        <v>416</v>
      </c>
      <c r="GO49" s="327" t="s">
        <v>416</v>
      </c>
      <c r="GP49" s="327" t="s">
        <v>416</v>
      </c>
      <c r="GQ49" s="327" t="s">
        <v>416</v>
      </c>
      <c r="GR49" s="327" t="s">
        <v>416</v>
      </c>
      <c r="GS49" s="327" t="s">
        <v>416</v>
      </c>
      <c r="GT49" s="327" t="s">
        <v>416</v>
      </c>
      <c r="GU49" s="327" t="s">
        <v>416</v>
      </c>
      <c r="GV49" s="327" t="s">
        <v>416</v>
      </c>
      <c r="GW49" s="327" t="s">
        <v>416</v>
      </c>
      <c r="GX49" s="327" t="s">
        <v>416</v>
      </c>
      <c r="GY49" s="327" t="s">
        <v>416</v>
      </c>
      <c r="GZ49" s="327" t="s">
        <v>416</v>
      </c>
      <c r="HA49" s="327" t="s">
        <v>416</v>
      </c>
      <c r="HB49" s="327" t="s">
        <v>416</v>
      </c>
      <c r="HC49" s="327" t="s">
        <v>416</v>
      </c>
      <c r="HD49" s="327" t="s">
        <v>416</v>
      </c>
      <c r="HE49" s="327">
        <v>108764</v>
      </c>
      <c r="HG49" s="327">
        <v>75</v>
      </c>
      <c r="HH49" s="327">
        <v>40561</v>
      </c>
      <c r="HJ49" s="327">
        <v>68</v>
      </c>
      <c r="HK49" s="327">
        <v>68203</v>
      </c>
      <c r="HM49" s="327">
        <v>78</v>
      </c>
      <c r="HO49" s="327"/>
      <c r="HP49" s="327"/>
      <c r="HQ49" s="327"/>
      <c r="HR49" s="327"/>
      <c r="HS49" s="327"/>
      <c r="HT49" s="327"/>
      <c r="HU49" s="327"/>
      <c r="HV49" s="327"/>
      <c r="HW49" s="327"/>
      <c r="HX49" s="327"/>
      <c r="HY49" s="327"/>
      <c r="HZ49" s="327"/>
      <c r="IA49" s="327"/>
      <c r="IB49" s="327"/>
      <c r="IC49" s="327"/>
      <c r="ID49" s="327"/>
      <c r="IE49" s="327"/>
      <c r="IF49" s="327"/>
      <c r="IG49" s="327"/>
      <c r="IH49" s="327"/>
      <c r="II49" s="327"/>
      <c r="IJ49" s="327"/>
      <c r="IK49" s="327"/>
      <c r="IL49" s="327"/>
      <c r="IM49" s="327"/>
      <c r="IN49" s="327"/>
      <c r="IO49" s="327"/>
      <c r="IP49" s="327"/>
      <c r="IQ49" s="327"/>
      <c r="IR49" s="327"/>
      <c r="IS49" s="327"/>
      <c r="IT49" s="327"/>
      <c r="IU49" s="327"/>
      <c r="IV49" s="327"/>
    </row>
    <row r="50" spans="1:256" x14ac:dyDescent="0.2">
      <c r="B50" s="327" t="s">
        <v>51</v>
      </c>
      <c r="C50" s="327">
        <v>70428</v>
      </c>
      <c r="D50" s="327">
        <v>0</v>
      </c>
      <c r="E50" s="327">
        <v>0</v>
      </c>
      <c r="F50" s="327">
        <v>3</v>
      </c>
      <c r="G50" s="327">
        <v>5</v>
      </c>
      <c r="H50" s="327">
        <v>20</v>
      </c>
      <c r="I50" s="327">
        <v>53</v>
      </c>
      <c r="J50" s="327">
        <v>18</v>
      </c>
      <c r="K50" s="327">
        <v>0</v>
      </c>
      <c r="P50" s="327">
        <v>71</v>
      </c>
      <c r="Q50" s="327">
        <v>28672</v>
      </c>
      <c r="R50" s="327">
        <v>0</v>
      </c>
      <c r="S50" s="327">
        <v>0</v>
      </c>
      <c r="T50" s="327">
        <v>3</v>
      </c>
      <c r="U50" s="327">
        <v>5</v>
      </c>
      <c r="V50" s="327">
        <v>20</v>
      </c>
      <c r="W50" s="327">
        <v>54</v>
      </c>
      <c r="X50" s="327">
        <v>17</v>
      </c>
      <c r="Y50" s="327" t="s">
        <v>415</v>
      </c>
      <c r="AD50" s="327">
        <v>71</v>
      </c>
      <c r="AE50" s="327">
        <v>41756</v>
      </c>
      <c r="AF50" s="327">
        <v>0</v>
      </c>
      <c r="AG50" s="327">
        <v>0</v>
      </c>
      <c r="AH50" s="327">
        <v>3</v>
      </c>
      <c r="AI50" s="327">
        <v>6</v>
      </c>
      <c r="AJ50" s="327">
        <v>20</v>
      </c>
      <c r="AK50" s="327">
        <v>53</v>
      </c>
      <c r="AL50" s="327">
        <v>18</v>
      </c>
      <c r="AM50" s="327" t="s">
        <v>415</v>
      </c>
      <c r="AR50" s="327">
        <v>71</v>
      </c>
      <c r="AS50" s="327">
        <v>70414</v>
      </c>
      <c r="AT50" s="327">
        <v>0</v>
      </c>
      <c r="AU50" s="327">
        <v>0</v>
      </c>
      <c r="AV50" s="327">
        <v>0</v>
      </c>
      <c r="AW50" s="327">
        <v>0</v>
      </c>
      <c r="AX50" s="327">
        <v>4</v>
      </c>
      <c r="AY50" s="327">
        <v>41</v>
      </c>
      <c r="AZ50" s="327">
        <v>51</v>
      </c>
      <c r="BA50" s="327">
        <v>4</v>
      </c>
      <c r="BB50" s="327">
        <v>0</v>
      </c>
      <c r="BH50" s="327">
        <v>54</v>
      </c>
      <c r="BI50" s="327">
        <v>28659</v>
      </c>
      <c r="BJ50" s="327">
        <v>0</v>
      </c>
      <c r="BK50" s="327">
        <v>0</v>
      </c>
      <c r="BL50" s="327">
        <v>0</v>
      </c>
      <c r="BM50" s="327">
        <v>0</v>
      </c>
      <c r="BN50" s="327">
        <v>3</v>
      </c>
      <c r="BO50" s="327">
        <v>38</v>
      </c>
      <c r="BP50" s="327">
        <v>54</v>
      </c>
      <c r="BQ50" s="327">
        <v>4</v>
      </c>
      <c r="BR50" s="327">
        <v>0</v>
      </c>
      <c r="BX50" s="327">
        <v>58</v>
      </c>
      <c r="BY50" s="327">
        <v>41755</v>
      </c>
      <c r="BZ50" s="327">
        <v>0</v>
      </c>
      <c r="CA50" s="327">
        <v>0</v>
      </c>
      <c r="CB50" s="327">
        <v>0</v>
      </c>
      <c r="CC50" s="327">
        <v>0</v>
      </c>
      <c r="CD50" s="327">
        <v>4</v>
      </c>
      <c r="CE50" s="327">
        <v>44</v>
      </c>
      <c r="CF50" s="327">
        <v>48</v>
      </c>
      <c r="CG50" s="327">
        <v>3</v>
      </c>
      <c r="CH50" s="327">
        <v>0</v>
      </c>
      <c r="CN50" s="327">
        <v>52</v>
      </c>
      <c r="CO50" s="327">
        <v>70423</v>
      </c>
      <c r="CP50" s="327">
        <v>0</v>
      </c>
      <c r="CQ50" s="327">
        <v>0</v>
      </c>
      <c r="CR50" s="327">
        <v>2</v>
      </c>
      <c r="CS50" s="327">
        <v>2</v>
      </c>
      <c r="CT50" s="327">
        <v>1</v>
      </c>
      <c r="CU50" s="327">
        <v>29</v>
      </c>
      <c r="CV50" s="327">
        <v>53</v>
      </c>
      <c r="CW50" s="327">
        <v>11</v>
      </c>
      <c r="CX50" s="327">
        <v>0</v>
      </c>
      <c r="DD50" s="327">
        <v>64</v>
      </c>
      <c r="DE50" s="327">
        <v>28671</v>
      </c>
      <c r="DF50" s="327">
        <v>1</v>
      </c>
      <c r="DG50" s="327">
        <v>0</v>
      </c>
      <c r="DH50" s="327">
        <v>3</v>
      </c>
      <c r="DI50" s="327">
        <v>3</v>
      </c>
      <c r="DJ50" s="327">
        <v>2</v>
      </c>
      <c r="DK50" s="327">
        <v>37</v>
      </c>
      <c r="DL50" s="327">
        <v>48</v>
      </c>
      <c r="DM50" s="327">
        <v>6</v>
      </c>
      <c r="DN50" s="327">
        <v>0</v>
      </c>
      <c r="DT50" s="327">
        <v>55</v>
      </c>
      <c r="DU50" s="327">
        <v>41752</v>
      </c>
      <c r="DV50" s="327">
        <v>0</v>
      </c>
      <c r="DW50" s="327">
        <v>0</v>
      </c>
      <c r="DX50" s="327">
        <v>2</v>
      </c>
      <c r="DY50" s="327">
        <v>1</v>
      </c>
      <c r="DZ50" s="327">
        <v>1</v>
      </c>
      <c r="EA50" s="327">
        <v>24</v>
      </c>
      <c r="EB50" s="327">
        <v>56</v>
      </c>
      <c r="EC50" s="327">
        <v>15</v>
      </c>
      <c r="ED50" s="327">
        <v>1</v>
      </c>
      <c r="EJ50" s="327">
        <v>71</v>
      </c>
      <c r="EK50" s="327" t="s">
        <v>416</v>
      </c>
      <c r="EL50" s="327" t="s">
        <v>416</v>
      </c>
      <c r="EM50" s="327" t="s">
        <v>416</v>
      </c>
      <c r="EN50" s="327" t="s">
        <v>416</v>
      </c>
      <c r="EO50" s="327" t="s">
        <v>416</v>
      </c>
      <c r="EP50" s="327" t="s">
        <v>416</v>
      </c>
      <c r="EQ50" s="327" t="s">
        <v>416</v>
      </c>
      <c r="ER50" s="327" t="s">
        <v>416</v>
      </c>
      <c r="ES50" s="327" t="s">
        <v>416</v>
      </c>
      <c r="ET50" s="327" t="s">
        <v>416</v>
      </c>
      <c r="EU50" s="327" t="s">
        <v>416</v>
      </c>
      <c r="EV50" s="327" t="s">
        <v>416</v>
      </c>
      <c r="EW50" s="327" t="s">
        <v>416</v>
      </c>
      <c r="EX50" s="327" t="s">
        <v>416</v>
      </c>
      <c r="EY50" s="327" t="s">
        <v>416</v>
      </c>
      <c r="EZ50" s="327" t="s">
        <v>416</v>
      </c>
      <c r="FA50" s="327" t="s">
        <v>416</v>
      </c>
      <c r="FB50" s="327" t="s">
        <v>416</v>
      </c>
      <c r="FC50" s="327" t="s">
        <v>416</v>
      </c>
      <c r="FD50" s="327" t="s">
        <v>416</v>
      </c>
      <c r="FE50" s="327" t="s">
        <v>416</v>
      </c>
      <c r="FF50" s="327" t="s">
        <v>416</v>
      </c>
      <c r="FG50" s="327" t="s">
        <v>416</v>
      </c>
      <c r="FH50" s="327" t="s">
        <v>416</v>
      </c>
      <c r="FI50" s="327" t="s">
        <v>416</v>
      </c>
      <c r="FJ50" s="327" t="s">
        <v>416</v>
      </c>
      <c r="FK50" s="327" t="s">
        <v>416</v>
      </c>
      <c r="FL50" s="327" t="s">
        <v>416</v>
      </c>
      <c r="FM50" s="327" t="s">
        <v>416</v>
      </c>
      <c r="FN50" s="327" t="s">
        <v>416</v>
      </c>
      <c r="FO50" s="327" t="s">
        <v>416</v>
      </c>
      <c r="FP50" s="327" t="s">
        <v>416</v>
      </c>
      <c r="FQ50" s="327" t="s">
        <v>416</v>
      </c>
      <c r="FR50" s="327" t="s">
        <v>416</v>
      </c>
      <c r="FS50" s="327" t="s">
        <v>416</v>
      </c>
      <c r="FT50" s="327" t="s">
        <v>416</v>
      </c>
      <c r="FU50" s="327" t="s">
        <v>416</v>
      </c>
      <c r="FV50" s="327" t="s">
        <v>416</v>
      </c>
      <c r="FW50" s="327" t="s">
        <v>416</v>
      </c>
      <c r="FX50" s="327" t="s">
        <v>416</v>
      </c>
      <c r="FY50" s="327" t="s">
        <v>416</v>
      </c>
      <c r="FZ50" s="327" t="s">
        <v>416</v>
      </c>
      <c r="GA50" s="327" t="s">
        <v>416</v>
      </c>
      <c r="GB50" s="327" t="s">
        <v>416</v>
      </c>
      <c r="GC50" s="327" t="s">
        <v>416</v>
      </c>
      <c r="GD50" s="327">
        <v>70385</v>
      </c>
      <c r="GF50" s="327">
        <v>41</v>
      </c>
      <c r="GG50" s="327">
        <v>28654</v>
      </c>
      <c r="GI50" s="327">
        <v>39</v>
      </c>
      <c r="GJ50" s="327">
        <v>41731</v>
      </c>
      <c r="GL50" s="327">
        <v>42</v>
      </c>
      <c r="GM50" s="327" t="s">
        <v>416</v>
      </c>
      <c r="GN50" s="327" t="s">
        <v>416</v>
      </c>
      <c r="GO50" s="327" t="s">
        <v>416</v>
      </c>
      <c r="GP50" s="327" t="s">
        <v>416</v>
      </c>
      <c r="GQ50" s="327" t="s">
        <v>416</v>
      </c>
      <c r="GR50" s="327" t="s">
        <v>416</v>
      </c>
      <c r="GS50" s="327" t="s">
        <v>416</v>
      </c>
      <c r="GT50" s="327" t="s">
        <v>416</v>
      </c>
      <c r="GU50" s="327" t="s">
        <v>416</v>
      </c>
      <c r="GV50" s="327" t="s">
        <v>416</v>
      </c>
      <c r="GW50" s="327" t="s">
        <v>416</v>
      </c>
      <c r="GX50" s="327" t="s">
        <v>416</v>
      </c>
      <c r="GY50" s="327" t="s">
        <v>416</v>
      </c>
      <c r="GZ50" s="327" t="s">
        <v>416</v>
      </c>
      <c r="HA50" s="327" t="s">
        <v>416</v>
      </c>
      <c r="HB50" s="327" t="s">
        <v>416</v>
      </c>
      <c r="HC50" s="327" t="s">
        <v>416</v>
      </c>
      <c r="HD50" s="327" t="s">
        <v>416</v>
      </c>
      <c r="HE50" s="327">
        <v>67512</v>
      </c>
      <c r="HG50" s="327">
        <v>77</v>
      </c>
      <c r="HH50" s="327">
        <v>27422</v>
      </c>
      <c r="HJ50" s="327">
        <v>70</v>
      </c>
      <c r="HK50" s="327">
        <v>40090</v>
      </c>
      <c r="HM50" s="327">
        <v>81</v>
      </c>
      <c r="HO50" s="327"/>
      <c r="HP50" s="327"/>
      <c r="HQ50" s="327"/>
      <c r="HR50" s="327"/>
      <c r="HS50" s="327"/>
      <c r="HT50" s="327"/>
      <c r="HU50" s="327"/>
      <c r="HV50" s="327"/>
      <c r="HW50" s="327"/>
      <c r="HX50" s="327"/>
      <c r="HY50" s="327"/>
      <c r="HZ50" s="327"/>
      <c r="IA50" s="327"/>
      <c r="IB50" s="327"/>
      <c r="IC50" s="327"/>
      <c r="ID50" s="327"/>
      <c r="IE50" s="327"/>
      <c r="IF50" s="327"/>
      <c r="IG50" s="327"/>
      <c r="IH50" s="327"/>
      <c r="II50" s="327"/>
      <c r="IJ50" s="327"/>
      <c r="IK50" s="327"/>
      <c r="IL50" s="327"/>
      <c r="IM50" s="327"/>
      <c r="IN50" s="327"/>
      <c r="IO50" s="327"/>
      <c r="IP50" s="327"/>
      <c r="IQ50" s="327"/>
      <c r="IR50" s="327"/>
      <c r="IS50" s="327"/>
      <c r="IT50" s="327"/>
      <c r="IU50" s="327"/>
      <c r="IV50" s="327"/>
    </row>
    <row r="51" spans="1:256" x14ac:dyDescent="0.2">
      <c r="B51" s="327" t="s">
        <v>52</v>
      </c>
      <c r="C51" s="327">
        <v>42697</v>
      </c>
      <c r="D51" s="327">
        <v>1</v>
      </c>
      <c r="E51" s="327">
        <v>0</v>
      </c>
      <c r="F51" s="327">
        <v>12</v>
      </c>
      <c r="G51" s="327">
        <v>10</v>
      </c>
      <c r="H51" s="327">
        <v>21</v>
      </c>
      <c r="I51" s="327">
        <v>40</v>
      </c>
      <c r="J51" s="327">
        <v>16</v>
      </c>
      <c r="K51" s="327">
        <v>0</v>
      </c>
      <c r="P51" s="327">
        <v>56</v>
      </c>
      <c r="Q51" s="327">
        <v>13628</v>
      </c>
      <c r="R51" s="327">
        <v>1</v>
      </c>
      <c r="S51" s="327">
        <v>0</v>
      </c>
      <c r="T51" s="327">
        <v>12</v>
      </c>
      <c r="U51" s="327">
        <v>10</v>
      </c>
      <c r="V51" s="327">
        <v>23</v>
      </c>
      <c r="W51" s="327">
        <v>40</v>
      </c>
      <c r="X51" s="327">
        <v>15</v>
      </c>
      <c r="Y51" s="327" t="s">
        <v>415</v>
      </c>
      <c r="AD51" s="327">
        <v>54</v>
      </c>
      <c r="AE51" s="327">
        <v>29069</v>
      </c>
      <c r="AF51" s="327">
        <v>1</v>
      </c>
      <c r="AG51" s="327">
        <v>0</v>
      </c>
      <c r="AH51" s="327">
        <v>12</v>
      </c>
      <c r="AI51" s="327">
        <v>10</v>
      </c>
      <c r="AJ51" s="327">
        <v>21</v>
      </c>
      <c r="AK51" s="327">
        <v>40</v>
      </c>
      <c r="AL51" s="327">
        <v>17</v>
      </c>
      <c r="AM51" s="327" t="s">
        <v>415</v>
      </c>
      <c r="AR51" s="327">
        <v>57</v>
      </c>
      <c r="AS51" s="327">
        <v>42666</v>
      </c>
      <c r="AT51" s="327">
        <v>0</v>
      </c>
      <c r="AU51" s="327">
        <v>0</v>
      </c>
      <c r="AV51" s="327">
        <v>0</v>
      </c>
      <c r="AW51" s="327">
        <v>2</v>
      </c>
      <c r="AX51" s="327">
        <v>14</v>
      </c>
      <c r="AY51" s="327">
        <v>46</v>
      </c>
      <c r="AZ51" s="327">
        <v>34</v>
      </c>
      <c r="BA51" s="327">
        <v>4</v>
      </c>
      <c r="BB51" s="327">
        <v>0</v>
      </c>
      <c r="BH51" s="327">
        <v>38</v>
      </c>
      <c r="BI51" s="327">
        <v>13617</v>
      </c>
      <c r="BJ51" s="327">
        <v>0</v>
      </c>
      <c r="BK51" s="327">
        <v>0</v>
      </c>
      <c r="BL51" s="327">
        <v>0</v>
      </c>
      <c r="BM51" s="327">
        <v>2</v>
      </c>
      <c r="BN51" s="327">
        <v>14</v>
      </c>
      <c r="BO51" s="327">
        <v>45</v>
      </c>
      <c r="BP51" s="327">
        <v>35</v>
      </c>
      <c r="BQ51" s="327">
        <v>5</v>
      </c>
      <c r="BR51" s="327">
        <v>0</v>
      </c>
      <c r="BX51" s="327">
        <v>39</v>
      </c>
      <c r="BY51" s="327">
        <v>29049</v>
      </c>
      <c r="BZ51" s="327">
        <v>0</v>
      </c>
      <c r="CA51" s="327">
        <v>0</v>
      </c>
      <c r="CB51" s="327">
        <v>0</v>
      </c>
      <c r="CC51" s="327">
        <v>2</v>
      </c>
      <c r="CD51" s="327">
        <v>14</v>
      </c>
      <c r="CE51" s="327">
        <v>46</v>
      </c>
      <c r="CF51" s="327">
        <v>33</v>
      </c>
      <c r="CG51" s="327">
        <v>4</v>
      </c>
      <c r="CH51" s="327">
        <v>0</v>
      </c>
      <c r="CN51" s="327">
        <v>37</v>
      </c>
      <c r="CO51" s="327">
        <v>42696</v>
      </c>
      <c r="CP51" s="327">
        <v>1</v>
      </c>
      <c r="CQ51" s="327">
        <v>0</v>
      </c>
      <c r="CR51" s="327">
        <v>10</v>
      </c>
      <c r="CS51" s="327">
        <v>4</v>
      </c>
      <c r="CT51" s="327">
        <v>2</v>
      </c>
      <c r="CU51" s="327">
        <v>31</v>
      </c>
      <c r="CV51" s="327">
        <v>41</v>
      </c>
      <c r="CW51" s="327">
        <v>10</v>
      </c>
      <c r="CX51" s="327">
        <v>1</v>
      </c>
      <c r="DD51" s="327">
        <v>52</v>
      </c>
      <c r="DE51" s="327">
        <v>13628</v>
      </c>
      <c r="DF51" s="327">
        <v>1</v>
      </c>
      <c r="DG51" s="327">
        <v>0</v>
      </c>
      <c r="DH51" s="327">
        <v>13</v>
      </c>
      <c r="DI51" s="327">
        <v>7</v>
      </c>
      <c r="DJ51" s="327">
        <v>3</v>
      </c>
      <c r="DK51" s="327">
        <v>36</v>
      </c>
      <c r="DL51" s="327">
        <v>34</v>
      </c>
      <c r="DM51" s="327">
        <v>6</v>
      </c>
      <c r="DN51" s="327">
        <v>0</v>
      </c>
      <c r="DT51" s="327">
        <v>41</v>
      </c>
      <c r="DU51" s="327">
        <v>29068</v>
      </c>
      <c r="DV51" s="327">
        <v>1</v>
      </c>
      <c r="DW51" s="327">
        <v>0</v>
      </c>
      <c r="DX51" s="327">
        <v>8</v>
      </c>
      <c r="DY51" s="327">
        <v>3</v>
      </c>
      <c r="DZ51" s="327">
        <v>2</v>
      </c>
      <c r="EA51" s="327">
        <v>28</v>
      </c>
      <c r="EB51" s="327">
        <v>44</v>
      </c>
      <c r="EC51" s="327">
        <v>12</v>
      </c>
      <c r="ED51" s="327">
        <v>1</v>
      </c>
      <c r="EJ51" s="327">
        <v>57</v>
      </c>
      <c r="EK51" s="327" t="s">
        <v>416</v>
      </c>
      <c r="EL51" s="327" t="s">
        <v>416</v>
      </c>
      <c r="EM51" s="327" t="s">
        <v>416</v>
      </c>
      <c r="EN51" s="327" t="s">
        <v>416</v>
      </c>
      <c r="EO51" s="327" t="s">
        <v>416</v>
      </c>
      <c r="EP51" s="327" t="s">
        <v>416</v>
      </c>
      <c r="EQ51" s="327" t="s">
        <v>416</v>
      </c>
      <c r="ER51" s="327" t="s">
        <v>416</v>
      </c>
      <c r="ES51" s="327" t="s">
        <v>416</v>
      </c>
      <c r="ET51" s="327" t="s">
        <v>416</v>
      </c>
      <c r="EU51" s="327" t="s">
        <v>416</v>
      </c>
      <c r="EV51" s="327" t="s">
        <v>416</v>
      </c>
      <c r="EW51" s="327" t="s">
        <v>416</v>
      </c>
      <c r="EX51" s="327" t="s">
        <v>416</v>
      </c>
      <c r="EY51" s="327" t="s">
        <v>416</v>
      </c>
      <c r="EZ51" s="327" t="s">
        <v>416</v>
      </c>
      <c r="FA51" s="327" t="s">
        <v>416</v>
      </c>
      <c r="FB51" s="327" t="s">
        <v>416</v>
      </c>
      <c r="FC51" s="327" t="s">
        <v>416</v>
      </c>
      <c r="FD51" s="327" t="s">
        <v>416</v>
      </c>
      <c r="FE51" s="327" t="s">
        <v>416</v>
      </c>
      <c r="FF51" s="327" t="s">
        <v>416</v>
      </c>
      <c r="FG51" s="327" t="s">
        <v>416</v>
      </c>
      <c r="FH51" s="327" t="s">
        <v>416</v>
      </c>
      <c r="FI51" s="327" t="s">
        <v>416</v>
      </c>
      <c r="FJ51" s="327" t="s">
        <v>416</v>
      </c>
      <c r="FK51" s="327" t="s">
        <v>416</v>
      </c>
      <c r="FL51" s="327" t="s">
        <v>416</v>
      </c>
      <c r="FM51" s="327" t="s">
        <v>416</v>
      </c>
      <c r="FN51" s="327" t="s">
        <v>416</v>
      </c>
      <c r="FO51" s="327" t="s">
        <v>416</v>
      </c>
      <c r="FP51" s="327" t="s">
        <v>416</v>
      </c>
      <c r="FQ51" s="327" t="s">
        <v>416</v>
      </c>
      <c r="FR51" s="327" t="s">
        <v>416</v>
      </c>
      <c r="FS51" s="327" t="s">
        <v>416</v>
      </c>
      <c r="FT51" s="327" t="s">
        <v>416</v>
      </c>
      <c r="FU51" s="327" t="s">
        <v>416</v>
      </c>
      <c r="FV51" s="327" t="s">
        <v>416</v>
      </c>
      <c r="FW51" s="327" t="s">
        <v>416</v>
      </c>
      <c r="FX51" s="327" t="s">
        <v>416</v>
      </c>
      <c r="FY51" s="327" t="s">
        <v>416</v>
      </c>
      <c r="FZ51" s="327" t="s">
        <v>416</v>
      </c>
      <c r="GA51" s="327" t="s">
        <v>416</v>
      </c>
      <c r="GB51" s="327" t="s">
        <v>416</v>
      </c>
      <c r="GC51" s="327" t="s">
        <v>416</v>
      </c>
      <c r="GD51" s="327">
        <v>42660</v>
      </c>
      <c r="GF51" s="327">
        <v>29</v>
      </c>
      <c r="GG51" s="327">
        <v>13615</v>
      </c>
      <c r="GI51" s="327">
        <v>27</v>
      </c>
      <c r="GJ51" s="327">
        <v>29045</v>
      </c>
      <c r="GL51" s="327">
        <v>30</v>
      </c>
      <c r="GM51" s="327" t="s">
        <v>416</v>
      </c>
      <c r="GN51" s="327" t="s">
        <v>416</v>
      </c>
      <c r="GO51" s="327" t="s">
        <v>416</v>
      </c>
      <c r="GP51" s="327" t="s">
        <v>416</v>
      </c>
      <c r="GQ51" s="327" t="s">
        <v>416</v>
      </c>
      <c r="GR51" s="327" t="s">
        <v>416</v>
      </c>
      <c r="GS51" s="327" t="s">
        <v>416</v>
      </c>
      <c r="GT51" s="327" t="s">
        <v>416</v>
      </c>
      <c r="GU51" s="327" t="s">
        <v>416</v>
      </c>
      <c r="GV51" s="327" t="s">
        <v>416</v>
      </c>
      <c r="GW51" s="327" t="s">
        <v>416</v>
      </c>
      <c r="GX51" s="327" t="s">
        <v>416</v>
      </c>
      <c r="GY51" s="327" t="s">
        <v>416</v>
      </c>
      <c r="GZ51" s="327" t="s">
        <v>416</v>
      </c>
      <c r="HA51" s="327" t="s">
        <v>416</v>
      </c>
      <c r="HB51" s="327" t="s">
        <v>416</v>
      </c>
      <c r="HC51" s="327" t="s">
        <v>416</v>
      </c>
      <c r="HD51" s="327" t="s">
        <v>416</v>
      </c>
      <c r="HE51" s="327">
        <v>41252</v>
      </c>
      <c r="HG51" s="327">
        <v>71</v>
      </c>
      <c r="HH51" s="327">
        <v>13139</v>
      </c>
      <c r="HJ51" s="327">
        <v>64</v>
      </c>
      <c r="HK51" s="327">
        <v>28113</v>
      </c>
      <c r="HM51" s="327">
        <v>75</v>
      </c>
      <c r="HO51" s="327"/>
      <c r="HP51" s="327"/>
      <c r="HQ51" s="327"/>
      <c r="HR51" s="327"/>
      <c r="HS51" s="327"/>
      <c r="HT51" s="327"/>
      <c r="HU51" s="327"/>
      <c r="HV51" s="327"/>
      <c r="HW51" s="327"/>
      <c r="HX51" s="327"/>
      <c r="HY51" s="327"/>
      <c r="HZ51" s="327"/>
      <c r="IA51" s="327"/>
      <c r="IB51" s="327"/>
      <c r="IC51" s="327"/>
      <c r="ID51" s="327"/>
      <c r="IE51" s="327"/>
      <c r="IF51" s="327"/>
      <c r="IG51" s="327"/>
      <c r="IH51" s="327"/>
      <c r="II51" s="327"/>
      <c r="IJ51" s="327"/>
      <c r="IK51" s="327"/>
      <c r="IL51" s="327"/>
      <c r="IM51" s="327"/>
      <c r="IN51" s="327"/>
      <c r="IO51" s="327"/>
      <c r="IP51" s="327"/>
      <c r="IQ51" s="327"/>
      <c r="IR51" s="327"/>
      <c r="IS51" s="327"/>
      <c r="IT51" s="327"/>
      <c r="IU51" s="327"/>
      <c r="IV51" s="327"/>
    </row>
    <row r="52" spans="1:256" x14ac:dyDescent="0.2">
      <c r="B52" s="327" t="s">
        <v>53</v>
      </c>
      <c r="C52" s="327">
        <v>16959</v>
      </c>
      <c r="D52" s="327">
        <v>1</v>
      </c>
      <c r="E52" s="327">
        <v>0</v>
      </c>
      <c r="F52" s="327">
        <v>57</v>
      </c>
      <c r="G52" s="327">
        <v>6</v>
      </c>
      <c r="H52" s="327">
        <v>9</v>
      </c>
      <c r="I52" s="327">
        <v>18</v>
      </c>
      <c r="J52" s="327">
        <v>9</v>
      </c>
      <c r="K52" s="327" t="s">
        <v>415</v>
      </c>
      <c r="P52" s="327">
        <v>26</v>
      </c>
      <c r="Q52" s="327">
        <v>4496</v>
      </c>
      <c r="R52" s="327">
        <v>1</v>
      </c>
      <c r="S52" s="327">
        <v>0</v>
      </c>
      <c r="T52" s="327">
        <v>64</v>
      </c>
      <c r="U52" s="327">
        <v>4</v>
      </c>
      <c r="V52" s="327">
        <v>8</v>
      </c>
      <c r="W52" s="327">
        <v>14</v>
      </c>
      <c r="X52" s="327">
        <v>7</v>
      </c>
      <c r="Y52" s="327" t="s">
        <v>415</v>
      </c>
      <c r="AD52" s="327">
        <v>22</v>
      </c>
      <c r="AE52" s="327">
        <v>12463</v>
      </c>
      <c r="AF52" s="327">
        <v>1</v>
      </c>
      <c r="AG52" s="327">
        <v>0</v>
      </c>
      <c r="AH52" s="327">
        <v>55</v>
      </c>
      <c r="AI52" s="327">
        <v>6</v>
      </c>
      <c r="AJ52" s="327">
        <v>10</v>
      </c>
      <c r="AK52" s="327">
        <v>19</v>
      </c>
      <c r="AL52" s="327">
        <v>9</v>
      </c>
      <c r="AM52" s="327">
        <v>0</v>
      </c>
      <c r="AR52" s="327">
        <v>28</v>
      </c>
      <c r="AS52" s="327">
        <v>16819</v>
      </c>
      <c r="AT52" s="327">
        <v>0</v>
      </c>
      <c r="AU52" s="327">
        <v>0</v>
      </c>
      <c r="AV52" s="327">
        <v>19</v>
      </c>
      <c r="AW52" s="327">
        <v>16</v>
      </c>
      <c r="AX52" s="327">
        <v>25</v>
      </c>
      <c r="AY52" s="327">
        <v>23</v>
      </c>
      <c r="AZ52" s="327">
        <v>14</v>
      </c>
      <c r="BA52" s="327">
        <v>2</v>
      </c>
      <c r="BB52" s="327" t="s">
        <v>415</v>
      </c>
      <c r="BH52" s="327">
        <v>17</v>
      </c>
      <c r="BI52" s="327">
        <v>4447</v>
      </c>
      <c r="BJ52" s="327">
        <v>0</v>
      </c>
      <c r="BK52" s="327">
        <v>0</v>
      </c>
      <c r="BL52" s="327">
        <v>24</v>
      </c>
      <c r="BM52" s="327">
        <v>17</v>
      </c>
      <c r="BN52" s="327">
        <v>24</v>
      </c>
      <c r="BO52" s="327">
        <v>20</v>
      </c>
      <c r="BP52" s="327">
        <v>11</v>
      </c>
      <c r="BQ52" s="327">
        <v>3</v>
      </c>
      <c r="BR52" s="327" t="s">
        <v>415</v>
      </c>
      <c r="BX52" s="327">
        <v>15</v>
      </c>
      <c r="BY52" s="327">
        <v>12372</v>
      </c>
      <c r="BZ52" s="327">
        <v>0</v>
      </c>
      <c r="CA52" s="327">
        <v>0</v>
      </c>
      <c r="CB52" s="327">
        <v>17</v>
      </c>
      <c r="CC52" s="327">
        <v>16</v>
      </c>
      <c r="CD52" s="327">
        <v>25</v>
      </c>
      <c r="CE52" s="327">
        <v>24</v>
      </c>
      <c r="CF52" s="327">
        <v>15</v>
      </c>
      <c r="CG52" s="327">
        <v>2</v>
      </c>
      <c r="CH52" s="327">
        <v>0</v>
      </c>
      <c r="CN52" s="327">
        <v>18</v>
      </c>
      <c r="CO52" s="327">
        <v>16959</v>
      </c>
      <c r="CP52" s="327">
        <v>1</v>
      </c>
      <c r="CQ52" s="327">
        <v>0</v>
      </c>
      <c r="CR52" s="327">
        <v>54</v>
      </c>
      <c r="CS52" s="327">
        <v>4</v>
      </c>
      <c r="CT52" s="327">
        <v>1</v>
      </c>
      <c r="CU52" s="327">
        <v>17</v>
      </c>
      <c r="CV52" s="327">
        <v>17</v>
      </c>
      <c r="CW52" s="327">
        <v>5</v>
      </c>
      <c r="CX52" s="327">
        <v>0</v>
      </c>
      <c r="DD52" s="327">
        <v>23</v>
      </c>
      <c r="DE52" s="327">
        <v>4496</v>
      </c>
      <c r="DF52" s="327">
        <v>1</v>
      </c>
      <c r="DG52" s="327">
        <v>0</v>
      </c>
      <c r="DH52" s="327">
        <v>65</v>
      </c>
      <c r="DI52" s="327">
        <v>4</v>
      </c>
      <c r="DJ52" s="327">
        <v>1</v>
      </c>
      <c r="DK52" s="327">
        <v>14</v>
      </c>
      <c r="DL52" s="327">
        <v>11</v>
      </c>
      <c r="DM52" s="327">
        <v>3</v>
      </c>
      <c r="DN52" s="327" t="s">
        <v>415</v>
      </c>
      <c r="DT52" s="327">
        <v>14</v>
      </c>
      <c r="DU52" s="327">
        <v>12463</v>
      </c>
      <c r="DV52" s="327">
        <v>1</v>
      </c>
      <c r="DW52" s="327">
        <v>0</v>
      </c>
      <c r="DX52" s="327">
        <v>50</v>
      </c>
      <c r="DY52" s="327">
        <v>4</v>
      </c>
      <c r="DZ52" s="327">
        <v>2</v>
      </c>
      <c r="EA52" s="327">
        <v>17</v>
      </c>
      <c r="EB52" s="327">
        <v>19</v>
      </c>
      <c r="EC52" s="327">
        <v>6</v>
      </c>
      <c r="ED52" s="327" t="s">
        <v>415</v>
      </c>
      <c r="EJ52" s="327">
        <v>26</v>
      </c>
      <c r="EK52" s="327" t="s">
        <v>416</v>
      </c>
      <c r="EL52" s="327" t="s">
        <v>416</v>
      </c>
      <c r="EM52" s="327" t="s">
        <v>416</v>
      </c>
      <c r="EN52" s="327" t="s">
        <v>416</v>
      </c>
      <c r="EO52" s="327" t="s">
        <v>416</v>
      </c>
      <c r="EP52" s="327" t="s">
        <v>416</v>
      </c>
      <c r="EQ52" s="327" t="s">
        <v>416</v>
      </c>
      <c r="ER52" s="327" t="s">
        <v>416</v>
      </c>
      <c r="ES52" s="327" t="s">
        <v>416</v>
      </c>
      <c r="ET52" s="327" t="s">
        <v>416</v>
      </c>
      <c r="EU52" s="327" t="s">
        <v>416</v>
      </c>
      <c r="EV52" s="327" t="s">
        <v>416</v>
      </c>
      <c r="EW52" s="327" t="s">
        <v>416</v>
      </c>
      <c r="EX52" s="327" t="s">
        <v>416</v>
      </c>
      <c r="EY52" s="327" t="s">
        <v>416</v>
      </c>
      <c r="EZ52" s="327" t="s">
        <v>416</v>
      </c>
      <c r="FA52" s="327" t="s">
        <v>416</v>
      </c>
      <c r="FB52" s="327" t="s">
        <v>416</v>
      </c>
      <c r="FC52" s="327" t="s">
        <v>416</v>
      </c>
      <c r="FD52" s="327" t="s">
        <v>416</v>
      </c>
      <c r="FE52" s="327" t="s">
        <v>416</v>
      </c>
      <c r="FF52" s="327" t="s">
        <v>416</v>
      </c>
      <c r="FG52" s="327" t="s">
        <v>416</v>
      </c>
      <c r="FH52" s="327" t="s">
        <v>416</v>
      </c>
      <c r="FI52" s="327" t="s">
        <v>416</v>
      </c>
      <c r="FJ52" s="327" t="s">
        <v>416</v>
      </c>
      <c r="FK52" s="327" t="s">
        <v>416</v>
      </c>
      <c r="FL52" s="327" t="s">
        <v>416</v>
      </c>
      <c r="FM52" s="327" t="s">
        <v>416</v>
      </c>
      <c r="FN52" s="327" t="s">
        <v>416</v>
      </c>
      <c r="FO52" s="327" t="s">
        <v>416</v>
      </c>
      <c r="FP52" s="327" t="s">
        <v>416</v>
      </c>
      <c r="FQ52" s="327" t="s">
        <v>416</v>
      </c>
      <c r="FR52" s="327" t="s">
        <v>416</v>
      </c>
      <c r="FS52" s="327" t="s">
        <v>416</v>
      </c>
      <c r="FT52" s="327" t="s">
        <v>416</v>
      </c>
      <c r="FU52" s="327" t="s">
        <v>416</v>
      </c>
      <c r="FV52" s="327" t="s">
        <v>416</v>
      </c>
      <c r="FW52" s="327" t="s">
        <v>416</v>
      </c>
      <c r="FX52" s="327" t="s">
        <v>416</v>
      </c>
      <c r="FY52" s="327" t="s">
        <v>416</v>
      </c>
      <c r="FZ52" s="327" t="s">
        <v>416</v>
      </c>
      <c r="GA52" s="327" t="s">
        <v>416</v>
      </c>
      <c r="GB52" s="327" t="s">
        <v>416</v>
      </c>
      <c r="GC52" s="327" t="s">
        <v>416</v>
      </c>
      <c r="GD52" s="327">
        <v>16815</v>
      </c>
      <c r="GF52" s="327">
        <v>13</v>
      </c>
      <c r="GG52" s="327">
        <v>4447</v>
      </c>
      <c r="GI52" s="327">
        <v>10</v>
      </c>
      <c r="GJ52" s="327">
        <v>12368</v>
      </c>
      <c r="GL52" s="327">
        <v>14</v>
      </c>
      <c r="GM52" s="327" t="s">
        <v>416</v>
      </c>
      <c r="GN52" s="327" t="s">
        <v>416</v>
      </c>
      <c r="GO52" s="327" t="s">
        <v>416</v>
      </c>
      <c r="GP52" s="327" t="s">
        <v>416</v>
      </c>
      <c r="GQ52" s="327" t="s">
        <v>416</v>
      </c>
      <c r="GR52" s="327" t="s">
        <v>416</v>
      </c>
      <c r="GS52" s="327" t="s">
        <v>416</v>
      </c>
      <c r="GT52" s="327" t="s">
        <v>416</v>
      </c>
      <c r="GU52" s="327" t="s">
        <v>416</v>
      </c>
      <c r="GV52" s="327" t="s">
        <v>416</v>
      </c>
      <c r="GW52" s="327" t="s">
        <v>416</v>
      </c>
      <c r="GX52" s="327" t="s">
        <v>416</v>
      </c>
      <c r="GY52" s="327" t="s">
        <v>416</v>
      </c>
      <c r="GZ52" s="327" t="s">
        <v>416</v>
      </c>
      <c r="HA52" s="327" t="s">
        <v>416</v>
      </c>
      <c r="HB52" s="327" t="s">
        <v>416</v>
      </c>
      <c r="HC52" s="327" t="s">
        <v>416</v>
      </c>
      <c r="HD52" s="327" t="s">
        <v>416</v>
      </c>
      <c r="HE52" s="327">
        <v>16499</v>
      </c>
      <c r="HG52" s="327">
        <v>45</v>
      </c>
      <c r="HH52" s="327">
        <v>4377</v>
      </c>
      <c r="HJ52" s="327">
        <v>38</v>
      </c>
      <c r="HK52" s="327">
        <v>12122</v>
      </c>
      <c r="HM52" s="327">
        <v>48</v>
      </c>
      <c r="HO52" s="327"/>
      <c r="HP52" s="327"/>
      <c r="HQ52" s="327"/>
      <c r="HR52" s="327"/>
      <c r="HS52" s="327"/>
      <c r="HT52" s="327"/>
      <c r="HU52" s="327"/>
      <c r="HV52" s="327"/>
      <c r="HW52" s="327"/>
      <c r="HX52" s="327"/>
      <c r="HY52" s="327"/>
      <c r="HZ52" s="327"/>
      <c r="IA52" s="327"/>
      <c r="IB52" s="327"/>
      <c r="IC52" s="327"/>
      <c r="ID52" s="327"/>
      <c r="IE52" s="327"/>
      <c r="IF52" s="327"/>
      <c r="IG52" s="327"/>
      <c r="IH52" s="327"/>
      <c r="II52" s="327"/>
      <c r="IJ52" s="327"/>
      <c r="IK52" s="327"/>
      <c r="IL52" s="327"/>
      <c r="IM52" s="327"/>
      <c r="IN52" s="327"/>
      <c r="IO52" s="327"/>
      <c r="IP52" s="327"/>
      <c r="IQ52" s="327"/>
      <c r="IR52" s="327"/>
      <c r="IS52" s="327"/>
      <c r="IT52" s="327"/>
      <c r="IU52" s="327"/>
      <c r="IV52" s="327"/>
    </row>
    <row r="53" spans="1:256" x14ac:dyDescent="0.2">
      <c r="B53" s="327" t="s">
        <v>525</v>
      </c>
      <c r="C53" s="327">
        <v>1234</v>
      </c>
      <c r="D53" s="327">
        <v>1</v>
      </c>
      <c r="E53" s="327">
        <v>6</v>
      </c>
      <c r="F53" s="327">
        <v>30</v>
      </c>
      <c r="G53" s="327">
        <v>3</v>
      </c>
      <c r="H53" s="327">
        <v>11</v>
      </c>
      <c r="I53" s="327">
        <v>29</v>
      </c>
      <c r="J53" s="327">
        <v>21</v>
      </c>
      <c r="K53" s="327" t="s">
        <v>415</v>
      </c>
      <c r="P53" s="327">
        <v>49</v>
      </c>
      <c r="Q53" s="327">
        <v>563</v>
      </c>
      <c r="R53" s="327">
        <v>2</v>
      </c>
      <c r="S53" s="327">
        <v>8</v>
      </c>
      <c r="T53" s="327">
        <v>25</v>
      </c>
      <c r="U53" s="327">
        <v>2</v>
      </c>
      <c r="V53" s="327">
        <v>10</v>
      </c>
      <c r="W53" s="327">
        <v>28</v>
      </c>
      <c r="X53" s="327">
        <v>25</v>
      </c>
      <c r="Y53" s="327" t="s">
        <v>415</v>
      </c>
      <c r="AD53" s="327">
        <v>53</v>
      </c>
      <c r="AE53" s="327">
        <v>671</v>
      </c>
      <c r="AF53" s="327">
        <v>1</v>
      </c>
      <c r="AG53" s="327">
        <v>5</v>
      </c>
      <c r="AH53" s="327">
        <v>34</v>
      </c>
      <c r="AI53" s="327">
        <v>3</v>
      </c>
      <c r="AJ53" s="327">
        <v>11</v>
      </c>
      <c r="AK53" s="327">
        <v>29</v>
      </c>
      <c r="AL53" s="327">
        <v>17</v>
      </c>
      <c r="AM53" s="327">
        <v>0</v>
      </c>
      <c r="AR53" s="327">
        <v>46</v>
      </c>
      <c r="AS53" s="327">
        <v>1218</v>
      </c>
      <c r="AT53" s="327">
        <v>2</v>
      </c>
      <c r="AU53" s="327">
        <v>4</v>
      </c>
      <c r="AV53" s="327">
        <v>8</v>
      </c>
      <c r="AW53" s="327">
        <v>8</v>
      </c>
      <c r="AX53" s="327">
        <v>14</v>
      </c>
      <c r="AY53" s="327">
        <v>21</v>
      </c>
      <c r="AZ53" s="327">
        <v>35</v>
      </c>
      <c r="BA53" s="327">
        <v>9</v>
      </c>
      <c r="BB53" s="327" t="s">
        <v>415</v>
      </c>
      <c r="BH53" s="327">
        <v>44</v>
      </c>
      <c r="BI53" s="327">
        <v>557</v>
      </c>
      <c r="BJ53" s="327">
        <v>2</v>
      </c>
      <c r="BK53" s="327">
        <v>4</v>
      </c>
      <c r="BL53" s="327">
        <v>7</v>
      </c>
      <c r="BM53" s="327">
        <v>7</v>
      </c>
      <c r="BN53" s="327">
        <v>11</v>
      </c>
      <c r="BO53" s="327">
        <v>20</v>
      </c>
      <c r="BP53" s="327">
        <v>37</v>
      </c>
      <c r="BQ53" s="327">
        <v>11</v>
      </c>
      <c r="BR53" s="327" t="s">
        <v>415</v>
      </c>
      <c r="BX53" s="327">
        <v>49</v>
      </c>
      <c r="BY53" s="327">
        <v>661</v>
      </c>
      <c r="BZ53" s="327">
        <v>1</v>
      </c>
      <c r="CA53" s="327">
        <v>3</v>
      </c>
      <c r="CB53" s="327">
        <v>8</v>
      </c>
      <c r="CC53" s="327">
        <v>10</v>
      </c>
      <c r="CD53" s="327">
        <v>16</v>
      </c>
      <c r="CE53" s="327">
        <v>22</v>
      </c>
      <c r="CF53" s="327">
        <v>33</v>
      </c>
      <c r="CG53" s="327">
        <v>7</v>
      </c>
      <c r="CH53" s="327">
        <v>0</v>
      </c>
      <c r="CN53" s="327">
        <v>39</v>
      </c>
      <c r="CO53" s="327">
        <v>1235</v>
      </c>
      <c r="CP53" s="327">
        <v>1</v>
      </c>
      <c r="CQ53" s="327">
        <v>7</v>
      </c>
      <c r="CR53" s="327">
        <v>24</v>
      </c>
      <c r="CS53" s="327">
        <v>1</v>
      </c>
      <c r="CT53" s="327">
        <v>1</v>
      </c>
      <c r="CU53" s="327">
        <v>17</v>
      </c>
      <c r="CV53" s="327">
        <v>36</v>
      </c>
      <c r="CW53" s="327">
        <v>13</v>
      </c>
      <c r="CX53" s="327">
        <v>1</v>
      </c>
      <c r="DD53" s="327">
        <v>50</v>
      </c>
      <c r="DE53" s="327">
        <v>563</v>
      </c>
      <c r="DF53" s="327">
        <v>1</v>
      </c>
      <c r="DG53" s="327">
        <v>8</v>
      </c>
      <c r="DH53" s="327">
        <v>21</v>
      </c>
      <c r="DI53" s="327">
        <v>1</v>
      </c>
      <c r="DJ53" s="327">
        <v>1</v>
      </c>
      <c r="DK53" s="327">
        <v>20</v>
      </c>
      <c r="DL53" s="327">
        <v>37</v>
      </c>
      <c r="DM53" s="327">
        <v>11</v>
      </c>
      <c r="DN53" s="327" t="s">
        <v>415</v>
      </c>
      <c r="DT53" s="327">
        <v>48</v>
      </c>
      <c r="DU53" s="327">
        <v>672</v>
      </c>
      <c r="DV53" s="327">
        <v>1</v>
      </c>
      <c r="DW53" s="327">
        <v>6</v>
      </c>
      <c r="DX53" s="327">
        <v>26</v>
      </c>
      <c r="DY53" s="327">
        <v>1</v>
      </c>
      <c r="DZ53" s="327">
        <v>1</v>
      </c>
      <c r="EA53" s="327">
        <v>15</v>
      </c>
      <c r="EB53" s="327">
        <v>35</v>
      </c>
      <c r="EC53" s="327">
        <v>15</v>
      </c>
      <c r="ED53" s="327" t="s">
        <v>415</v>
      </c>
      <c r="EJ53" s="327">
        <v>51</v>
      </c>
      <c r="EK53" s="327" t="s">
        <v>416</v>
      </c>
      <c r="EL53" s="327" t="s">
        <v>416</v>
      </c>
      <c r="EM53" s="327" t="s">
        <v>416</v>
      </c>
      <c r="EN53" s="327" t="s">
        <v>416</v>
      </c>
      <c r="EO53" s="327" t="s">
        <v>416</v>
      </c>
      <c r="EP53" s="327" t="s">
        <v>416</v>
      </c>
      <c r="EQ53" s="327" t="s">
        <v>416</v>
      </c>
      <c r="ER53" s="327" t="s">
        <v>416</v>
      </c>
      <c r="ES53" s="327" t="s">
        <v>416</v>
      </c>
      <c r="ET53" s="327" t="s">
        <v>416</v>
      </c>
      <c r="EU53" s="327" t="s">
        <v>416</v>
      </c>
      <c r="EV53" s="327" t="s">
        <v>416</v>
      </c>
      <c r="EW53" s="327" t="s">
        <v>416</v>
      </c>
      <c r="EX53" s="327" t="s">
        <v>416</v>
      </c>
      <c r="EY53" s="327" t="s">
        <v>416</v>
      </c>
      <c r="EZ53" s="327" t="s">
        <v>416</v>
      </c>
      <c r="FA53" s="327" t="s">
        <v>416</v>
      </c>
      <c r="FB53" s="327" t="s">
        <v>416</v>
      </c>
      <c r="FC53" s="327" t="s">
        <v>416</v>
      </c>
      <c r="FD53" s="327" t="s">
        <v>416</v>
      </c>
      <c r="FE53" s="327" t="s">
        <v>416</v>
      </c>
      <c r="FF53" s="327" t="s">
        <v>416</v>
      </c>
      <c r="FG53" s="327" t="s">
        <v>416</v>
      </c>
      <c r="FH53" s="327" t="s">
        <v>416</v>
      </c>
      <c r="FI53" s="327" t="s">
        <v>416</v>
      </c>
      <c r="FJ53" s="327" t="s">
        <v>416</v>
      </c>
      <c r="FK53" s="327" t="s">
        <v>416</v>
      </c>
      <c r="FL53" s="327" t="s">
        <v>416</v>
      </c>
      <c r="FM53" s="327" t="s">
        <v>416</v>
      </c>
      <c r="FN53" s="327" t="s">
        <v>416</v>
      </c>
      <c r="FO53" s="327" t="s">
        <v>416</v>
      </c>
      <c r="FP53" s="327" t="s">
        <v>416</v>
      </c>
      <c r="FQ53" s="327" t="s">
        <v>416</v>
      </c>
      <c r="FR53" s="327" t="s">
        <v>416</v>
      </c>
      <c r="FS53" s="327" t="s">
        <v>416</v>
      </c>
      <c r="FT53" s="327" t="s">
        <v>416</v>
      </c>
      <c r="FU53" s="327" t="s">
        <v>416</v>
      </c>
      <c r="FV53" s="327" t="s">
        <v>416</v>
      </c>
      <c r="FW53" s="327" t="s">
        <v>416</v>
      </c>
      <c r="FX53" s="327" t="s">
        <v>416</v>
      </c>
      <c r="FY53" s="327" t="s">
        <v>416</v>
      </c>
      <c r="FZ53" s="327" t="s">
        <v>416</v>
      </c>
      <c r="GA53" s="327" t="s">
        <v>416</v>
      </c>
      <c r="GB53" s="327" t="s">
        <v>416</v>
      </c>
      <c r="GC53" s="327" t="s">
        <v>416</v>
      </c>
      <c r="GD53" s="327">
        <v>1217</v>
      </c>
      <c r="GF53" s="327">
        <v>36</v>
      </c>
      <c r="GG53" s="327">
        <v>557</v>
      </c>
      <c r="GI53" s="327">
        <v>40</v>
      </c>
      <c r="GJ53" s="327">
        <v>660</v>
      </c>
      <c r="GL53" s="327">
        <v>33</v>
      </c>
      <c r="GM53" s="327" t="s">
        <v>416</v>
      </c>
      <c r="GN53" s="327" t="s">
        <v>416</v>
      </c>
      <c r="GO53" s="327" t="s">
        <v>416</v>
      </c>
      <c r="GP53" s="327" t="s">
        <v>416</v>
      </c>
      <c r="GQ53" s="327" t="s">
        <v>416</v>
      </c>
      <c r="GR53" s="327" t="s">
        <v>416</v>
      </c>
      <c r="GS53" s="327" t="s">
        <v>416</v>
      </c>
      <c r="GT53" s="327" t="s">
        <v>416</v>
      </c>
      <c r="GU53" s="327" t="s">
        <v>416</v>
      </c>
      <c r="GV53" s="327" t="s">
        <v>416</v>
      </c>
      <c r="GW53" s="327" t="s">
        <v>416</v>
      </c>
      <c r="GX53" s="327" t="s">
        <v>416</v>
      </c>
      <c r="GY53" s="327" t="s">
        <v>416</v>
      </c>
      <c r="GZ53" s="327" t="s">
        <v>416</v>
      </c>
      <c r="HA53" s="327" t="s">
        <v>416</v>
      </c>
      <c r="HB53" s="327" t="s">
        <v>416</v>
      </c>
      <c r="HC53" s="327" t="s">
        <v>416</v>
      </c>
      <c r="HD53" s="327" t="s">
        <v>416</v>
      </c>
      <c r="HE53" s="327">
        <v>531</v>
      </c>
      <c r="HG53" s="327">
        <v>53</v>
      </c>
      <c r="HH53" s="327">
        <v>246</v>
      </c>
      <c r="HJ53" s="327">
        <v>52</v>
      </c>
      <c r="HK53" s="327">
        <v>285</v>
      </c>
      <c r="HM53" s="327">
        <v>53</v>
      </c>
      <c r="HO53" s="327"/>
      <c r="HP53" s="327"/>
      <c r="HQ53" s="327"/>
      <c r="HR53" s="327"/>
      <c r="HS53" s="327"/>
      <c r="HT53" s="327"/>
      <c r="HU53" s="327"/>
      <c r="HV53" s="327"/>
      <c r="HW53" s="327"/>
      <c r="HX53" s="327"/>
      <c r="HY53" s="327"/>
      <c r="HZ53" s="327"/>
      <c r="IA53" s="327"/>
      <c r="IB53" s="327"/>
      <c r="IC53" s="327"/>
      <c r="ID53" s="327"/>
      <c r="IE53" s="327"/>
      <c r="IF53" s="327"/>
      <c r="IG53" s="327"/>
      <c r="IH53" s="327"/>
      <c r="II53" s="327"/>
      <c r="IJ53" s="327"/>
      <c r="IK53" s="327"/>
      <c r="IL53" s="327"/>
      <c r="IM53" s="327"/>
      <c r="IN53" s="327"/>
      <c r="IO53" s="327"/>
      <c r="IP53" s="327"/>
      <c r="IQ53" s="327"/>
      <c r="IR53" s="327"/>
      <c r="IS53" s="327"/>
      <c r="IT53" s="327"/>
      <c r="IU53" s="327"/>
      <c r="IV53" s="327"/>
    </row>
    <row r="54" spans="1:256" ht="15" x14ac:dyDescent="0.25">
      <c r="A54" s="330"/>
      <c r="B54" s="330" t="s">
        <v>49</v>
      </c>
      <c r="C54" s="327">
        <v>130084</v>
      </c>
      <c r="D54" s="327">
        <v>1</v>
      </c>
      <c r="E54" s="327">
        <v>0</v>
      </c>
      <c r="F54" s="327">
        <v>13</v>
      </c>
      <c r="G54" s="327">
        <v>7</v>
      </c>
      <c r="H54" s="327">
        <v>19</v>
      </c>
      <c r="I54" s="327">
        <v>44</v>
      </c>
      <c r="J54" s="327">
        <v>16</v>
      </c>
      <c r="K54" s="327" t="s">
        <v>415</v>
      </c>
      <c r="P54" s="327">
        <v>60</v>
      </c>
      <c r="Q54" s="327">
        <v>46796</v>
      </c>
      <c r="R54" s="327">
        <v>1</v>
      </c>
      <c r="S54" s="327">
        <v>0</v>
      </c>
      <c r="T54" s="327">
        <v>11</v>
      </c>
      <c r="U54" s="327">
        <v>7</v>
      </c>
      <c r="V54" s="327">
        <v>20</v>
      </c>
      <c r="W54" s="327">
        <v>46</v>
      </c>
      <c r="X54" s="327">
        <v>15</v>
      </c>
      <c r="Y54" s="327" t="s">
        <v>415</v>
      </c>
      <c r="AD54" s="327">
        <v>61</v>
      </c>
      <c r="AE54" s="327">
        <v>83288</v>
      </c>
      <c r="AF54" s="327">
        <v>1</v>
      </c>
      <c r="AG54" s="327">
        <v>0</v>
      </c>
      <c r="AH54" s="327">
        <v>14</v>
      </c>
      <c r="AI54" s="327">
        <v>7</v>
      </c>
      <c r="AJ54" s="327">
        <v>19</v>
      </c>
      <c r="AK54" s="327">
        <v>43</v>
      </c>
      <c r="AL54" s="327">
        <v>16</v>
      </c>
      <c r="AM54" s="327">
        <v>0</v>
      </c>
      <c r="AR54" s="327">
        <v>60</v>
      </c>
      <c r="AS54" s="327">
        <v>129899</v>
      </c>
      <c r="AT54" s="327">
        <v>0</v>
      </c>
      <c r="AU54" s="327">
        <v>0</v>
      </c>
      <c r="AV54" s="327">
        <v>3</v>
      </c>
      <c r="AW54" s="327">
        <v>3</v>
      </c>
      <c r="AX54" s="327">
        <v>10</v>
      </c>
      <c r="AY54" s="327">
        <v>40</v>
      </c>
      <c r="AZ54" s="327">
        <v>40</v>
      </c>
      <c r="BA54" s="327">
        <v>4</v>
      </c>
      <c r="BB54" s="327" t="s">
        <v>415</v>
      </c>
      <c r="BH54" s="327">
        <v>44</v>
      </c>
      <c r="BI54" s="327">
        <v>46723</v>
      </c>
      <c r="BJ54" s="327">
        <v>0</v>
      </c>
      <c r="BK54" s="327">
        <v>0</v>
      </c>
      <c r="BL54" s="327">
        <v>2</v>
      </c>
      <c r="BM54" s="327">
        <v>2</v>
      </c>
      <c r="BN54" s="327">
        <v>8</v>
      </c>
      <c r="BO54" s="327">
        <v>38</v>
      </c>
      <c r="BP54" s="327">
        <v>44</v>
      </c>
      <c r="BQ54" s="327">
        <v>4</v>
      </c>
      <c r="BR54" s="327" t="s">
        <v>415</v>
      </c>
      <c r="BX54" s="327">
        <v>49</v>
      </c>
      <c r="BY54" s="327">
        <v>83176</v>
      </c>
      <c r="BZ54" s="327">
        <v>0</v>
      </c>
      <c r="CA54" s="327">
        <v>0</v>
      </c>
      <c r="CB54" s="327">
        <v>3</v>
      </c>
      <c r="CC54" s="327">
        <v>3</v>
      </c>
      <c r="CD54" s="327">
        <v>11</v>
      </c>
      <c r="CE54" s="327">
        <v>42</v>
      </c>
      <c r="CF54" s="327">
        <v>38</v>
      </c>
      <c r="CG54" s="327">
        <v>3</v>
      </c>
      <c r="CH54" s="327">
        <v>0</v>
      </c>
      <c r="CN54" s="327">
        <v>42</v>
      </c>
      <c r="CO54" s="327">
        <v>130078</v>
      </c>
      <c r="CP54" s="327">
        <v>1</v>
      </c>
      <c r="CQ54" s="327">
        <v>0</v>
      </c>
      <c r="CR54" s="327">
        <v>12</v>
      </c>
      <c r="CS54" s="327">
        <v>3</v>
      </c>
      <c r="CT54" s="327">
        <v>2</v>
      </c>
      <c r="CU54" s="327">
        <v>28</v>
      </c>
      <c r="CV54" s="327">
        <v>44</v>
      </c>
      <c r="CW54" s="327">
        <v>10</v>
      </c>
      <c r="CX54" s="327">
        <v>0</v>
      </c>
      <c r="DD54" s="327">
        <v>55</v>
      </c>
      <c r="DE54" s="327">
        <v>46795</v>
      </c>
      <c r="DF54" s="327">
        <v>1</v>
      </c>
      <c r="DG54" s="327">
        <v>0</v>
      </c>
      <c r="DH54" s="327">
        <v>12</v>
      </c>
      <c r="DI54" s="327">
        <v>4</v>
      </c>
      <c r="DJ54" s="327">
        <v>2</v>
      </c>
      <c r="DK54" s="327">
        <v>34</v>
      </c>
      <c r="DL54" s="327">
        <v>41</v>
      </c>
      <c r="DM54" s="327">
        <v>6</v>
      </c>
      <c r="DN54" s="327" t="s">
        <v>415</v>
      </c>
      <c r="DT54" s="327">
        <v>47</v>
      </c>
      <c r="DU54" s="327">
        <v>83283</v>
      </c>
      <c r="DV54" s="327">
        <v>1</v>
      </c>
      <c r="DW54" s="327">
        <v>0</v>
      </c>
      <c r="DX54" s="327">
        <v>11</v>
      </c>
      <c r="DY54" s="327">
        <v>2</v>
      </c>
      <c r="DZ54" s="327">
        <v>1</v>
      </c>
      <c r="EA54" s="327">
        <v>25</v>
      </c>
      <c r="EB54" s="327">
        <v>46</v>
      </c>
      <c r="EC54" s="327">
        <v>13</v>
      </c>
      <c r="ED54" s="327" t="s">
        <v>415</v>
      </c>
      <c r="EJ54" s="327">
        <v>60</v>
      </c>
      <c r="EK54" s="327" t="s">
        <v>416</v>
      </c>
      <c r="EL54" s="327" t="s">
        <v>416</v>
      </c>
      <c r="EM54" s="327" t="s">
        <v>416</v>
      </c>
      <c r="EN54" s="327" t="s">
        <v>416</v>
      </c>
      <c r="EO54" s="327" t="s">
        <v>416</v>
      </c>
      <c r="EP54" s="327" t="s">
        <v>416</v>
      </c>
      <c r="EQ54" s="327" t="s">
        <v>416</v>
      </c>
      <c r="ER54" s="327" t="s">
        <v>416</v>
      </c>
      <c r="ES54" s="327" t="s">
        <v>416</v>
      </c>
      <c r="ET54" s="327" t="s">
        <v>416</v>
      </c>
      <c r="EU54" s="327" t="s">
        <v>416</v>
      </c>
      <c r="EV54" s="327" t="s">
        <v>416</v>
      </c>
      <c r="EW54" s="327" t="s">
        <v>416</v>
      </c>
      <c r="EX54" s="327" t="s">
        <v>416</v>
      </c>
      <c r="EY54" s="327" t="s">
        <v>416</v>
      </c>
      <c r="EZ54" s="327" t="s">
        <v>416</v>
      </c>
      <c r="FA54" s="327" t="s">
        <v>416</v>
      </c>
      <c r="FB54" s="327" t="s">
        <v>416</v>
      </c>
      <c r="FC54" s="327" t="s">
        <v>416</v>
      </c>
      <c r="FD54" s="327" t="s">
        <v>416</v>
      </c>
      <c r="FE54" s="327" t="s">
        <v>416</v>
      </c>
      <c r="FF54" s="327" t="s">
        <v>416</v>
      </c>
      <c r="FG54" s="327" t="s">
        <v>416</v>
      </c>
      <c r="FH54" s="327" t="s">
        <v>416</v>
      </c>
      <c r="FI54" s="327" t="s">
        <v>416</v>
      </c>
      <c r="FJ54" s="327" t="s">
        <v>416</v>
      </c>
      <c r="FK54" s="327" t="s">
        <v>416</v>
      </c>
      <c r="FL54" s="327" t="s">
        <v>416</v>
      </c>
      <c r="FM54" s="327" t="s">
        <v>416</v>
      </c>
      <c r="FN54" s="327" t="s">
        <v>416</v>
      </c>
      <c r="FO54" s="327" t="s">
        <v>416</v>
      </c>
      <c r="FP54" s="327" t="s">
        <v>416</v>
      </c>
      <c r="FQ54" s="327" t="s">
        <v>416</v>
      </c>
      <c r="FR54" s="327" t="s">
        <v>416</v>
      </c>
      <c r="FS54" s="327" t="s">
        <v>416</v>
      </c>
      <c r="FT54" s="327" t="s">
        <v>416</v>
      </c>
      <c r="FU54" s="327" t="s">
        <v>416</v>
      </c>
      <c r="FV54" s="327" t="s">
        <v>416</v>
      </c>
      <c r="FW54" s="327" t="s">
        <v>416</v>
      </c>
      <c r="FX54" s="327" t="s">
        <v>416</v>
      </c>
      <c r="FY54" s="327" t="s">
        <v>416</v>
      </c>
      <c r="FZ54" s="327" t="s">
        <v>416</v>
      </c>
      <c r="GA54" s="327" t="s">
        <v>416</v>
      </c>
      <c r="GB54" s="327" t="s">
        <v>416</v>
      </c>
      <c r="GC54" s="327" t="s">
        <v>416</v>
      </c>
      <c r="GD54" s="327">
        <v>129860</v>
      </c>
      <c r="GF54" s="327">
        <v>33</v>
      </c>
      <c r="GG54" s="327">
        <v>46716</v>
      </c>
      <c r="GI54" s="327">
        <v>33</v>
      </c>
      <c r="GJ54" s="327">
        <v>83144</v>
      </c>
      <c r="GL54" s="327">
        <v>34</v>
      </c>
      <c r="GM54" s="327" t="s">
        <v>416</v>
      </c>
      <c r="GN54" s="327" t="s">
        <v>416</v>
      </c>
      <c r="GO54" s="327" t="s">
        <v>416</v>
      </c>
      <c r="GP54" s="327" t="s">
        <v>416</v>
      </c>
      <c r="GQ54" s="327" t="s">
        <v>416</v>
      </c>
      <c r="GR54" s="327" t="s">
        <v>416</v>
      </c>
      <c r="GS54" s="327" t="s">
        <v>416</v>
      </c>
      <c r="GT54" s="327" t="s">
        <v>416</v>
      </c>
      <c r="GU54" s="327" t="s">
        <v>416</v>
      </c>
      <c r="GV54" s="327" t="s">
        <v>416</v>
      </c>
      <c r="GW54" s="327" t="s">
        <v>416</v>
      </c>
      <c r="GX54" s="327" t="s">
        <v>416</v>
      </c>
      <c r="GY54" s="327" t="s">
        <v>416</v>
      </c>
      <c r="GZ54" s="327" t="s">
        <v>416</v>
      </c>
      <c r="HA54" s="327" t="s">
        <v>416</v>
      </c>
      <c r="HB54" s="327" t="s">
        <v>416</v>
      </c>
      <c r="HC54" s="327" t="s">
        <v>416</v>
      </c>
      <c r="HD54" s="327" t="s">
        <v>416</v>
      </c>
      <c r="HE54" s="327">
        <v>125263</v>
      </c>
      <c r="HG54" s="327">
        <v>71</v>
      </c>
      <c r="HH54" s="327">
        <v>44938</v>
      </c>
      <c r="HJ54" s="327">
        <v>65</v>
      </c>
      <c r="HK54" s="327">
        <v>80325</v>
      </c>
      <c r="HM54" s="327">
        <v>74</v>
      </c>
      <c r="HO54" s="327"/>
      <c r="HP54" s="327"/>
      <c r="HQ54" s="327"/>
      <c r="HR54" s="327"/>
      <c r="HS54" s="327"/>
      <c r="HT54" s="327"/>
      <c r="HU54" s="327"/>
      <c r="HV54" s="327"/>
      <c r="HW54" s="327"/>
      <c r="HX54" s="327"/>
      <c r="HY54" s="327"/>
      <c r="HZ54" s="327"/>
      <c r="IA54" s="327"/>
      <c r="IB54" s="327"/>
      <c r="IC54" s="327"/>
      <c r="ID54" s="327"/>
      <c r="IE54" s="327"/>
      <c r="IF54" s="327"/>
      <c r="IG54" s="327"/>
      <c r="IH54" s="327"/>
      <c r="II54" s="327"/>
      <c r="IJ54" s="327"/>
      <c r="IK54" s="327"/>
      <c r="IL54" s="327"/>
      <c r="IM54" s="327"/>
      <c r="IN54" s="327"/>
      <c r="IO54" s="327"/>
      <c r="IP54" s="327"/>
      <c r="IQ54" s="327"/>
      <c r="IR54" s="327"/>
      <c r="IS54" s="327"/>
      <c r="IT54" s="327"/>
      <c r="IU54" s="327"/>
      <c r="IV54" s="327"/>
    </row>
    <row r="55" spans="1:256" x14ac:dyDescent="0.2">
      <c r="HO55" s="327"/>
      <c r="HP55" s="327"/>
      <c r="HQ55" s="327"/>
      <c r="HR55" s="327"/>
      <c r="HS55" s="327"/>
      <c r="HT55" s="327"/>
      <c r="HU55" s="327"/>
      <c r="HV55" s="327"/>
      <c r="HW55" s="327"/>
      <c r="HX55" s="327"/>
      <c r="HY55" s="327"/>
      <c r="HZ55" s="327"/>
      <c r="IA55" s="327"/>
      <c r="IB55" s="327"/>
      <c r="IC55" s="327"/>
      <c r="ID55" s="327"/>
      <c r="IE55" s="327"/>
      <c r="IF55" s="327"/>
      <c r="IG55" s="327"/>
      <c r="IH55" s="327"/>
      <c r="II55" s="327"/>
      <c r="IJ55" s="327"/>
      <c r="IK55" s="327"/>
      <c r="IL55" s="327"/>
      <c r="IM55" s="327"/>
      <c r="IN55" s="327"/>
      <c r="IO55" s="327"/>
      <c r="IP55" s="327"/>
      <c r="IQ55" s="327"/>
      <c r="IR55" s="327"/>
      <c r="IS55" s="327"/>
      <c r="IT55" s="327"/>
      <c r="IU55" s="327"/>
      <c r="IV55" s="327"/>
    </row>
    <row r="56" spans="1:256" x14ac:dyDescent="0.2">
      <c r="A56" s="327" t="s">
        <v>399</v>
      </c>
      <c r="B56" s="327" t="s">
        <v>400</v>
      </c>
      <c r="C56" s="327">
        <v>8557</v>
      </c>
      <c r="D56" s="327">
        <v>1</v>
      </c>
      <c r="E56" s="327">
        <v>0</v>
      </c>
      <c r="F56" s="327">
        <v>15</v>
      </c>
      <c r="G56" s="327">
        <v>11</v>
      </c>
      <c r="H56" s="327">
        <v>22</v>
      </c>
      <c r="I56" s="327">
        <v>40</v>
      </c>
      <c r="J56" s="327">
        <v>12</v>
      </c>
      <c r="K56" s="327">
        <v>0</v>
      </c>
      <c r="P56" s="327">
        <v>52</v>
      </c>
      <c r="Q56" s="327">
        <v>2973</v>
      </c>
      <c r="R56" s="327">
        <v>1</v>
      </c>
      <c r="S56" s="327">
        <v>0</v>
      </c>
      <c r="T56" s="327">
        <v>13</v>
      </c>
      <c r="U56" s="327">
        <v>10</v>
      </c>
      <c r="V56" s="327">
        <v>22</v>
      </c>
      <c r="W56" s="327">
        <v>43</v>
      </c>
      <c r="X56" s="327">
        <v>12</v>
      </c>
      <c r="Y56" s="327">
        <v>0</v>
      </c>
      <c r="AD56" s="327">
        <v>54</v>
      </c>
      <c r="AE56" s="327">
        <v>5584</v>
      </c>
      <c r="AF56" s="327">
        <v>1</v>
      </c>
      <c r="AG56" s="327">
        <v>0</v>
      </c>
      <c r="AH56" s="327">
        <v>16</v>
      </c>
      <c r="AI56" s="327">
        <v>11</v>
      </c>
      <c r="AJ56" s="327">
        <v>21</v>
      </c>
      <c r="AK56" s="327">
        <v>38</v>
      </c>
      <c r="AL56" s="327">
        <v>13</v>
      </c>
      <c r="AM56" s="327">
        <v>0</v>
      </c>
      <c r="AR56" s="327">
        <v>51</v>
      </c>
      <c r="AS56" s="327">
        <v>8554</v>
      </c>
      <c r="AT56" s="327">
        <v>0</v>
      </c>
      <c r="AU56" s="327">
        <v>0</v>
      </c>
      <c r="AV56" s="327">
        <v>0</v>
      </c>
      <c r="AW56" s="327">
        <v>3</v>
      </c>
      <c r="AX56" s="327">
        <v>15</v>
      </c>
      <c r="AY56" s="327">
        <v>49</v>
      </c>
      <c r="AZ56" s="327">
        <v>31</v>
      </c>
      <c r="BA56" s="327">
        <v>1</v>
      </c>
      <c r="BB56" s="327">
        <v>0</v>
      </c>
      <c r="BH56" s="327">
        <v>32</v>
      </c>
      <c r="BI56" s="327">
        <v>2970</v>
      </c>
      <c r="BJ56" s="327" t="s">
        <v>415</v>
      </c>
      <c r="BK56" s="327" t="s">
        <v>415</v>
      </c>
      <c r="BL56" s="327">
        <v>1</v>
      </c>
      <c r="BM56" s="327">
        <v>2</v>
      </c>
      <c r="BN56" s="327">
        <v>13</v>
      </c>
      <c r="BO56" s="327">
        <v>47</v>
      </c>
      <c r="BP56" s="327">
        <v>36</v>
      </c>
      <c r="BQ56" s="327">
        <v>2</v>
      </c>
      <c r="BR56" s="327" t="s">
        <v>415</v>
      </c>
      <c r="BX56" s="327">
        <v>38</v>
      </c>
      <c r="BY56" s="327">
        <v>5584</v>
      </c>
      <c r="BZ56" s="327" t="s">
        <v>415</v>
      </c>
      <c r="CA56" s="327" t="s">
        <v>415</v>
      </c>
      <c r="CB56" s="327">
        <v>0</v>
      </c>
      <c r="CC56" s="327">
        <v>3</v>
      </c>
      <c r="CD56" s="327">
        <v>17</v>
      </c>
      <c r="CE56" s="327">
        <v>51</v>
      </c>
      <c r="CF56" s="327">
        <v>28</v>
      </c>
      <c r="CG56" s="327">
        <v>1</v>
      </c>
      <c r="CH56" s="327" t="s">
        <v>415</v>
      </c>
      <c r="CN56" s="327">
        <v>29</v>
      </c>
      <c r="CO56" s="327">
        <v>8557</v>
      </c>
      <c r="CP56" s="327">
        <v>1</v>
      </c>
      <c r="CQ56" s="327">
        <v>0</v>
      </c>
      <c r="CR56" s="327">
        <v>11</v>
      </c>
      <c r="CS56" s="327">
        <v>4</v>
      </c>
      <c r="CT56" s="327">
        <v>2</v>
      </c>
      <c r="CU56" s="327">
        <v>33</v>
      </c>
      <c r="CV56" s="327">
        <v>41</v>
      </c>
      <c r="CW56" s="327">
        <v>8</v>
      </c>
      <c r="CX56" s="327">
        <v>0</v>
      </c>
      <c r="DD56" s="327">
        <v>49</v>
      </c>
      <c r="DE56" s="327">
        <v>2973</v>
      </c>
      <c r="DF56" s="327">
        <v>0</v>
      </c>
      <c r="DG56" s="327" t="s">
        <v>415</v>
      </c>
      <c r="DH56" s="327">
        <v>13</v>
      </c>
      <c r="DI56" s="327">
        <v>5</v>
      </c>
      <c r="DJ56" s="327">
        <v>3</v>
      </c>
      <c r="DK56" s="327">
        <v>39</v>
      </c>
      <c r="DL56" s="327">
        <v>34</v>
      </c>
      <c r="DM56" s="327">
        <v>5</v>
      </c>
      <c r="DN56" s="327" t="s">
        <v>415</v>
      </c>
      <c r="DT56" s="327">
        <v>39</v>
      </c>
      <c r="DU56" s="327">
        <v>5584</v>
      </c>
      <c r="DV56" s="327">
        <v>1</v>
      </c>
      <c r="DW56" s="327" t="s">
        <v>415</v>
      </c>
      <c r="DX56" s="327">
        <v>10</v>
      </c>
      <c r="DY56" s="327">
        <v>3</v>
      </c>
      <c r="DZ56" s="327">
        <v>2</v>
      </c>
      <c r="EA56" s="327">
        <v>30</v>
      </c>
      <c r="EB56" s="327">
        <v>44</v>
      </c>
      <c r="EC56" s="327">
        <v>10</v>
      </c>
      <c r="ED56" s="327" t="s">
        <v>415</v>
      </c>
      <c r="EJ56" s="327">
        <v>55</v>
      </c>
      <c r="EK56" s="327" t="s">
        <v>416</v>
      </c>
      <c r="EL56" s="327" t="s">
        <v>416</v>
      </c>
      <c r="EM56" s="327" t="s">
        <v>416</v>
      </c>
      <c r="EN56" s="327" t="s">
        <v>416</v>
      </c>
      <c r="EO56" s="327" t="s">
        <v>416</v>
      </c>
      <c r="EP56" s="327" t="s">
        <v>416</v>
      </c>
      <c r="EQ56" s="327" t="s">
        <v>416</v>
      </c>
      <c r="ER56" s="327" t="s">
        <v>416</v>
      </c>
      <c r="ES56" s="327" t="s">
        <v>416</v>
      </c>
      <c r="ET56" s="327" t="s">
        <v>416</v>
      </c>
      <c r="EU56" s="327" t="s">
        <v>416</v>
      </c>
      <c r="EV56" s="327" t="s">
        <v>416</v>
      </c>
      <c r="EW56" s="327" t="s">
        <v>416</v>
      </c>
      <c r="EX56" s="327" t="s">
        <v>416</v>
      </c>
      <c r="EY56" s="327" t="s">
        <v>416</v>
      </c>
      <c r="EZ56" s="327" t="s">
        <v>416</v>
      </c>
      <c r="FA56" s="327" t="s">
        <v>416</v>
      </c>
      <c r="FB56" s="327" t="s">
        <v>416</v>
      </c>
      <c r="FC56" s="327" t="s">
        <v>416</v>
      </c>
      <c r="FD56" s="327" t="s">
        <v>416</v>
      </c>
      <c r="FE56" s="327" t="s">
        <v>416</v>
      </c>
      <c r="FF56" s="327" t="s">
        <v>416</v>
      </c>
      <c r="FG56" s="327" t="s">
        <v>416</v>
      </c>
      <c r="FH56" s="327" t="s">
        <v>416</v>
      </c>
      <c r="FI56" s="327" t="s">
        <v>416</v>
      </c>
      <c r="FJ56" s="327" t="s">
        <v>416</v>
      </c>
      <c r="FK56" s="327" t="s">
        <v>416</v>
      </c>
      <c r="FL56" s="327" t="s">
        <v>416</v>
      </c>
      <c r="FM56" s="327" t="s">
        <v>416</v>
      </c>
      <c r="FN56" s="327" t="s">
        <v>416</v>
      </c>
      <c r="FO56" s="327" t="s">
        <v>416</v>
      </c>
      <c r="FP56" s="327" t="s">
        <v>416</v>
      </c>
      <c r="FQ56" s="327" t="s">
        <v>416</v>
      </c>
      <c r="FR56" s="327" t="s">
        <v>416</v>
      </c>
      <c r="FS56" s="327" t="s">
        <v>416</v>
      </c>
      <c r="FT56" s="327" t="s">
        <v>416</v>
      </c>
      <c r="FU56" s="327" t="s">
        <v>416</v>
      </c>
      <c r="FV56" s="327" t="s">
        <v>416</v>
      </c>
      <c r="FW56" s="327" t="s">
        <v>416</v>
      </c>
      <c r="FX56" s="327" t="s">
        <v>416</v>
      </c>
      <c r="FY56" s="327" t="s">
        <v>416</v>
      </c>
      <c r="FZ56" s="327" t="s">
        <v>416</v>
      </c>
      <c r="GA56" s="327" t="s">
        <v>416</v>
      </c>
      <c r="GB56" s="327" t="s">
        <v>416</v>
      </c>
      <c r="GC56" s="327" t="s">
        <v>416</v>
      </c>
      <c r="GD56" s="327">
        <v>8554</v>
      </c>
      <c r="GF56" s="327">
        <v>22</v>
      </c>
      <c r="GG56" s="327">
        <v>2970</v>
      </c>
      <c r="GI56" s="327">
        <v>23</v>
      </c>
      <c r="GJ56" s="327">
        <v>5584</v>
      </c>
      <c r="GL56" s="327">
        <v>22</v>
      </c>
      <c r="GM56" s="327" t="s">
        <v>416</v>
      </c>
      <c r="GN56" s="327" t="s">
        <v>416</v>
      </c>
      <c r="GO56" s="327" t="s">
        <v>416</v>
      </c>
      <c r="GP56" s="327" t="s">
        <v>416</v>
      </c>
      <c r="GQ56" s="327" t="s">
        <v>416</v>
      </c>
      <c r="GR56" s="327" t="s">
        <v>416</v>
      </c>
      <c r="GS56" s="327" t="s">
        <v>416</v>
      </c>
      <c r="GT56" s="327" t="s">
        <v>416</v>
      </c>
      <c r="GU56" s="327" t="s">
        <v>416</v>
      </c>
      <c r="GV56" s="327" t="s">
        <v>416</v>
      </c>
      <c r="GW56" s="327" t="s">
        <v>416</v>
      </c>
      <c r="GX56" s="327" t="s">
        <v>416</v>
      </c>
      <c r="GY56" s="327" t="s">
        <v>416</v>
      </c>
      <c r="GZ56" s="327" t="s">
        <v>416</v>
      </c>
      <c r="HA56" s="327" t="s">
        <v>416</v>
      </c>
      <c r="HB56" s="327" t="s">
        <v>416</v>
      </c>
      <c r="HC56" s="327" t="s">
        <v>416</v>
      </c>
      <c r="HD56" s="327" t="s">
        <v>416</v>
      </c>
      <c r="HE56" s="327">
        <v>8281</v>
      </c>
      <c r="HG56" s="327">
        <v>70</v>
      </c>
      <c r="HH56" s="327">
        <v>2868</v>
      </c>
      <c r="HJ56" s="327">
        <v>63</v>
      </c>
      <c r="HK56" s="327">
        <v>5413</v>
      </c>
      <c r="HM56" s="327">
        <v>74</v>
      </c>
      <c r="HO56" s="327"/>
      <c r="HP56" s="327"/>
      <c r="HQ56" s="327"/>
      <c r="HR56" s="327"/>
      <c r="HS56" s="327"/>
      <c r="HT56" s="327"/>
      <c r="HU56" s="327"/>
      <c r="HV56" s="327"/>
      <c r="HW56" s="327"/>
      <c r="HX56" s="327"/>
      <c r="HY56" s="327"/>
      <c r="HZ56" s="327"/>
      <c r="IA56" s="327"/>
      <c r="IB56" s="327"/>
      <c r="IC56" s="327"/>
      <c r="ID56" s="327"/>
      <c r="IE56" s="327"/>
      <c r="IF56" s="327"/>
      <c r="IG56" s="327"/>
      <c r="IH56" s="327"/>
      <c r="II56" s="327"/>
      <c r="IJ56" s="327"/>
      <c r="IK56" s="327"/>
      <c r="IL56" s="327"/>
      <c r="IM56" s="327"/>
      <c r="IN56" s="327"/>
      <c r="IO56" s="327"/>
      <c r="IP56" s="327"/>
      <c r="IQ56" s="327"/>
      <c r="IR56" s="327"/>
      <c r="IS56" s="327"/>
      <c r="IT56" s="327"/>
      <c r="IU56" s="327"/>
      <c r="IV56" s="327"/>
    </row>
    <row r="57" spans="1:256" x14ac:dyDescent="0.2">
      <c r="B57" s="327" t="s">
        <v>401</v>
      </c>
      <c r="C57" s="327">
        <v>16527</v>
      </c>
      <c r="D57" s="327">
        <v>1</v>
      </c>
      <c r="E57" s="327">
        <v>0</v>
      </c>
      <c r="F57" s="327">
        <v>26</v>
      </c>
      <c r="G57" s="327">
        <v>12</v>
      </c>
      <c r="H57" s="327">
        <v>23</v>
      </c>
      <c r="I57" s="327">
        <v>31</v>
      </c>
      <c r="J57" s="327">
        <v>6</v>
      </c>
      <c r="K57" s="327">
        <v>0</v>
      </c>
      <c r="P57" s="327">
        <v>38</v>
      </c>
      <c r="Q57" s="327">
        <v>6074</v>
      </c>
      <c r="R57" s="327">
        <v>1</v>
      </c>
      <c r="S57" s="327">
        <v>0</v>
      </c>
      <c r="T57" s="327">
        <v>25</v>
      </c>
      <c r="U57" s="327">
        <v>12</v>
      </c>
      <c r="V57" s="327">
        <v>24</v>
      </c>
      <c r="W57" s="327">
        <v>32</v>
      </c>
      <c r="X57" s="327">
        <v>6</v>
      </c>
      <c r="Y57" s="327">
        <v>0</v>
      </c>
      <c r="AD57" s="327">
        <v>38</v>
      </c>
      <c r="AE57" s="327">
        <v>10453</v>
      </c>
      <c r="AF57" s="327">
        <v>1</v>
      </c>
      <c r="AG57" s="327">
        <v>0</v>
      </c>
      <c r="AH57" s="327">
        <v>27</v>
      </c>
      <c r="AI57" s="327">
        <v>12</v>
      </c>
      <c r="AJ57" s="327">
        <v>22</v>
      </c>
      <c r="AK57" s="327">
        <v>31</v>
      </c>
      <c r="AL57" s="327">
        <v>7</v>
      </c>
      <c r="AM57" s="327">
        <v>0</v>
      </c>
      <c r="AR57" s="327">
        <v>38</v>
      </c>
      <c r="AS57" s="327">
        <v>16500</v>
      </c>
      <c r="AT57" s="327">
        <v>0</v>
      </c>
      <c r="AU57" s="327">
        <v>0</v>
      </c>
      <c r="AV57" s="327">
        <v>2</v>
      </c>
      <c r="AW57" s="327">
        <v>7</v>
      </c>
      <c r="AX57" s="327">
        <v>22</v>
      </c>
      <c r="AY57" s="327">
        <v>48</v>
      </c>
      <c r="AZ57" s="327">
        <v>20</v>
      </c>
      <c r="BA57" s="327">
        <v>1</v>
      </c>
      <c r="BB57" s="327">
        <v>0</v>
      </c>
      <c r="BH57" s="327">
        <v>21</v>
      </c>
      <c r="BI57" s="327">
        <v>6067</v>
      </c>
      <c r="BJ57" s="327">
        <v>0</v>
      </c>
      <c r="BK57" s="327">
        <v>0</v>
      </c>
      <c r="BL57" s="327">
        <v>2</v>
      </c>
      <c r="BM57" s="327">
        <v>6</v>
      </c>
      <c r="BN57" s="327">
        <v>21</v>
      </c>
      <c r="BO57" s="327">
        <v>48</v>
      </c>
      <c r="BP57" s="327">
        <v>22</v>
      </c>
      <c r="BQ57" s="327">
        <v>1</v>
      </c>
      <c r="BR57" s="327">
        <v>0</v>
      </c>
      <c r="BX57" s="327">
        <v>23</v>
      </c>
      <c r="BY57" s="327">
        <v>10433</v>
      </c>
      <c r="BZ57" s="327">
        <v>0</v>
      </c>
      <c r="CA57" s="327">
        <v>0</v>
      </c>
      <c r="CB57" s="327">
        <v>2</v>
      </c>
      <c r="CC57" s="327">
        <v>7</v>
      </c>
      <c r="CD57" s="327">
        <v>23</v>
      </c>
      <c r="CE57" s="327">
        <v>48</v>
      </c>
      <c r="CF57" s="327">
        <v>19</v>
      </c>
      <c r="CG57" s="327">
        <v>0</v>
      </c>
      <c r="CH57" s="327">
        <v>0</v>
      </c>
      <c r="CN57" s="327">
        <v>19</v>
      </c>
      <c r="CO57" s="327">
        <v>16527</v>
      </c>
      <c r="CP57" s="327">
        <v>1</v>
      </c>
      <c r="CQ57" s="327">
        <v>0</v>
      </c>
      <c r="CR57" s="327">
        <v>23</v>
      </c>
      <c r="CS57" s="327">
        <v>6</v>
      </c>
      <c r="CT57" s="327">
        <v>3</v>
      </c>
      <c r="CU57" s="327">
        <v>33</v>
      </c>
      <c r="CV57" s="327">
        <v>30</v>
      </c>
      <c r="CW57" s="327">
        <v>3</v>
      </c>
      <c r="CX57" s="327" t="s">
        <v>415</v>
      </c>
      <c r="DD57" s="327">
        <v>34</v>
      </c>
      <c r="DE57" s="327">
        <v>6074</v>
      </c>
      <c r="DF57" s="327">
        <v>1</v>
      </c>
      <c r="DG57" s="327">
        <v>0</v>
      </c>
      <c r="DH57" s="327">
        <v>26</v>
      </c>
      <c r="DI57" s="327">
        <v>8</v>
      </c>
      <c r="DJ57" s="327">
        <v>3</v>
      </c>
      <c r="DK57" s="327">
        <v>36</v>
      </c>
      <c r="DL57" s="327">
        <v>24</v>
      </c>
      <c r="DM57" s="327">
        <v>2</v>
      </c>
      <c r="DN57" s="327" t="s">
        <v>415</v>
      </c>
      <c r="DT57" s="327">
        <v>25</v>
      </c>
      <c r="DU57" s="327">
        <v>10453</v>
      </c>
      <c r="DV57" s="327">
        <v>1</v>
      </c>
      <c r="DW57" s="327">
        <v>0</v>
      </c>
      <c r="DX57" s="327">
        <v>22</v>
      </c>
      <c r="DY57" s="327">
        <v>5</v>
      </c>
      <c r="DZ57" s="327">
        <v>2</v>
      </c>
      <c r="EA57" s="327">
        <v>32</v>
      </c>
      <c r="EB57" s="327">
        <v>34</v>
      </c>
      <c r="EC57" s="327">
        <v>4</v>
      </c>
      <c r="ED57" s="327" t="s">
        <v>415</v>
      </c>
      <c r="EJ57" s="327">
        <v>38</v>
      </c>
      <c r="EK57" s="327" t="s">
        <v>416</v>
      </c>
      <c r="EL57" s="327" t="s">
        <v>416</v>
      </c>
      <c r="EM57" s="327" t="s">
        <v>416</v>
      </c>
      <c r="EN57" s="327" t="s">
        <v>416</v>
      </c>
      <c r="EO57" s="327" t="s">
        <v>416</v>
      </c>
      <c r="EP57" s="327" t="s">
        <v>416</v>
      </c>
      <c r="EQ57" s="327" t="s">
        <v>416</v>
      </c>
      <c r="ER57" s="327" t="s">
        <v>416</v>
      </c>
      <c r="ES57" s="327" t="s">
        <v>416</v>
      </c>
      <c r="ET57" s="327" t="s">
        <v>416</v>
      </c>
      <c r="EU57" s="327" t="s">
        <v>416</v>
      </c>
      <c r="EV57" s="327" t="s">
        <v>416</v>
      </c>
      <c r="EW57" s="327" t="s">
        <v>416</v>
      </c>
      <c r="EX57" s="327" t="s">
        <v>416</v>
      </c>
      <c r="EY57" s="327" t="s">
        <v>416</v>
      </c>
      <c r="EZ57" s="327" t="s">
        <v>416</v>
      </c>
      <c r="FA57" s="327" t="s">
        <v>416</v>
      </c>
      <c r="FB57" s="327" t="s">
        <v>416</v>
      </c>
      <c r="FC57" s="327" t="s">
        <v>416</v>
      </c>
      <c r="FD57" s="327" t="s">
        <v>416</v>
      </c>
      <c r="FE57" s="327" t="s">
        <v>416</v>
      </c>
      <c r="FF57" s="327" t="s">
        <v>416</v>
      </c>
      <c r="FG57" s="327" t="s">
        <v>416</v>
      </c>
      <c r="FH57" s="327" t="s">
        <v>416</v>
      </c>
      <c r="FI57" s="327" t="s">
        <v>416</v>
      </c>
      <c r="FJ57" s="327" t="s">
        <v>416</v>
      </c>
      <c r="FK57" s="327" t="s">
        <v>416</v>
      </c>
      <c r="FL57" s="327" t="s">
        <v>416</v>
      </c>
      <c r="FM57" s="327" t="s">
        <v>416</v>
      </c>
      <c r="FN57" s="327" t="s">
        <v>416</v>
      </c>
      <c r="FO57" s="327" t="s">
        <v>416</v>
      </c>
      <c r="FP57" s="327" t="s">
        <v>416</v>
      </c>
      <c r="FQ57" s="327" t="s">
        <v>416</v>
      </c>
      <c r="FR57" s="327" t="s">
        <v>416</v>
      </c>
      <c r="FS57" s="327" t="s">
        <v>416</v>
      </c>
      <c r="FT57" s="327" t="s">
        <v>416</v>
      </c>
      <c r="FU57" s="327" t="s">
        <v>416</v>
      </c>
      <c r="FV57" s="327" t="s">
        <v>416</v>
      </c>
      <c r="FW57" s="327" t="s">
        <v>416</v>
      </c>
      <c r="FX57" s="327" t="s">
        <v>416</v>
      </c>
      <c r="FY57" s="327" t="s">
        <v>416</v>
      </c>
      <c r="FZ57" s="327" t="s">
        <v>416</v>
      </c>
      <c r="GA57" s="327" t="s">
        <v>416</v>
      </c>
      <c r="GB57" s="327" t="s">
        <v>416</v>
      </c>
      <c r="GC57" s="327" t="s">
        <v>416</v>
      </c>
      <c r="GD57" s="327">
        <v>16500</v>
      </c>
      <c r="GF57" s="327">
        <v>13</v>
      </c>
      <c r="GG57" s="327">
        <v>6067</v>
      </c>
      <c r="GI57" s="327">
        <v>13</v>
      </c>
      <c r="GJ57" s="327">
        <v>10433</v>
      </c>
      <c r="GL57" s="327">
        <v>13</v>
      </c>
      <c r="GM57" s="327" t="s">
        <v>416</v>
      </c>
      <c r="GN57" s="327" t="s">
        <v>416</v>
      </c>
      <c r="GO57" s="327" t="s">
        <v>416</v>
      </c>
      <c r="GP57" s="327" t="s">
        <v>416</v>
      </c>
      <c r="GQ57" s="327" t="s">
        <v>416</v>
      </c>
      <c r="GR57" s="327" t="s">
        <v>416</v>
      </c>
      <c r="GS57" s="327" t="s">
        <v>416</v>
      </c>
      <c r="GT57" s="327" t="s">
        <v>416</v>
      </c>
      <c r="GU57" s="327" t="s">
        <v>416</v>
      </c>
      <c r="GV57" s="327" t="s">
        <v>416</v>
      </c>
      <c r="GW57" s="327" t="s">
        <v>416</v>
      </c>
      <c r="GX57" s="327" t="s">
        <v>416</v>
      </c>
      <c r="GY57" s="327" t="s">
        <v>416</v>
      </c>
      <c r="GZ57" s="327" t="s">
        <v>416</v>
      </c>
      <c r="HA57" s="327" t="s">
        <v>416</v>
      </c>
      <c r="HB57" s="327" t="s">
        <v>416</v>
      </c>
      <c r="HC57" s="327" t="s">
        <v>416</v>
      </c>
      <c r="HD57" s="327" t="s">
        <v>416</v>
      </c>
      <c r="HE57" s="327">
        <v>15961</v>
      </c>
      <c r="HG57" s="327">
        <v>62</v>
      </c>
      <c r="HH57" s="327">
        <v>5858</v>
      </c>
      <c r="HJ57" s="327">
        <v>57</v>
      </c>
      <c r="HK57" s="327">
        <v>10103</v>
      </c>
      <c r="HM57" s="327">
        <v>65</v>
      </c>
      <c r="HO57" s="327"/>
      <c r="HP57" s="327"/>
      <c r="HQ57" s="327"/>
      <c r="HR57" s="327"/>
      <c r="HS57" s="327"/>
      <c r="HT57" s="327"/>
      <c r="HU57" s="327"/>
      <c r="HV57" s="327"/>
      <c r="HW57" s="327"/>
      <c r="HX57" s="327"/>
      <c r="HY57" s="327"/>
      <c r="HZ57" s="327"/>
      <c r="IA57" s="327"/>
      <c r="IB57" s="327"/>
      <c r="IC57" s="327"/>
      <c r="ID57" s="327"/>
      <c r="IE57" s="327"/>
      <c r="IF57" s="327"/>
      <c r="IG57" s="327"/>
      <c r="IH57" s="327"/>
      <c r="II57" s="327"/>
      <c r="IJ57" s="327"/>
      <c r="IK57" s="327"/>
      <c r="IL57" s="327"/>
      <c r="IM57" s="327"/>
      <c r="IN57" s="327"/>
      <c r="IO57" s="327"/>
      <c r="IP57" s="327"/>
      <c r="IQ57" s="327"/>
      <c r="IR57" s="327"/>
      <c r="IS57" s="327"/>
      <c r="IT57" s="327"/>
      <c r="IU57" s="327"/>
      <c r="IV57" s="327"/>
    </row>
    <row r="58" spans="1:256" x14ac:dyDescent="0.2">
      <c r="B58" s="327" t="s">
        <v>402</v>
      </c>
      <c r="C58" s="327">
        <v>2193</v>
      </c>
      <c r="D58" s="327">
        <v>0</v>
      </c>
      <c r="E58" s="327">
        <v>0</v>
      </c>
      <c r="F58" s="327">
        <v>87</v>
      </c>
      <c r="G58" s="327">
        <v>4</v>
      </c>
      <c r="H58" s="327">
        <v>3</v>
      </c>
      <c r="I58" s="327">
        <v>5</v>
      </c>
      <c r="J58" s="327">
        <v>1</v>
      </c>
      <c r="K58" s="327">
        <v>0</v>
      </c>
      <c r="P58" s="327">
        <v>6</v>
      </c>
      <c r="Q58" s="327">
        <v>792</v>
      </c>
      <c r="R58" s="327" t="s">
        <v>415</v>
      </c>
      <c r="S58" s="327">
        <v>1</v>
      </c>
      <c r="T58" s="327">
        <v>88</v>
      </c>
      <c r="U58" s="327">
        <v>3</v>
      </c>
      <c r="V58" s="327">
        <v>3</v>
      </c>
      <c r="W58" s="327">
        <v>5</v>
      </c>
      <c r="X58" s="327">
        <v>1</v>
      </c>
      <c r="Y58" s="327">
        <v>0</v>
      </c>
      <c r="AD58" s="327">
        <v>6</v>
      </c>
      <c r="AE58" s="327">
        <v>1401</v>
      </c>
      <c r="AF58" s="327" t="s">
        <v>415</v>
      </c>
      <c r="AG58" s="327">
        <v>0</v>
      </c>
      <c r="AH58" s="327">
        <v>86</v>
      </c>
      <c r="AI58" s="327">
        <v>4</v>
      </c>
      <c r="AJ58" s="327">
        <v>3</v>
      </c>
      <c r="AK58" s="327">
        <v>5</v>
      </c>
      <c r="AL58" s="327">
        <v>1</v>
      </c>
      <c r="AM58" s="327">
        <v>0</v>
      </c>
      <c r="AR58" s="327">
        <v>6</v>
      </c>
      <c r="AS58" s="327">
        <v>2155</v>
      </c>
      <c r="AT58" s="327">
        <v>0</v>
      </c>
      <c r="AU58" s="327">
        <v>0</v>
      </c>
      <c r="AV58" s="327">
        <v>56</v>
      </c>
      <c r="AW58" s="327">
        <v>18</v>
      </c>
      <c r="AX58" s="327">
        <v>14</v>
      </c>
      <c r="AY58" s="327">
        <v>9</v>
      </c>
      <c r="AZ58" s="327">
        <v>2</v>
      </c>
      <c r="BA58" s="327">
        <v>0</v>
      </c>
      <c r="BB58" s="327">
        <v>0</v>
      </c>
      <c r="BH58" s="327">
        <v>3</v>
      </c>
      <c r="BI58" s="327">
        <v>775</v>
      </c>
      <c r="BJ58" s="327" t="s">
        <v>415</v>
      </c>
      <c r="BK58" s="327">
        <v>1</v>
      </c>
      <c r="BL58" s="327">
        <v>57</v>
      </c>
      <c r="BM58" s="327">
        <v>18</v>
      </c>
      <c r="BN58" s="327">
        <v>12</v>
      </c>
      <c r="BO58" s="327">
        <v>10</v>
      </c>
      <c r="BP58" s="327">
        <v>1</v>
      </c>
      <c r="BQ58" s="327">
        <v>0</v>
      </c>
      <c r="BR58" s="327">
        <v>0</v>
      </c>
      <c r="BX58" s="327">
        <v>2</v>
      </c>
      <c r="BY58" s="327">
        <v>1380</v>
      </c>
      <c r="BZ58" s="327" t="s">
        <v>415</v>
      </c>
      <c r="CA58" s="327">
        <v>0</v>
      </c>
      <c r="CB58" s="327">
        <v>56</v>
      </c>
      <c r="CC58" s="327">
        <v>18</v>
      </c>
      <c r="CD58" s="327">
        <v>14</v>
      </c>
      <c r="CE58" s="327">
        <v>9</v>
      </c>
      <c r="CF58" s="327">
        <v>3</v>
      </c>
      <c r="CG58" s="327">
        <v>0</v>
      </c>
      <c r="CH58" s="327">
        <v>0</v>
      </c>
      <c r="CN58" s="327">
        <v>3</v>
      </c>
      <c r="CO58" s="327">
        <v>2193</v>
      </c>
      <c r="CP58" s="327" t="s">
        <v>415</v>
      </c>
      <c r="CQ58" s="327">
        <v>0</v>
      </c>
      <c r="CR58" s="327">
        <v>85</v>
      </c>
      <c r="CS58" s="327">
        <v>3</v>
      </c>
      <c r="CT58" s="327">
        <v>1</v>
      </c>
      <c r="CU58" s="327">
        <v>6</v>
      </c>
      <c r="CV58" s="327">
        <v>4</v>
      </c>
      <c r="CW58" s="327">
        <v>1</v>
      </c>
      <c r="CX58" s="327">
        <v>0</v>
      </c>
      <c r="DD58" s="327">
        <v>5</v>
      </c>
      <c r="DE58" s="327">
        <v>792</v>
      </c>
      <c r="DF58" s="327" t="s">
        <v>415</v>
      </c>
      <c r="DG58" s="327">
        <v>1</v>
      </c>
      <c r="DH58" s="327">
        <v>88</v>
      </c>
      <c r="DI58" s="327">
        <v>3</v>
      </c>
      <c r="DJ58" s="327">
        <v>1</v>
      </c>
      <c r="DK58" s="327">
        <v>5</v>
      </c>
      <c r="DL58" s="327">
        <v>2</v>
      </c>
      <c r="DM58" s="327" t="s">
        <v>415</v>
      </c>
      <c r="DN58" s="327">
        <v>0</v>
      </c>
      <c r="DT58" s="327">
        <v>2</v>
      </c>
      <c r="DU58" s="327">
        <v>1401</v>
      </c>
      <c r="DV58" s="327" t="s">
        <v>415</v>
      </c>
      <c r="DW58" s="327">
        <v>0</v>
      </c>
      <c r="DX58" s="327">
        <v>84</v>
      </c>
      <c r="DY58" s="327">
        <v>3</v>
      </c>
      <c r="DZ58" s="327">
        <v>0</v>
      </c>
      <c r="EA58" s="327">
        <v>6</v>
      </c>
      <c r="EB58" s="327">
        <v>5</v>
      </c>
      <c r="EC58" s="327" t="s">
        <v>415</v>
      </c>
      <c r="ED58" s="327">
        <v>0</v>
      </c>
      <c r="EJ58" s="327">
        <v>6</v>
      </c>
      <c r="EK58" s="327" t="s">
        <v>416</v>
      </c>
      <c r="EL58" s="327" t="s">
        <v>416</v>
      </c>
      <c r="EM58" s="327" t="s">
        <v>416</v>
      </c>
      <c r="EN58" s="327" t="s">
        <v>416</v>
      </c>
      <c r="EO58" s="327" t="s">
        <v>416</v>
      </c>
      <c r="EP58" s="327" t="s">
        <v>416</v>
      </c>
      <c r="EQ58" s="327" t="s">
        <v>416</v>
      </c>
      <c r="ER58" s="327" t="s">
        <v>416</v>
      </c>
      <c r="ES58" s="327" t="s">
        <v>416</v>
      </c>
      <c r="ET58" s="327" t="s">
        <v>416</v>
      </c>
      <c r="EU58" s="327" t="s">
        <v>416</v>
      </c>
      <c r="EV58" s="327" t="s">
        <v>416</v>
      </c>
      <c r="EW58" s="327" t="s">
        <v>416</v>
      </c>
      <c r="EX58" s="327" t="s">
        <v>416</v>
      </c>
      <c r="EY58" s="327" t="s">
        <v>416</v>
      </c>
      <c r="EZ58" s="327" t="s">
        <v>416</v>
      </c>
      <c r="FA58" s="327" t="s">
        <v>416</v>
      </c>
      <c r="FB58" s="327" t="s">
        <v>416</v>
      </c>
      <c r="FC58" s="327" t="s">
        <v>416</v>
      </c>
      <c r="FD58" s="327" t="s">
        <v>416</v>
      </c>
      <c r="FE58" s="327" t="s">
        <v>416</v>
      </c>
      <c r="FF58" s="327" t="s">
        <v>416</v>
      </c>
      <c r="FG58" s="327" t="s">
        <v>416</v>
      </c>
      <c r="FH58" s="327" t="s">
        <v>416</v>
      </c>
      <c r="FI58" s="327" t="s">
        <v>416</v>
      </c>
      <c r="FJ58" s="327" t="s">
        <v>416</v>
      </c>
      <c r="FK58" s="327" t="s">
        <v>416</v>
      </c>
      <c r="FL58" s="327" t="s">
        <v>416</v>
      </c>
      <c r="FM58" s="327" t="s">
        <v>416</v>
      </c>
      <c r="FN58" s="327" t="s">
        <v>416</v>
      </c>
      <c r="FO58" s="327" t="s">
        <v>416</v>
      </c>
      <c r="FP58" s="327" t="s">
        <v>416</v>
      </c>
      <c r="FQ58" s="327" t="s">
        <v>416</v>
      </c>
      <c r="FR58" s="327" t="s">
        <v>416</v>
      </c>
      <c r="FS58" s="327" t="s">
        <v>416</v>
      </c>
      <c r="FT58" s="327" t="s">
        <v>416</v>
      </c>
      <c r="FU58" s="327" t="s">
        <v>416</v>
      </c>
      <c r="FV58" s="327" t="s">
        <v>416</v>
      </c>
      <c r="FW58" s="327" t="s">
        <v>416</v>
      </c>
      <c r="FX58" s="327" t="s">
        <v>416</v>
      </c>
      <c r="FY58" s="327" t="s">
        <v>416</v>
      </c>
      <c r="FZ58" s="327" t="s">
        <v>416</v>
      </c>
      <c r="GA58" s="327" t="s">
        <v>416</v>
      </c>
      <c r="GB58" s="327" t="s">
        <v>416</v>
      </c>
      <c r="GC58" s="327" t="s">
        <v>416</v>
      </c>
      <c r="GD58" s="327">
        <v>2155</v>
      </c>
      <c r="GF58" s="327">
        <v>2</v>
      </c>
      <c r="GG58" s="327">
        <v>775</v>
      </c>
      <c r="GI58" s="327">
        <v>1</v>
      </c>
      <c r="GJ58" s="327">
        <v>1380</v>
      </c>
      <c r="GL58" s="327">
        <v>3</v>
      </c>
      <c r="GM58" s="327" t="s">
        <v>416</v>
      </c>
      <c r="GN58" s="327" t="s">
        <v>416</v>
      </c>
      <c r="GO58" s="327" t="s">
        <v>416</v>
      </c>
      <c r="GP58" s="327" t="s">
        <v>416</v>
      </c>
      <c r="GQ58" s="327" t="s">
        <v>416</v>
      </c>
      <c r="GR58" s="327" t="s">
        <v>416</v>
      </c>
      <c r="GS58" s="327" t="s">
        <v>416</v>
      </c>
      <c r="GT58" s="327" t="s">
        <v>416</v>
      </c>
      <c r="GU58" s="327" t="s">
        <v>416</v>
      </c>
      <c r="GV58" s="327" t="s">
        <v>416</v>
      </c>
      <c r="GW58" s="327" t="s">
        <v>416</v>
      </c>
      <c r="GX58" s="327" t="s">
        <v>416</v>
      </c>
      <c r="GY58" s="327" t="s">
        <v>416</v>
      </c>
      <c r="GZ58" s="327" t="s">
        <v>416</v>
      </c>
      <c r="HA58" s="327" t="s">
        <v>416</v>
      </c>
      <c r="HB58" s="327" t="s">
        <v>416</v>
      </c>
      <c r="HC58" s="327" t="s">
        <v>416</v>
      </c>
      <c r="HD58" s="327" t="s">
        <v>416</v>
      </c>
      <c r="HE58" s="327">
        <v>2159</v>
      </c>
      <c r="HG58" s="327">
        <v>18</v>
      </c>
      <c r="HH58" s="327">
        <v>782</v>
      </c>
      <c r="HJ58" s="327">
        <v>15</v>
      </c>
      <c r="HK58" s="327">
        <v>1377</v>
      </c>
      <c r="HM58" s="327">
        <v>20</v>
      </c>
      <c r="HO58" s="327"/>
      <c r="HP58" s="327"/>
      <c r="HQ58" s="327"/>
      <c r="HR58" s="327"/>
      <c r="HS58" s="327"/>
      <c r="HT58" s="327"/>
      <c r="HU58" s="327"/>
      <c r="HV58" s="327"/>
      <c r="HW58" s="327"/>
      <c r="HX58" s="327"/>
      <c r="HY58" s="327"/>
      <c r="HZ58" s="327"/>
      <c r="IA58" s="327"/>
      <c r="IB58" s="327"/>
      <c r="IC58" s="327"/>
      <c r="ID58" s="327"/>
      <c r="IE58" s="327"/>
      <c r="IF58" s="327"/>
      <c r="IG58" s="327"/>
      <c r="IH58" s="327"/>
      <c r="II58" s="327"/>
      <c r="IJ58" s="327"/>
      <c r="IK58" s="327"/>
      <c r="IL58" s="327"/>
      <c r="IM58" s="327"/>
      <c r="IN58" s="327"/>
      <c r="IO58" s="327"/>
      <c r="IP58" s="327"/>
      <c r="IQ58" s="327"/>
      <c r="IR58" s="327"/>
      <c r="IS58" s="327"/>
      <c r="IT58" s="327"/>
      <c r="IU58" s="327"/>
      <c r="IV58" s="327"/>
    </row>
    <row r="59" spans="1:256" x14ac:dyDescent="0.2">
      <c r="B59" s="327" t="s">
        <v>403</v>
      </c>
      <c r="C59" s="327">
        <v>662</v>
      </c>
      <c r="D59" s="327">
        <v>0</v>
      </c>
      <c r="E59" s="327">
        <v>0</v>
      </c>
      <c r="F59" s="327">
        <v>93</v>
      </c>
      <c r="G59" s="327">
        <v>2</v>
      </c>
      <c r="H59" s="327">
        <v>2</v>
      </c>
      <c r="I59" s="327">
        <v>2</v>
      </c>
      <c r="J59" s="327">
        <v>1</v>
      </c>
      <c r="K59" s="327">
        <v>0</v>
      </c>
      <c r="P59" s="327">
        <v>3</v>
      </c>
      <c r="Q59" s="327">
        <v>281</v>
      </c>
      <c r="R59" s="327">
        <v>0</v>
      </c>
      <c r="S59" s="327">
        <v>0</v>
      </c>
      <c r="T59" s="327">
        <v>95</v>
      </c>
      <c r="U59" s="327">
        <v>1</v>
      </c>
      <c r="V59" s="327" t="s">
        <v>415</v>
      </c>
      <c r="W59" s="327">
        <v>1</v>
      </c>
      <c r="X59" s="327" t="s">
        <v>415</v>
      </c>
      <c r="Y59" s="327">
        <v>0</v>
      </c>
      <c r="AD59" s="327">
        <v>2</v>
      </c>
      <c r="AE59" s="327">
        <v>381</v>
      </c>
      <c r="AF59" s="327">
        <v>0</v>
      </c>
      <c r="AG59" s="327">
        <v>0</v>
      </c>
      <c r="AH59" s="327">
        <v>92</v>
      </c>
      <c r="AI59" s="327">
        <v>2</v>
      </c>
      <c r="AJ59" s="327" t="s">
        <v>415</v>
      </c>
      <c r="AK59" s="327">
        <v>3</v>
      </c>
      <c r="AL59" s="327" t="s">
        <v>415</v>
      </c>
      <c r="AM59" s="327">
        <v>0</v>
      </c>
      <c r="AR59" s="327">
        <v>4</v>
      </c>
      <c r="AS59" s="327">
        <v>630</v>
      </c>
      <c r="AT59" s="327" t="s">
        <v>415</v>
      </c>
      <c r="AU59" s="327">
        <v>1</v>
      </c>
      <c r="AV59" s="327">
        <v>81</v>
      </c>
      <c r="AW59" s="327">
        <v>6</v>
      </c>
      <c r="AX59" s="327">
        <v>5</v>
      </c>
      <c r="AY59" s="327">
        <v>5</v>
      </c>
      <c r="AZ59" s="327">
        <v>1</v>
      </c>
      <c r="BA59" s="327">
        <v>0</v>
      </c>
      <c r="BB59" s="327">
        <v>0</v>
      </c>
      <c r="BH59" s="327">
        <v>1</v>
      </c>
      <c r="BI59" s="327">
        <v>266</v>
      </c>
      <c r="BJ59" s="327">
        <v>0</v>
      </c>
      <c r="BK59" s="327" t="s">
        <v>415</v>
      </c>
      <c r="BL59" s="327">
        <v>83</v>
      </c>
      <c r="BM59" s="327">
        <v>6</v>
      </c>
      <c r="BN59" s="327" t="s">
        <v>415</v>
      </c>
      <c r="BO59" s="327">
        <v>4</v>
      </c>
      <c r="BP59" s="327" t="s">
        <v>415</v>
      </c>
      <c r="BQ59" s="327">
        <v>0</v>
      </c>
      <c r="BR59" s="327">
        <v>0</v>
      </c>
      <c r="BX59" s="327" t="s">
        <v>415</v>
      </c>
      <c r="BY59" s="327">
        <v>364</v>
      </c>
      <c r="BZ59" s="327" t="s">
        <v>415</v>
      </c>
      <c r="CA59" s="327" t="s">
        <v>415</v>
      </c>
      <c r="CB59" s="327">
        <v>79</v>
      </c>
      <c r="CC59" s="327">
        <v>7</v>
      </c>
      <c r="CD59" s="327" t="s">
        <v>415</v>
      </c>
      <c r="CE59" s="327">
        <v>6</v>
      </c>
      <c r="CF59" s="327" t="s">
        <v>415</v>
      </c>
      <c r="CG59" s="327">
        <v>0</v>
      </c>
      <c r="CH59" s="327">
        <v>0</v>
      </c>
      <c r="CN59" s="327" t="s">
        <v>415</v>
      </c>
      <c r="CO59" s="327">
        <v>662</v>
      </c>
      <c r="CP59" s="327">
        <v>0</v>
      </c>
      <c r="CQ59" s="327">
        <v>0</v>
      </c>
      <c r="CR59" s="327">
        <v>93</v>
      </c>
      <c r="CS59" s="327" t="s">
        <v>415</v>
      </c>
      <c r="CT59" s="327" t="s">
        <v>415</v>
      </c>
      <c r="CU59" s="327">
        <v>3</v>
      </c>
      <c r="CV59" s="327">
        <v>2</v>
      </c>
      <c r="CW59" s="327">
        <v>0</v>
      </c>
      <c r="CX59" s="327">
        <v>0</v>
      </c>
      <c r="DD59" s="327">
        <v>2</v>
      </c>
      <c r="DE59" s="327">
        <v>281</v>
      </c>
      <c r="DF59" s="327">
        <v>0</v>
      </c>
      <c r="DG59" s="327">
        <v>0</v>
      </c>
      <c r="DH59" s="327">
        <v>95</v>
      </c>
      <c r="DI59" s="327" t="s">
        <v>415</v>
      </c>
      <c r="DJ59" s="327" t="s">
        <v>415</v>
      </c>
      <c r="DK59" s="327">
        <v>2</v>
      </c>
      <c r="DL59" s="327" t="s">
        <v>415</v>
      </c>
      <c r="DM59" s="327" t="s">
        <v>415</v>
      </c>
      <c r="DN59" s="327">
        <v>0</v>
      </c>
      <c r="DT59" s="327" t="s">
        <v>415</v>
      </c>
      <c r="DU59" s="327">
        <v>381</v>
      </c>
      <c r="DV59" s="327">
        <v>0</v>
      </c>
      <c r="DW59" s="327">
        <v>0</v>
      </c>
      <c r="DX59" s="327">
        <v>92</v>
      </c>
      <c r="DY59" s="327">
        <v>2</v>
      </c>
      <c r="DZ59" s="327" t="s">
        <v>415</v>
      </c>
      <c r="EA59" s="327">
        <v>3</v>
      </c>
      <c r="EB59" s="327" t="s">
        <v>415</v>
      </c>
      <c r="EC59" s="327" t="s">
        <v>415</v>
      </c>
      <c r="ED59" s="327">
        <v>0</v>
      </c>
      <c r="EJ59" s="327" t="s">
        <v>415</v>
      </c>
      <c r="EK59" s="327" t="s">
        <v>416</v>
      </c>
      <c r="EL59" s="327" t="s">
        <v>416</v>
      </c>
      <c r="EM59" s="327" t="s">
        <v>416</v>
      </c>
      <c r="EN59" s="327" t="s">
        <v>416</v>
      </c>
      <c r="EO59" s="327" t="s">
        <v>416</v>
      </c>
      <c r="EP59" s="327" t="s">
        <v>416</v>
      </c>
      <c r="EQ59" s="327" t="s">
        <v>416</v>
      </c>
      <c r="ER59" s="327" t="s">
        <v>416</v>
      </c>
      <c r="ES59" s="327" t="s">
        <v>416</v>
      </c>
      <c r="ET59" s="327" t="s">
        <v>416</v>
      </c>
      <c r="EU59" s="327" t="s">
        <v>416</v>
      </c>
      <c r="EV59" s="327" t="s">
        <v>416</v>
      </c>
      <c r="EW59" s="327" t="s">
        <v>416</v>
      </c>
      <c r="EX59" s="327" t="s">
        <v>416</v>
      </c>
      <c r="EY59" s="327" t="s">
        <v>416</v>
      </c>
      <c r="EZ59" s="327" t="s">
        <v>416</v>
      </c>
      <c r="FA59" s="327" t="s">
        <v>416</v>
      </c>
      <c r="FB59" s="327" t="s">
        <v>416</v>
      </c>
      <c r="FC59" s="327" t="s">
        <v>416</v>
      </c>
      <c r="FD59" s="327" t="s">
        <v>416</v>
      </c>
      <c r="FE59" s="327" t="s">
        <v>416</v>
      </c>
      <c r="FF59" s="327" t="s">
        <v>416</v>
      </c>
      <c r="FG59" s="327" t="s">
        <v>416</v>
      </c>
      <c r="FH59" s="327" t="s">
        <v>416</v>
      </c>
      <c r="FI59" s="327" t="s">
        <v>416</v>
      </c>
      <c r="FJ59" s="327" t="s">
        <v>416</v>
      </c>
      <c r="FK59" s="327" t="s">
        <v>416</v>
      </c>
      <c r="FL59" s="327" t="s">
        <v>416</v>
      </c>
      <c r="FM59" s="327" t="s">
        <v>416</v>
      </c>
      <c r="FN59" s="327" t="s">
        <v>416</v>
      </c>
      <c r="FO59" s="327" t="s">
        <v>416</v>
      </c>
      <c r="FP59" s="327" t="s">
        <v>416</v>
      </c>
      <c r="FQ59" s="327" t="s">
        <v>416</v>
      </c>
      <c r="FR59" s="327" t="s">
        <v>416</v>
      </c>
      <c r="FS59" s="327" t="s">
        <v>416</v>
      </c>
      <c r="FT59" s="327" t="s">
        <v>416</v>
      </c>
      <c r="FU59" s="327" t="s">
        <v>416</v>
      </c>
      <c r="FV59" s="327" t="s">
        <v>416</v>
      </c>
      <c r="FW59" s="327" t="s">
        <v>416</v>
      </c>
      <c r="FX59" s="327" t="s">
        <v>416</v>
      </c>
      <c r="FY59" s="327" t="s">
        <v>416</v>
      </c>
      <c r="FZ59" s="327" t="s">
        <v>416</v>
      </c>
      <c r="GA59" s="327" t="s">
        <v>416</v>
      </c>
      <c r="GB59" s="327" t="s">
        <v>416</v>
      </c>
      <c r="GC59" s="327" t="s">
        <v>416</v>
      </c>
      <c r="GD59" s="327">
        <v>630</v>
      </c>
      <c r="GF59" s="327">
        <v>1</v>
      </c>
      <c r="GG59" s="327">
        <v>266</v>
      </c>
      <c r="GI59" s="327" t="s">
        <v>415</v>
      </c>
      <c r="GJ59" s="327">
        <v>364</v>
      </c>
      <c r="GL59" s="327" t="s">
        <v>415</v>
      </c>
      <c r="GM59" s="327" t="s">
        <v>416</v>
      </c>
      <c r="GN59" s="327" t="s">
        <v>416</v>
      </c>
      <c r="GO59" s="327" t="s">
        <v>416</v>
      </c>
      <c r="GP59" s="327" t="s">
        <v>416</v>
      </c>
      <c r="GQ59" s="327" t="s">
        <v>416</v>
      </c>
      <c r="GR59" s="327" t="s">
        <v>416</v>
      </c>
      <c r="GS59" s="327" t="s">
        <v>416</v>
      </c>
      <c r="GT59" s="327" t="s">
        <v>416</v>
      </c>
      <c r="GU59" s="327" t="s">
        <v>416</v>
      </c>
      <c r="GV59" s="327" t="s">
        <v>416</v>
      </c>
      <c r="GW59" s="327" t="s">
        <v>416</v>
      </c>
      <c r="GX59" s="327" t="s">
        <v>416</v>
      </c>
      <c r="GY59" s="327" t="s">
        <v>416</v>
      </c>
      <c r="GZ59" s="327" t="s">
        <v>416</v>
      </c>
      <c r="HA59" s="327" t="s">
        <v>416</v>
      </c>
      <c r="HB59" s="327" t="s">
        <v>416</v>
      </c>
      <c r="HC59" s="327" t="s">
        <v>416</v>
      </c>
      <c r="HD59" s="327" t="s">
        <v>416</v>
      </c>
      <c r="HE59" s="327">
        <v>657</v>
      </c>
      <c r="HG59" s="327">
        <v>7</v>
      </c>
      <c r="HH59" s="327">
        <v>279</v>
      </c>
      <c r="HJ59" s="327">
        <v>6</v>
      </c>
      <c r="HK59" s="327">
        <v>378</v>
      </c>
      <c r="HM59" s="327">
        <v>8</v>
      </c>
      <c r="HO59" s="327"/>
      <c r="HP59" s="327"/>
      <c r="HQ59" s="327"/>
      <c r="HR59" s="327"/>
      <c r="HS59" s="327"/>
      <c r="HT59" s="327"/>
      <c r="HU59" s="327"/>
      <c r="HV59" s="327"/>
      <c r="HW59" s="327"/>
      <c r="HX59" s="327"/>
      <c r="HY59" s="327"/>
      <c r="HZ59" s="327"/>
      <c r="IA59" s="327"/>
      <c r="IB59" s="327"/>
      <c r="IC59" s="327"/>
      <c r="ID59" s="327"/>
      <c r="IE59" s="327"/>
      <c r="IF59" s="327"/>
      <c r="IG59" s="327"/>
      <c r="IH59" s="327"/>
      <c r="II59" s="327"/>
      <c r="IJ59" s="327"/>
      <c r="IK59" s="327"/>
      <c r="IL59" s="327"/>
      <c r="IM59" s="327"/>
      <c r="IN59" s="327"/>
      <c r="IO59" s="327"/>
      <c r="IP59" s="327"/>
      <c r="IQ59" s="327"/>
      <c r="IR59" s="327"/>
      <c r="IS59" s="327"/>
      <c r="IT59" s="327"/>
      <c r="IU59" s="327"/>
      <c r="IV59" s="327"/>
    </row>
    <row r="60" spans="1:256" x14ac:dyDescent="0.2">
      <c r="B60" s="327" t="s">
        <v>404</v>
      </c>
      <c r="C60" s="327">
        <v>12002</v>
      </c>
      <c r="D60" s="327">
        <v>1</v>
      </c>
      <c r="E60" s="327">
        <v>0</v>
      </c>
      <c r="F60" s="327">
        <v>12</v>
      </c>
      <c r="G60" s="327">
        <v>6</v>
      </c>
      <c r="H60" s="327">
        <v>15</v>
      </c>
      <c r="I60" s="327">
        <v>42</v>
      </c>
      <c r="J60" s="327">
        <v>23</v>
      </c>
      <c r="K60" s="327">
        <v>0</v>
      </c>
      <c r="P60" s="327">
        <v>65</v>
      </c>
      <c r="Q60" s="327">
        <v>2206</v>
      </c>
      <c r="R60" s="327">
        <v>1</v>
      </c>
      <c r="S60" s="327" t="s">
        <v>415</v>
      </c>
      <c r="T60" s="327">
        <v>11</v>
      </c>
      <c r="U60" s="327">
        <v>5</v>
      </c>
      <c r="V60" s="327">
        <v>15</v>
      </c>
      <c r="W60" s="327">
        <v>42</v>
      </c>
      <c r="X60" s="327">
        <v>26</v>
      </c>
      <c r="Y60" s="327" t="s">
        <v>415</v>
      </c>
      <c r="AD60" s="327">
        <v>67</v>
      </c>
      <c r="AE60" s="327">
        <v>9796</v>
      </c>
      <c r="AF60" s="327">
        <v>1</v>
      </c>
      <c r="AG60" s="327" t="s">
        <v>415</v>
      </c>
      <c r="AH60" s="327">
        <v>13</v>
      </c>
      <c r="AI60" s="327">
        <v>6</v>
      </c>
      <c r="AJ60" s="327">
        <v>15</v>
      </c>
      <c r="AK60" s="327">
        <v>42</v>
      </c>
      <c r="AL60" s="327">
        <v>23</v>
      </c>
      <c r="AM60" s="327" t="s">
        <v>415</v>
      </c>
      <c r="AR60" s="327">
        <v>65</v>
      </c>
      <c r="AS60" s="327">
        <v>11987</v>
      </c>
      <c r="AT60" s="327">
        <v>0</v>
      </c>
      <c r="AU60" s="327">
        <v>0</v>
      </c>
      <c r="AV60" s="327">
        <v>1</v>
      </c>
      <c r="AW60" s="327">
        <v>3</v>
      </c>
      <c r="AX60" s="327">
        <v>12</v>
      </c>
      <c r="AY60" s="327">
        <v>37</v>
      </c>
      <c r="AZ60" s="327">
        <v>41</v>
      </c>
      <c r="BA60" s="327">
        <v>6</v>
      </c>
      <c r="BB60" s="327">
        <v>0</v>
      </c>
      <c r="BH60" s="327">
        <v>47</v>
      </c>
      <c r="BI60" s="327">
        <v>2204</v>
      </c>
      <c r="BJ60" s="327">
        <v>0</v>
      </c>
      <c r="BK60" s="327">
        <v>0</v>
      </c>
      <c r="BL60" s="327">
        <v>0</v>
      </c>
      <c r="BM60" s="327">
        <v>2</v>
      </c>
      <c r="BN60" s="327">
        <v>11</v>
      </c>
      <c r="BO60" s="327">
        <v>34</v>
      </c>
      <c r="BP60" s="327">
        <v>44</v>
      </c>
      <c r="BQ60" s="327">
        <v>9</v>
      </c>
      <c r="BR60" s="327">
        <v>0</v>
      </c>
      <c r="BX60" s="327">
        <v>53</v>
      </c>
      <c r="BY60" s="327">
        <v>9783</v>
      </c>
      <c r="BZ60" s="327">
        <v>0</v>
      </c>
      <c r="CA60" s="327">
        <v>0</v>
      </c>
      <c r="CB60" s="327">
        <v>1</v>
      </c>
      <c r="CC60" s="327">
        <v>4</v>
      </c>
      <c r="CD60" s="327">
        <v>12</v>
      </c>
      <c r="CE60" s="327">
        <v>37</v>
      </c>
      <c r="CF60" s="327">
        <v>40</v>
      </c>
      <c r="CG60" s="327">
        <v>5</v>
      </c>
      <c r="CH60" s="327">
        <v>0</v>
      </c>
      <c r="CN60" s="327">
        <v>46</v>
      </c>
      <c r="CO60" s="327">
        <v>12001</v>
      </c>
      <c r="CP60" s="327">
        <v>1</v>
      </c>
      <c r="CQ60" s="327">
        <v>0</v>
      </c>
      <c r="CR60" s="327">
        <v>10</v>
      </c>
      <c r="CS60" s="327">
        <v>3</v>
      </c>
      <c r="CT60" s="327">
        <v>1</v>
      </c>
      <c r="CU60" s="327">
        <v>24</v>
      </c>
      <c r="CV60" s="327">
        <v>45</v>
      </c>
      <c r="CW60" s="327">
        <v>15</v>
      </c>
      <c r="CX60" s="327">
        <v>1</v>
      </c>
      <c r="DD60" s="327">
        <v>61</v>
      </c>
      <c r="DE60" s="327">
        <v>2206</v>
      </c>
      <c r="DF60" s="327">
        <v>1</v>
      </c>
      <c r="DG60" s="327">
        <v>0</v>
      </c>
      <c r="DH60" s="327">
        <v>13</v>
      </c>
      <c r="DI60" s="327">
        <v>4</v>
      </c>
      <c r="DJ60" s="327">
        <v>2</v>
      </c>
      <c r="DK60" s="327">
        <v>28</v>
      </c>
      <c r="DL60" s="327">
        <v>42</v>
      </c>
      <c r="DM60" s="327">
        <v>11</v>
      </c>
      <c r="DN60" s="327">
        <v>0</v>
      </c>
      <c r="DT60" s="327">
        <v>53</v>
      </c>
      <c r="DU60" s="327">
        <v>9795</v>
      </c>
      <c r="DV60" s="327">
        <v>1</v>
      </c>
      <c r="DW60" s="327">
        <v>0</v>
      </c>
      <c r="DX60" s="327">
        <v>9</v>
      </c>
      <c r="DY60" s="327">
        <v>3</v>
      </c>
      <c r="DZ60" s="327">
        <v>1</v>
      </c>
      <c r="EA60" s="327">
        <v>23</v>
      </c>
      <c r="EB60" s="327">
        <v>46</v>
      </c>
      <c r="EC60" s="327">
        <v>16</v>
      </c>
      <c r="ED60" s="327">
        <v>1</v>
      </c>
      <c r="EJ60" s="327">
        <v>62</v>
      </c>
      <c r="EK60" s="327" t="s">
        <v>416</v>
      </c>
      <c r="EL60" s="327" t="s">
        <v>416</v>
      </c>
      <c r="EM60" s="327" t="s">
        <v>416</v>
      </c>
      <c r="EN60" s="327" t="s">
        <v>416</v>
      </c>
      <c r="EO60" s="327" t="s">
        <v>416</v>
      </c>
      <c r="EP60" s="327" t="s">
        <v>416</v>
      </c>
      <c r="EQ60" s="327" t="s">
        <v>416</v>
      </c>
      <c r="ER60" s="327" t="s">
        <v>416</v>
      </c>
      <c r="ES60" s="327" t="s">
        <v>416</v>
      </c>
      <c r="ET60" s="327" t="s">
        <v>416</v>
      </c>
      <c r="EU60" s="327" t="s">
        <v>416</v>
      </c>
      <c r="EV60" s="327" t="s">
        <v>416</v>
      </c>
      <c r="EW60" s="327" t="s">
        <v>416</v>
      </c>
      <c r="EX60" s="327" t="s">
        <v>416</v>
      </c>
      <c r="EY60" s="327" t="s">
        <v>416</v>
      </c>
      <c r="EZ60" s="327" t="s">
        <v>416</v>
      </c>
      <c r="FA60" s="327" t="s">
        <v>416</v>
      </c>
      <c r="FB60" s="327" t="s">
        <v>416</v>
      </c>
      <c r="FC60" s="327" t="s">
        <v>416</v>
      </c>
      <c r="FD60" s="327" t="s">
        <v>416</v>
      </c>
      <c r="FE60" s="327" t="s">
        <v>416</v>
      </c>
      <c r="FF60" s="327" t="s">
        <v>416</v>
      </c>
      <c r="FG60" s="327" t="s">
        <v>416</v>
      </c>
      <c r="FH60" s="327" t="s">
        <v>416</v>
      </c>
      <c r="FI60" s="327" t="s">
        <v>416</v>
      </c>
      <c r="FJ60" s="327" t="s">
        <v>416</v>
      </c>
      <c r="FK60" s="327" t="s">
        <v>416</v>
      </c>
      <c r="FL60" s="327" t="s">
        <v>416</v>
      </c>
      <c r="FM60" s="327" t="s">
        <v>416</v>
      </c>
      <c r="FN60" s="327" t="s">
        <v>416</v>
      </c>
      <c r="FO60" s="327" t="s">
        <v>416</v>
      </c>
      <c r="FP60" s="327" t="s">
        <v>416</v>
      </c>
      <c r="FQ60" s="327" t="s">
        <v>416</v>
      </c>
      <c r="FR60" s="327" t="s">
        <v>416</v>
      </c>
      <c r="FS60" s="327" t="s">
        <v>416</v>
      </c>
      <c r="FT60" s="327" t="s">
        <v>416</v>
      </c>
      <c r="FU60" s="327" t="s">
        <v>416</v>
      </c>
      <c r="FV60" s="327" t="s">
        <v>416</v>
      </c>
      <c r="FW60" s="327" t="s">
        <v>416</v>
      </c>
      <c r="FX60" s="327" t="s">
        <v>416</v>
      </c>
      <c r="FY60" s="327" t="s">
        <v>416</v>
      </c>
      <c r="FZ60" s="327" t="s">
        <v>416</v>
      </c>
      <c r="GA60" s="327" t="s">
        <v>416</v>
      </c>
      <c r="GB60" s="327" t="s">
        <v>416</v>
      </c>
      <c r="GC60" s="327" t="s">
        <v>416</v>
      </c>
      <c r="GD60" s="327">
        <v>11983</v>
      </c>
      <c r="GF60" s="327">
        <v>40</v>
      </c>
      <c r="GG60" s="327">
        <v>2203</v>
      </c>
      <c r="GI60" s="327">
        <v>42</v>
      </c>
      <c r="GJ60" s="327">
        <v>9780</v>
      </c>
      <c r="GL60" s="327">
        <v>39</v>
      </c>
      <c r="GM60" s="327" t="s">
        <v>416</v>
      </c>
      <c r="GN60" s="327" t="s">
        <v>416</v>
      </c>
      <c r="GO60" s="327" t="s">
        <v>416</v>
      </c>
      <c r="GP60" s="327" t="s">
        <v>416</v>
      </c>
      <c r="GQ60" s="327" t="s">
        <v>416</v>
      </c>
      <c r="GR60" s="327" t="s">
        <v>416</v>
      </c>
      <c r="GS60" s="327" t="s">
        <v>416</v>
      </c>
      <c r="GT60" s="327" t="s">
        <v>416</v>
      </c>
      <c r="GU60" s="327" t="s">
        <v>416</v>
      </c>
      <c r="GV60" s="327" t="s">
        <v>416</v>
      </c>
      <c r="GW60" s="327" t="s">
        <v>416</v>
      </c>
      <c r="GX60" s="327" t="s">
        <v>416</v>
      </c>
      <c r="GY60" s="327" t="s">
        <v>416</v>
      </c>
      <c r="GZ60" s="327" t="s">
        <v>416</v>
      </c>
      <c r="HA60" s="327" t="s">
        <v>416</v>
      </c>
      <c r="HB60" s="327" t="s">
        <v>416</v>
      </c>
      <c r="HC60" s="327" t="s">
        <v>416</v>
      </c>
      <c r="HD60" s="327" t="s">
        <v>416</v>
      </c>
      <c r="HE60" s="327">
        <v>11616</v>
      </c>
      <c r="HG60" s="327">
        <v>72</v>
      </c>
      <c r="HH60" s="327">
        <v>2134</v>
      </c>
      <c r="HJ60" s="327">
        <v>68</v>
      </c>
      <c r="HK60" s="327">
        <v>9482</v>
      </c>
      <c r="HM60" s="327">
        <v>73</v>
      </c>
      <c r="HO60" s="327"/>
      <c r="HP60" s="327"/>
      <c r="HQ60" s="327"/>
      <c r="HR60" s="327"/>
      <c r="HS60" s="327"/>
      <c r="HT60" s="327"/>
      <c r="HU60" s="327"/>
      <c r="HV60" s="327"/>
      <c r="HW60" s="327"/>
      <c r="HX60" s="327"/>
      <c r="HY60" s="327"/>
      <c r="HZ60" s="327"/>
      <c r="IA60" s="327"/>
      <c r="IB60" s="327"/>
      <c r="IC60" s="327"/>
      <c r="ID60" s="327"/>
      <c r="IE60" s="327"/>
      <c r="IF60" s="327"/>
      <c r="IG60" s="327"/>
      <c r="IH60" s="327"/>
      <c r="II60" s="327"/>
      <c r="IJ60" s="327"/>
      <c r="IK60" s="327"/>
      <c r="IL60" s="327"/>
      <c r="IM60" s="327"/>
      <c r="IN60" s="327"/>
      <c r="IO60" s="327"/>
      <c r="IP60" s="327"/>
      <c r="IQ60" s="327"/>
      <c r="IR60" s="327"/>
      <c r="IS60" s="327"/>
      <c r="IT60" s="327"/>
      <c r="IU60" s="327"/>
      <c r="IV60" s="327"/>
    </row>
    <row r="61" spans="1:256" x14ac:dyDescent="0.2">
      <c r="B61" s="327" t="s">
        <v>405</v>
      </c>
      <c r="C61" s="327">
        <v>8682</v>
      </c>
      <c r="D61" s="327">
        <v>1</v>
      </c>
      <c r="E61" s="327">
        <v>0</v>
      </c>
      <c r="F61" s="327">
        <v>27</v>
      </c>
      <c r="G61" s="327">
        <v>10</v>
      </c>
      <c r="H61" s="327">
        <v>21</v>
      </c>
      <c r="I61" s="327">
        <v>32</v>
      </c>
      <c r="J61" s="327">
        <v>10</v>
      </c>
      <c r="K61" s="327" t="s">
        <v>415</v>
      </c>
      <c r="P61" s="327">
        <v>42</v>
      </c>
      <c r="Q61" s="327">
        <v>2550</v>
      </c>
      <c r="R61" s="327">
        <v>0</v>
      </c>
      <c r="S61" s="327" t="s">
        <v>415</v>
      </c>
      <c r="T61" s="327">
        <v>27</v>
      </c>
      <c r="U61" s="327">
        <v>10</v>
      </c>
      <c r="V61" s="327">
        <v>21</v>
      </c>
      <c r="W61" s="327">
        <v>32</v>
      </c>
      <c r="X61" s="327">
        <v>9</v>
      </c>
      <c r="Y61" s="327" t="s">
        <v>415</v>
      </c>
      <c r="AD61" s="327">
        <v>41</v>
      </c>
      <c r="AE61" s="327">
        <v>6132</v>
      </c>
      <c r="AF61" s="327">
        <v>1</v>
      </c>
      <c r="AG61" s="327" t="s">
        <v>415</v>
      </c>
      <c r="AH61" s="327">
        <v>26</v>
      </c>
      <c r="AI61" s="327">
        <v>10</v>
      </c>
      <c r="AJ61" s="327">
        <v>21</v>
      </c>
      <c r="AK61" s="327">
        <v>32</v>
      </c>
      <c r="AL61" s="327">
        <v>10</v>
      </c>
      <c r="AM61" s="327">
        <v>0</v>
      </c>
      <c r="AR61" s="327">
        <v>42</v>
      </c>
      <c r="AS61" s="327">
        <v>8666</v>
      </c>
      <c r="AT61" s="327">
        <v>0</v>
      </c>
      <c r="AU61" s="327">
        <v>0</v>
      </c>
      <c r="AV61" s="327">
        <v>2</v>
      </c>
      <c r="AW61" s="327">
        <v>7</v>
      </c>
      <c r="AX61" s="327">
        <v>22</v>
      </c>
      <c r="AY61" s="327">
        <v>42</v>
      </c>
      <c r="AZ61" s="327">
        <v>25</v>
      </c>
      <c r="BA61" s="327">
        <v>2</v>
      </c>
      <c r="BB61" s="327">
        <v>0</v>
      </c>
      <c r="BH61" s="327">
        <v>27</v>
      </c>
      <c r="BI61" s="327">
        <v>2545</v>
      </c>
      <c r="BJ61" s="327">
        <v>0</v>
      </c>
      <c r="BK61" s="327">
        <v>0</v>
      </c>
      <c r="BL61" s="327">
        <v>2</v>
      </c>
      <c r="BM61" s="327">
        <v>6</v>
      </c>
      <c r="BN61" s="327">
        <v>21</v>
      </c>
      <c r="BO61" s="327">
        <v>42</v>
      </c>
      <c r="BP61" s="327">
        <v>26</v>
      </c>
      <c r="BQ61" s="327">
        <v>2</v>
      </c>
      <c r="BR61" s="327" t="s">
        <v>415</v>
      </c>
      <c r="BX61" s="327">
        <v>28</v>
      </c>
      <c r="BY61" s="327">
        <v>6121</v>
      </c>
      <c r="BZ61" s="327">
        <v>0</v>
      </c>
      <c r="CA61" s="327">
        <v>0</v>
      </c>
      <c r="CB61" s="327">
        <v>2</v>
      </c>
      <c r="CC61" s="327">
        <v>7</v>
      </c>
      <c r="CD61" s="327">
        <v>22</v>
      </c>
      <c r="CE61" s="327">
        <v>42</v>
      </c>
      <c r="CF61" s="327">
        <v>25</v>
      </c>
      <c r="CG61" s="327">
        <v>2</v>
      </c>
      <c r="CH61" s="327" t="s">
        <v>415</v>
      </c>
      <c r="CN61" s="327">
        <v>27</v>
      </c>
      <c r="CO61" s="327">
        <v>8682</v>
      </c>
      <c r="CP61" s="327">
        <v>0</v>
      </c>
      <c r="CQ61" s="327">
        <v>0</v>
      </c>
      <c r="CR61" s="327">
        <v>23</v>
      </c>
      <c r="CS61" s="327">
        <v>5</v>
      </c>
      <c r="CT61" s="327">
        <v>2</v>
      </c>
      <c r="CU61" s="327">
        <v>28</v>
      </c>
      <c r="CV61" s="327">
        <v>33</v>
      </c>
      <c r="CW61" s="327">
        <v>8</v>
      </c>
      <c r="CX61" s="327">
        <v>0</v>
      </c>
      <c r="DD61" s="327">
        <v>41</v>
      </c>
      <c r="DE61" s="327">
        <v>2550</v>
      </c>
      <c r="DF61" s="327">
        <v>0</v>
      </c>
      <c r="DG61" s="327">
        <v>0</v>
      </c>
      <c r="DH61" s="327">
        <v>27</v>
      </c>
      <c r="DI61" s="327">
        <v>7</v>
      </c>
      <c r="DJ61" s="327">
        <v>2</v>
      </c>
      <c r="DK61" s="327">
        <v>31</v>
      </c>
      <c r="DL61" s="327">
        <v>27</v>
      </c>
      <c r="DM61" s="327">
        <v>4</v>
      </c>
      <c r="DN61" s="327">
        <v>0</v>
      </c>
      <c r="DT61" s="327">
        <v>31</v>
      </c>
      <c r="DU61" s="327">
        <v>6132</v>
      </c>
      <c r="DV61" s="327">
        <v>0</v>
      </c>
      <c r="DW61" s="327">
        <v>0</v>
      </c>
      <c r="DX61" s="327">
        <v>21</v>
      </c>
      <c r="DY61" s="327">
        <v>4</v>
      </c>
      <c r="DZ61" s="327">
        <v>2</v>
      </c>
      <c r="EA61" s="327">
        <v>27</v>
      </c>
      <c r="EB61" s="327">
        <v>36</v>
      </c>
      <c r="EC61" s="327">
        <v>9</v>
      </c>
      <c r="ED61" s="327">
        <v>0</v>
      </c>
      <c r="EJ61" s="327">
        <v>45</v>
      </c>
      <c r="EK61" s="327" t="s">
        <v>416</v>
      </c>
      <c r="EL61" s="327" t="s">
        <v>416</v>
      </c>
      <c r="EM61" s="327" t="s">
        <v>416</v>
      </c>
      <c r="EN61" s="327" t="s">
        <v>416</v>
      </c>
      <c r="EO61" s="327" t="s">
        <v>416</v>
      </c>
      <c r="EP61" s="327" t="s">
        <v>416</v>
      </c>
      <c r="EQ61" s="327" t="s">
        <v>416</v>
      </c>
      <c r="ER61" s="327" t="s">
        <v>416</v>
      </c>
      <c r="ES61" s="327" t="s">
        <v>416</v>
      </c>
      <c r="ET61" s="327" t="s">
        <v>416</v>
      </c>
      <c r="EU61" s="327" t="s">
        <v>416</v>
      </c>
      <c r="EV61" s="327" t="s">
        <v>416</v>
      </c>
      <c r="EW61" s="327" t="s">
        <v>416</v>
      </c>
      <c r="EX61" s="327" t="s">
        <v>416</v>
      </c>
      <c r="EY61" s="327" t="s">
        <v>416</v>
      </c>
      <c r="EZ61" s="327" t="s">
        <v>416</v>
      </c>
      <c r="FA61" s="327" t="s">
        <v>416</v>
      </c>
      <c r="FB61" s="327" t="s">
        <v>416</v>
      </c>
      <c r="FC61" s="327" t="s">
        <v>416</v>
      </c>
      <c r="FD61" s="327" t="s">
        <v>416</v>
      </c>
      <c r="FE61" s="327" t="s">
        <v>416</v>
      </c>
      <c r="FF61" s="327" t="s">
        <v>416</v>
      </c>
      <c r="FG61" s="327" t="s">
        <v>416</v>
      </c>
      <c r="FH61" s="327" t="s">
        <v>416</v>
      </c>
      <c r="FI61" s="327" t="s">
        <v>416</v>
      </c>
      <c r="FJ61" s="327" t="s">
        <v>416</v>
      </c>
      <c r="FK61" s="327" t="s">
        <v>416</v>
      </c>
      <c r="FL61" s="327" t="s">
        <v>416</v>
      </c>
      <c r="FM61" s="327" t="s">
        <v>416</v>
      </c>
      <c r="FN61" s="327" t="s">
        <v>416</v>
      </c>
      <c r="FO61" s="327" t="s">
        <v>416</v>
      </c>
      <c r="FP61" s="327" t="s">
        <v>416</v>
      </c>
      <c r="FQ61" s="327" t="s">
        <v>416</v>
      </c>
      <c r="FR61" s="327" t="s">
        <v>416</v>
      </c>
      <c r="FS61" s="327" t="s">
        <v>416</v>
      </c>
      <c r="FT61" s="327" t="s">
        <v>416</v>
      </c>
      <c r="FU61" s="327" t="s">
        <v>416</v>
      </c>
      <c r="FV61" s="327" t="s">
        <v>416</v>
      </c>
      <c r="FW61" s="327" t="s">
        <v>416</v>
      </c>
      <c r="FX61" s="327" t="s">
        <v>416</v>
      </c>
      <c r="FY61" s="327" t="s">
        <v>416</v>
      </c>
      <c r="FZ61" s="327" t="s">
        <v>416</v>
      </c>
      <c r="GA61" s="327" t="s">
        <v>416</v>
      </c>
      <c r="GB61" s="327" t="s">
        <v>416</v>
      </c>
      <c r="GC61" s="327" t="s">
        <v>416</v>
      </c>
      <c r="GD61" s="327">
        <v>8666</v>
      </c>
      <c r="GF61" s="327">
        <v>20</v>
      </c>
      <c r="GG61" s="327">
        <v>2545</v>
      </c>
      <c r="GI61" s="327">
        <v>19</v>
      </c>
      <c r="GJ61" s="327">
        <v>6121</v>
      </c>
      <c r="GL61" s="327">
        <v>21</v>
      </c>
      <c r="GM61" s="327" t="s">
        <v>416</v>
      </c>
      <c r="GN61" s="327" t="s">
        <v>416</v>
      </c>
      <c r="GO61" s="327" t="s">
        <v>416</v>
      </c>
      <c r="GP61" s="327" t="s">
        <v>416</v>
      </c>
      <c r="GQ61" s="327" t="s">
        <v>416</v>
      </c>
      <c r="GR61" s="327" t="s">
        <v>416</v>
      </c>
      <c r="GS61" s="327" t="s">
        <v>416</v>
      </c>
      <c r="GT61" s="327" t="s">
        <v>416</v>
      </c>
      <c r="GU61" s="327" t="s">
        <v>416</v>
      </c>
      <c r="GV61" s="327" t="s">
        <v>416</v>
      </c>
      <c r="GW61" s="327" t="s">
        <v>416</v>
      </c>
      <c r="GX61" s="327" t="s">
        <v>416</v>
      </c>
      <c r="GY61" s="327" t="s">
        <v>416</v>
      </c>
      <c r="GZ61" s="327" t="s">
        <v>416</v>
      </c>
      <c r="HA61" s="327" t="s">
        <v>416</v>
      </c>
      <c r="HB61" s="327" t="s">
        <v>416</v>
      </c>
      <c r="HC61" s="327" t="s">
        <v>416</v>
      </c>
      <c r="HD61" s="327" t="s">
        <v>416</v>
      </c>
      <c r="HE61" s="327">
        <v>8376</v>
      </c>
      <c r="HG61" s="327">
        <v>67</v>
      </c>
      <c r="HH61" s="327">
        <v>2445</v>
      </c>
      <c r="HJ61" s="327">
        <v>60</v>
      </c>
      <c r="HK61" s="327">
        <v>5931</v>
      </c>
      <c r="HM61" s="327">
        <v>69</v>
      </c>
      <c r="HO61" s="327"/>
      <c r="HP61" s="327"/>
      <c r="HQ61" s="327"/>
      <c r="HR61" s="327"/>
      <c r="HS61" s="327"/>
      <c r="HT61" s="327"/>
      <c r="HU61" s="327"/>
      <c r="HV61" s="327"/>
      <c r="HW61" s="327"/>
      <c r="HX61" s="327"/>
      <c r="HY61" s="327"/>
      <c r="HZ61" s="327"/>
      <c r="IA61" s="327"/>
      <c r="IB61" s="327"/>
      <c r="IC61" s="327"/>
      <c r="ID61" s="327"/>
      <c r="IE61" s="327"/>
      <c r="IF61" s="327"/>
      <c r="IG61" s="327"/>
      <c r="IH61" s="327"/>
      <c r="II61" s="327"/>
      <c r="IJ61" s="327"/>
      <c r="IK61" s="327"/>
      <c r="IL61" s="327"/>
      <c r="IM61" s="327"/>
      <c r="IN61" s="327"/>
      <c r="IO61" s="327"/>
      <c r="IP61" s="327"/>
      <c r="IQ61" s="327"/>
      <c r="IR61" s="327"/>
      <c r="IS61" s="327"/>
      <c r="IT61" s="327"/>
      <c r="IU61" s="327"/>
      <c r="IV61" s="327"/>
    </row>
    <row r="62" spans="1:256" x14ac:dyDescent="0.2">
      <c r="B62" s="327" t="s">
        <v>406</v>
      </c>
      <c r="C62" s="327">
        <v>1194</v>
      </c>
      <c r="D62" s="327" t="s">
        <v>415</v>
      </c>
      <c r="E62" s="327" t="s">
        <v>415</v>
      </c>
      <c r="F62" s="327">
        <v>20</v>
      </c>
      <c r="G62" s="327">
        <v>5</v>
      </c>
      <c r="H62" s="327">
        <v>13</v>
      </c>
      <c r="I62" s="327">
        <v>36</v>
      </c>
      <c r="J62" s="327">
        <v>26</v>
      </c>
      <c r="K62" s="327">
        <v>0</v>
      </c>
      <c r="P62" s="327">
        <v>62</v>
      </c>
      <c r="Q62" s="327">
        <v>600</v>
      </c>
      <c r="R62" s="327" t="s">
        <v>415</v>
      </c>
      <c r="S62" s="327">
        <v>0</v>
      </c>
      <c r="T62" s="327">
        <v>18</v>
      </c>
      <c r="U62" s="327">
        <v>4</v>
      </c>
      <c r="V62" s="327">
        <v>14</v>
      </c>
      <c r="W62" s="327">
        <v>34</v>
      </c>
      <c r="X62" s="327">
        <v>29</v>
      </c>
      <c r="Y62" s="327">
        <v>0</v>
      </c>
      <c r="AD62" s="327">
        <v>63</v>
      </c>
      <c r="AE62" s="327">
        <v>594</v>
      </c>
      <c r="AF62" s="327">
        <v>0</v>
      </c>
      <c r="AG62" s="327" t="s">
        <v>415</v>
      </c>
      <c r="AH62" s="327">
        <v>21</v>
      </c>
      <c r="AI62" s="327">
        <v>5</v>
      </c>
      <c r="AJ62" s="327">
        <v>13</v>
      </c>
      <c r="AK62" s="327">
        <v>38</v>
      </c>
      <c r="AL62" s="327">
        <v>23</v>
      </c>
      <c r="AM62" s="327">
        <v>0</v>
      </c>
      <c r="AR62" s="327">
        <v>61</v>
      </c>
      <c r="AS62" s="327">
        <v>1194</v>
      </c>
      <c r="AT62" s="327">
        <v>0</v>
      </c>
      <c r="AU62" s="327" t="s">
        <v>415</v>
      </c>
      <c r="AV62" s="327">
        <v>2</v>
      </c>
      <c r="AW62" s="327">
        <v>7</v>
      </c>
      <c r="AX62" s="327">
        <v>13</v>
      </c>
      <c r="AY62" s="327">
        <v>27</v>
      </c>
      <c r="AZ62" s="327">
        <v>39</v>
      </c>
      <c r="BA62" s="327">
        <v>12</v>
      </c>
      <c r="BB62" s="327" t="s">
        <v>415</v>
      </c>
      <c r="BH62" s="327">
        <v>52</v>
      </c>
      <c r="BI62" s="327">
        <v>599</v>
      </c>
      <c r="BJ62" s="327">
        <v>0</v>
      </c>
      <c r="BK62" s="327" t="s">
        <v>415</v>
      </c>
      <c r="BL62" s="327">
        <v>2</v>
      </c>
      <c r="BM62" s="327">
        <v>6</v>
      </c>
      <c r="BN62" s="327">
        <v>12</v>
      </c>
      <c r="BO62" s="327">
        <v>25</v>
      </c>
      <c r="BP62" s="327">
        <v>39</v>
      </c>
      <c r="BQ62" s="327">
        <v>16</v>
      </c>
      <c r="BR62" s="327" t="s">
        <v>415</v>
      </c>
      <c r="BX62" s="327">
        <v>54</v>
      </c>
      <c r="BY62" s="327">
        <v>595</v>
      </c>
      <c r="BZ62" s="327">
        <v>0</v>
      </c>
      <c r="CA62" s="327">
        <v>0</v>
      </c>
      <c r="CB62" s="327">
        <v>2</v>
      </c>
      <c r="CC62" s="327">
        <v>7</v>
      </c>
      <c r="CD62" s="327">
        <v>15</v>
      </c>
      <c r="CE62" s="327">
        <v>28</v>
      </c>
      <c r="CF62" s="327">
        <v>40</v>
      </c>
      <c r="CG62" s="327">
        <v>9</v>
      </c>
      <c r="CH62" s="327" t="s">
        <v>415</v>
      </c>
      <c r="CN62" s="327">
        <v>49</v>
      </c>
      <c r="CO62" s="327">
        <v>1195</v>
      </c>
      <c r="CP62" s="327">
        <v>1</v>
      </c>
      <c r="CQ62" s="327" t="s">
        <v>415</v>
      </c>
      <c r="CR62" s="327">
        <v>14</v>
      </c>
      <c r="CS62" s="327">
        <v>3</v>
      </c>
      <c r="CT62" s="327">
        <v>2</v>
      </c>
      <c r="CU62" s="327">
        <v>23</v>
      </c>
      <c r="CV62" s="327">
        <v>37</v>
      </c>
      <c r="CW62" s="327">
        <v>19</v>
      </c>
      <c r="CX62" s="327" t="s">
        <v>415</v>
      </c>
      <c r="DD62" s="327">
        <v>57</v>
      </c>
      <c r="DE62" s="327">
        <v>600</v>
      </c>
      <c r="DF62" s="327" t="s">
        <v>415</v>
      </c>
      <c r="DG62" s="327">
        <v>0</v>
      </c>
      <c r="DH62" s="327">
        <v>15</v>
      </c>
      <c r="DI62" s="327">
        <v>3</v>
      </c>
      <c r="DJ62" s="327">
        <v>2</v>
      </c>
      <c r="DK62" s="327">
        <v>25</v>
      </c>
      <c r="DL62" s="327">
        <v>36</v>
      </c>
      <c r="DM62" s="327">
        <v>18</v>
      </c>
      <c r="DN62" s="327" t="s">
        <v>415</v>
      </c>
      <c r="DT62" s="327">
        <v>54</v>
      </c>
      <c r="DU62" s="327">
        <v>595</v>
      </c>
      <c r="DV62" s="327" t="s">
        <v>415</v>
      </c>
      <c r="DW62" s="327" t="s">
        <v>415</v>
      </c>
      <c r="DX62" s="327">
        <v>14</v>
      </c>
      <c r="DY62" s="327">
        <v>2</v>
      </c>
      <c r="DZ62" s="327">
        <v>2</v>
      </c>
      <c r="EA62" s="327">
        <v>21</v>
      </c>
      <c r="EB62" s="327">
        <v>38</v>
      </c>
      <c r="EC62" s="327">
        <v>20</v>
      </c>
      <c r="ED62" s="327">
        <v>1</v>
      </c>
      <c r="EJ62" s="327">
        <v>60</v>
      </c>
      <c r="EK62" s="327" t="s">
        <v>416</v>
      </c>
      <c r="EL62" s="327" t="s">
        <v>416</v>
      </c>
      <c r="EM62" s="327" t="s">
        <v>416</v>
      </c>
      <c r="EN62" s="327" t="s">
        <v>416</v>
      </c>
      <c r="EO62" s="327" t="s">
        <v>416</v>
      </c>
      <c r="EP62" s="327" t="s">
        <v>416</v>
      </c>
      <c r="EQ62" s="327" t="s">
        <v>416</v>
      </c>
      <c r="ER62" s="327" t="s">
        <v>416</v>
      </c>
      <c r="ES62" s="327" t="s">
        <v>416</v>
      </c>
      <c r="ET62" s="327" t="s">
        <v>416</v>
      </c>
      <c r="EU62" s="327" t="s">
        <v>416</v>
      </c>
      <c r="EV62" s="327" t="s">
        <v>416</v>
      </c>
      <c r="EW62" s="327" t="s">
        <v>416</v>
      </c>
      <c r="EX62" s="327" t="s">
        <v>416</v>
      </c>
      <c r="EY62" s="327" t="s">
        <v>416</v>
      </c>
      <c r="EZ62" s="327" t="s">
        <v>416</v>
      </c>
      <c r="FA62" s="327" t="s">
        <v>416</v>
      </c>
      <c r="FB62" s="327" t="s">
        <v>416</v>
      </c>
      <c r="FC62" s="327" t="s">
        <v>416</v>
      </c>
      <c r="FD62" s="327" t="s">
        <v>416</v>
      </c>
      <c r="FE62" s="327" t="s">
        <v>416</v>
      </c>
      <c r="FF62" s="327" t="s">
        <v>416</v>
      </c>
      <c r="FG62" s="327" t="s">
        <v>416</v>
      </c>
      <c r="FH62" s="327" t="s">
        <v>416</v>
      </c>
      <c r="FI62" s="327" t="s">
        <v>416</v>
      </c>
      <c r="FJ62" s="327" t="s">
        <v>416</v>
      </c>
      <c r="FK62" s="327" t="s">
        <v>416</v>
      </c>
      <c r="FL62" s="327" t="s">
        <v>416</v>
      </c>
      <c r="FM62" s="327" t="s">
        <v>416</v>
      </c>
      <c r="FN62" s="327" t="s">
        <v>416</v>
      </c>
      <c r="FO62" s="327" t="s">
        <v>416</v>
      </c>
      <c r="FP62" s="327" t="s">
        <v>416</v>
      </c>
      <c r="FQ62" s="327" t="s">
        <v>416</v>
      </c>
      <c r="FR62" s="327" t="s">
        <v>416</v>
      </c>
      <c r="FS62" s="327" t="s">
        <v>416</v>
      </c>
      <c r="FT62" s="327" t="s">
        <v>416</v>
      </c>
      <c r="FU62" s="327" t="s">
        <v>416</v>
      </c>
      <c r="FV62" s="327" t="s">
        <v>416</v>
      </c>
      <c r="FW62" s="327" t="s">
        <v>416</v>
      </c>
      <c r="FX62" s="327" t="s">
        <v>416</v>
      </c>
      <c r="FY62" s="327" t="s">
        <v>416</v>
      </c>
      <c r="FZ62" s="327" t="s">
        <v>416</v>
      </c>
      <c r="GA62" s="327" t="s">
        <v>416</v>
      </c>
      <c r="GB62" s="327" t="s">
        <v>416</v>
      </c>
      <c r="GC62" s="327" t="s">
        <v>416</v>
      </c>
      <c r="GD62" s="327">
        <v>1193</v>
      </c>
      <c r="GF62" s="327">
        <v>44</v>
      </c>
      <c r="GG62" s="327">
        <v>599</v>
      </c>
      <c r="GI62" s="327">
        <v>45</v>
      </c>
      <c r="GJ62" s="327">
        <v>594</v>
      </c>
      <c r="GL62" s="327">
        <v>43</v>
      </c>
      <c r="GM62" s="327" t="s">
        <v>416</v>
      </c>
      <c r="GN62" s="327" t="s">
        <v>416</v>
      </c>
      <c r="GO62" s="327" t="s">
        <v>416</v>
      </c>
      <c r="GP62" s="327" t="s">
        <v>416</v>
      </c>
      <c r="GQ62" s="327" t="s">
        <v>416</v>
      </c>
      <c r="GR62" s="327" t="s">
        <v>416</v>
      </c>
      <c r="GS62" s="327" t="s">
        <v>416</v>
      </c>
      <c r="GT62" s="327" t="s">
        <v>416</v>
      </c>
      <c r="GU62" s="327" t="s">
        <v>416</v>
      </c>
      <c r="GV62" s="327" t="s">
        <v>416</v>
      </c>
      <c r="GW62" s="327" t="s">
        <v>416</v>
      </c>
      <c r="GX62" s="327" t="s">
        <v>416</v>
      </c>
      <c r="GY62" s="327" t="s">
        <v>416</v>
      </c>
      <c r="GZ62" s="327" t="s">
        <v>416</v>
      </c>
      <c r="HA62" s="327" t="s">
        <v>416</v>
      </c>
      <c r="HB62" s="327" t="s">
        <v>416</v>
      </c>
      <c r="HC62" s="327" t="s">
        <v>416</v>
      </c>
      <c r="HD62" s="327" t="s">
        <v>416</v>
      </c>
      <c r="HE62" s="327">
        <v>1151</v>
      </c>
      <c r="HG62" s="327">
        <v>74</v>
      </c>
      <c r="HH62" s="327">
        <v>571</v>
      </c>
      <c r="HJ62" s="327">
        <v>72</v>
      </c>
      <c r="HK62" s="327">
        <v>580</v>
      </c>
      <c r="HM62" s="327">
        <v>76</v>
      </c>
      <c r="HO62" s="327"/>
      <c r="HP62" s="327"/>
      <c r="HQ62" s="327"/>
      <c r="HR62" s="327"/>
      <c r="HS62" s="327"/>
      <c r="HT62" s="327"/>
      <c r="HU62" s="327"/>
      <c r="HV62" s="327"/>
      <c r="HW62" s="327"/>
      <c r="HX62" s="327"/>
      <c r="HY62" s="327"/>
      <c r="HZ62" s="327"/>
      <c r="IA62" s="327"/>
      <c r="IB62" s="327"/>
      <c r="IC62" s="327"/>
      <c r="ID62" s="327"/>
      <c r="IE62" s="327"/>
      <c r="IF62" s="327"/>
      <c r="IG62" s="327"/>
      <c r="IH62" s="327"/>
      <c r="II62" s="327"/>
      <c r="IJ62" s="327"/>
      <c r="IK62" s="327"/>
      <c r="IL62" s="327"/>
      <c r="IM62" s="327"/>
      <c r="IN62" s="327"/>
      <c r="IO62" s="327"/>
      <c r="IP62" s="327"/>
      <c r="IQ62" s="327"/>
      <c r="IR62" s="327"/>
      <c r="IS62" s="327"/>
      <c r="IT62" s="327"/>
      <c r="IU62" s="327"/>
      <c r="IV62" s="327"/>
    </row>
    <row r="63" spans="1:256" x14ac:dyDescent="0.2">
      <c r="B63" s="327" t="s">
        <v>407</v>
      </c>
      <c r="C63" s="327">
        <v>664</v>
      </c>
      <c r="D63" s="327">
        <v>1</v>
      </c>
      <c r="E63" s="327">
        <v>1</v>
      </c>
      <c r="F63" s="327">
        <v>17</v>
      </c>
      <c r="G63" s="327">
        <v>4</v>
      </c>
      <c r="H63" s="327">
        <v>10</v>
      </c>
      <c r="I63" s="327">
        <v>38</v>
      </c>
      <c r="J63" s="327">
        <v>29</v>
      </c>
      <c r="K63" s="327" t="s">
        <v>415</v>
      </c>
      <c r="P63" s="327">
        <v>68</v>
      </c>
      <c r="Q63" s="327">
        <v>289</v>
      </c>
      <c r="R63" s="327">
        <v>1</v>
      </c>
      <c r="S63" s="327" t="s">
        <v>415</v>
      </c>
      <c r="T63" s="327">
        <v>17</v>
      </c>
      <c r="U63" s="327">
        <v>3</v>
      </c>
      <c r="V63" s="327">
        <v>11</v>
      </c>
      <c r="W63" s="327">
        <v>33</v>
      </c>
      <c r="X63" s="327">
        <v>34</v>
      </c>
      <c r="Y63" s="327" t="s">
        <v>415</v>
      </c>
      <c r="AD63" s="327">
        <v>67</v>
      </c>
      <c r="AE63" s="327">
        <v>375</v>
      </c>
      <c r="AF63" s="327">
        <v>1</v>
      </c>
      <c r="AG63" s="327" t="s">
        <v>415</v>
      </c>
      <c r="AH63" s="327">
        <v>17</v>
      </c>
      <c r="AI63" s="327">
        <v>5</v>
      </c>
      <c r="AJ63" s="327">
        <v>9</v>
      </c>
      <c r="AK63" s="327">
        <v>43</v>
      </c>
      <c r="AL63" s="327">
        <v>26</v>
      </c>
      <c r="AM63" s="327">
        <v>0</v>
      </c>
      <c r="AR63" s="327">
        <v>68</v>
      </c>
      <c r="AS63" s="327">
        <v>664</v>
      </c>
      <c r="AT63" s="327">
        <v>0</v>
      </c>
      <c r="AU63" s="327" t="s">
        <v>415</v>
      </c>
      <c r="AV63" s="327">
        <v>2</v>
      </c>
      <c r="AW63" s="327">
        <v>4</v>
      </c>
      <c r="AX63" s="327">
        <v>10</v>
      </c>
      <c r="AY63" s="327">
        <v>25</v>
      </c>
      <c r="AZ63" s="327">
        <v>45</v>
      </c>
      <c r="BA63" s="327">
        <v>12</v>
      </c>
      <c r="BB63" s="327">
        <v>1</v>
      </c>
      <c r="BH63" s="327">
        <v>59</v>
      </c>
      <c r="BI63" s="327">
        <v>289</v>
      </c>
      <c r="BJ63" s="327">
        <v>0</v>
      </c>
      <c r="BK63" s="327">
        <v>0</v>
      </c>
      <c r="BL63" s="327">
        <v>3</v>
      </c>
      <c r="BM63" s="327">
        <v>5</v>
      </c>
      <c r="BN63" s="327">
        <v>9</v>
      </c>
      <c r="BO63" s="327">
        <v>21</v>
      </c>
      <c r="BP63" s="327">
        <v>46</v>
      </c>
      <c r="BQ63" s="327">
        <v>15</v>
      </c>
      <c r="BR63" s="327" t="s">
        <v>415</v>
      </c>
      <c r="BX63" s="327">
        <v>62</v>
      </c>
      <c r="BY63" s="327">
        <v>375</v>
      </c>
      <c r="BZ63" s="327">
        <v>0</v>
      </c>
      <c r="CA63" s="327" t="s">
        <v>415</v>
      </c>
      <c r="CB63" s="327">
        <v>2</v>
      </c>
      <c r="CC63" s="327">
        <v>3</v>
      </c>
      <c r="CD63" s="327">
        <v>11</v>
      </c>
      <c r="CE63" s="327">
        <v>27</v>
      </c>
      <c r="CF63" s="327">
        <v>45</v>
      </c>
      <c r="CG63" s="327">
        <v>10</v>
      </c>
      <c r="CH63" s="327" t="s">
        <v>415</v>
      </c>
      <c r="CN63" s="327">
        <v>56</v>
      </c>
      <c r="CO63" s="327">
        <v>665</v>
      </c>
      <c r="CP63" s="327">
        <v>1</v>
      </c>
      <c r="CQ63" s="327" t="s">
        <v>415</v>
      </c>
      <c r="CR63" s="327">
        <v>15</v>
      </c>
      <c r="CS63" s="327">
        <v>2</v>
      </c>
      <c r="CT63" s="327">
        <v>0</v>
      </c>
      <c r="CU63" s="327">
        <v>17</v>
      </c>
      <c r="CV63" s="327">
        <v>41</v>
      </c>
      <c r="CW63" s="327">
        <v>21</v>
      </c>
      <c r="CX63" s="327">
        <v>2</v>
      </c>
      <c r="DD63" s="327">
        <v>64</v>
      </c>
      <c r="DE63" s="327">
        <v>289</v>
      </c>
      <c r="DF63" s="327">
        <v>0</v>
      </c>
      <c r="DG63" s="327" t="s">
        <v>415</v>
      </c>
      <c r="DH63" s="327">
        <v>16</v>
      </c>
      <c r="DI63" s="327" t="s">
        <v>415</v>
      </c>
      <c r="DJ63" s="327" t="s">
        <v>415</v>
      </c>
      <c r="DK63" s="327">
        <v>16</v>
      </c>
      <c r="DL63" s="327">
        <v>43</v>
      </c>
      <c r="DM63" s="327">
        <v>20</v>
      </c>
      <c r="DN63" s="327" t="s">
        <v>415</v>
      </c>
      <c r="DT63" s="327">
        <v>64</v>
      </c>
      <c r="DU63" s="327">
        <v>376</v>
      </c>
      <c r="DV63" s="327">
        <v>2</v>
      </c>
      <c r="DW63" s="327" t="s">
        <v>415</v>
      </c>
      <c r="DX63" s="327">
        <v>14</v>
      </c>
      <c r="DY63" s="327" t="s">
        <v>415</v>
      </c>
      <c r="DZ63" s="327" t="s">
        <v>415</v>
      </c>
      <c r="EA63" s="327">
        <v>19</v>
      </c>
      <c r="EB63" s="327">
        <v>39</v>
      </c>
      <c r="EC63" s="327">
        <v>22</v>
      </c>
      <c r="ED63" s="327" t="s">
        <v>415</v>
      </c>
      <c r="EJ63" s="327">
        <v>64</v>
      </c>
      <c r="EK63" s="327" t="s">
        <v>416</v>
      </c>
      <c r="EL63" s="327" t="s">
        <v>416</v>
      </c>
      <c r="EM63" s="327" t="s">
        <v>416</v>
      </c>
      <c r="EN63" s="327" t="s">
        <v>416</v>
      </c>
      <c r="EO63" s="327" t="s">
        <v>416</v>
      </c>
      <c r="EP63" s="327" t="s">
        <v>416</v>
      </c>
      <c r="EQ63" s="327" t="s">
        <v>416</v>
      </c>
      <c r="ER63" s="327" t="s">
        <v>416</v>
      </c>
      <c r="ES63" s="327" t="s">
        <v>416</v>
      </c>
      <c r="ET63" s="327" t="s">
        <v>416</v>
      </c>
      <c r="EU63" s="327" t="s">
        <v>416</v>
      </c>
      <c r="EV63" s="327" t="s">
        <v>416</v>
      </c>
      <c r="EW63" s="327" t="s">
        <v>416</v>
      </c>
      <c r="EX63" s="327" t="s">
        <v>416</v>
      </c>
      <c r="EY63" s="327" t="s">
        <v>416</v>
      </c>
      <c r="EZ63" s="327" t="s">
        <v>416</v>
      </c>
      <c r="FA63" s="327" t="s">
        <v>416</v>
      </c>
      <c r="FB63" s="327" t="s">
        <v>416</v>
      </c>
      <c r="FC63" s="327" t="s">
        <v>416</v>
      </c>
      <c r="FD63" s="327" t="s">
        <v>416</v>
      </c>
      <c r="FE63" s="327" t="s">
        <v>416</v>
      </c>
      <c r="FF63" s="327" t="s">
        <v>416</v>
      </c>
      <c r="FG63" s="327" t="s">
        <v>416</v>
      </c>
      <c r="FH63" s="327" t="s">
        <v>416</v>
      </c>
      <c r="FI63" s="327" t="s">
        <v>416</v>
      </c>
      <c r="FJ63" s="327" t="s">
        <v>416</v>
      </c>
      <c r="FK63" s="327" t="s">
        <v>416</v>
      </c>
      <c r="FL63" s="327" t="s">
        <v>416</v>
      </c>
      <c r="FM63" s="327" t="s">
        <v>416</v>
      </c>
      <c r="FN63" s="327" t="s">
        <v>416</v>
      </c>
      <c r="FO63" s="327" t="s">
        <v>416</v>
      </c>
      <c r="FP63" s="327" t="s">
        <v>416</v>
      </c>
      <c r="FQ63" s="327" t="s">
        <v>416</v>
      </c>
      <c r="FR63" s="327" t="s">
        <v>416</v>
      </c>
      <c r="FS63" s="327" t="s">
        <v>416</v>
      </c>
      <c r="FT63" s="327" t="s">
        <v>416</v>
      </c>
      <c r="FU63" s="327" t="s">
        <v>416</v>
      </c>
      <c r="FV63" s="327" t="s">
        <v>416</v>
      </c>
      <c r="FW63" s="327" t="s">
        <v>416</v>
      </c>
      <c r="FX63" s="327" t="s">
        <v>416</v>
      </c>
      <c r="FY63" s="327" t="s">
        <v>416</v>
      </c>
      <c r="FZ63" s="327" t="s">
        <v>416</v>
      </c>
      <c r="GA63" s="327" t="s">
        <v>416</v>
      </c>
      <c r="GB63" s="327" t="s">
        <v>416</v>
      </c>
      <c r="GC63" s="327" t="s">
        <v>416</v>
      </c>
      <c r="GD63" s="327">
        <v>663</v>
      </c>
      <c r="GF63" s="327">
        <v>51</v>
      </c>
      <c r="GG63" s="327">
        <v>289</v>
      </c>
      <c r="GI63" s="327">
        <v>54</v>
      </c>
      <c r="GJ63" s="327">
        <v>374</v>
      </c>
      <c r="GL63" s="327">
        <v>48</v>
      </c>
      <c r="GM63" s="327" t="s">
        <v>416</v>
      </c>
      <c r="GN63" s="327" t="s">
        <v>416</v>
      </c>
      <c r="GO63" s="327" t="s">
        <v>416</v>
      </c>
      <c r="GP63" s="327" t="s">
        <v>416</v>
      </c>
      <c r="GQ63" s="327" t="s">
        <v>416</v>
      </c>
      <c r="GR63" s="327" t="s">
        <v>416</v>
      </c>
      <c r="GS63" s="327" t="s">
        <v>416</v>
      </c>
      <c r="GT63" s="327" t="s">
        <v>416</v>
      </c>
      <c r="GU63" s="327" t="s">
        <v>416</v>
      </c>
      <c r="GV63" s="327" t="s">
        <v>416</v>
      </c>
      <c r="GW63" s="327" t="s">
        <v>416</v>
      </c>
      <c r="GX63" s="327" t="s">
        <v>416</v>
      </c>
      <c r="GY63" s="327" t="s">
        <v>416</v>
      </c>
      <c r="GZ63" s="327" t="s">
        <v>416</v>
      </c>
      <c r="HA63" s="327" t="s">
        <v>416</v>
      </c>
      <c r="HB63" s="327" t="s">
        <v>416</v>
      </c>
      <c r="HC63" s="327" t="s">
        <v>416</v>
      </c>
      <c r="HD63" s="327" t="s">
        <v>416</v>
      </c>
      <c r="HE63" s="327">
        <v>646</v>
      </c>
      <c r="HG63" s="327">
        <v>76</v>
      </c>
      <c r="HH63" s="327">
        <v>279</v>
      </c>
      <c r="HJ63" s="327">
        <v>74</v>
      </c>
      <c r="HK63" s="327">
        <v>367</v>
      </c>
      <c r="HM63" s="327">
        <v>77</v>
      </c>
      <c r="HO63" s="327"/>
      <c r="HP63" s="327"/>
      <c r="HQ63" s="327"/>
      <c r="HR63" s="327"/>
      <c r="HS63" s="327"/>
      <c r="HT63" s="327"/>
      <c r="HU63" s="327"/>
      <c r="HV63" s="327"/>
      <c r="HW63" s="327"/>
      <c r="HX63" s="327"/>
      <c r="HY63" s="327"/>
      <c r="HZ63" s="327"/>
      <c r="IA63" s="327"/>
      <c r="IB63" s="327"/>
      <c r="IC63" s="327"/>
      <c r="ID63" s="327"/>
      <c r="IE63" s="327"/>
      <c r="IF63" s="327"/>
      <c r="IG63" s="327"/>
      <c r="IH63" s="327"/>
      <c r="II63" s="327"/>
      <c r="IJ63" s="327"/>
      <c r="IK63" s="327"/>
      <c r="IL63" s="327"/>
      <c r="IM63" s="327"/>
      <c r="IN63" s="327"/>
      <c r="IO63" s="327"/>
      <c r="IP63" s="327"/>
      <c r="IQ63" s="327"/>
      <c r="IR63" s="327"/>
      <c r="IS63" s="327"/>
      <c r="IT63" s="327"/>
      <c r="IU63" s="327"/>
      <c r="IV63" s="327"/>
    </row>
    <row r="64" spans="1:256" x14ac:dyDescent="0.2">
      <c r="B64" s="327" t="s">
        <v>408</v>
      </c>
      <c r="C64" s="327">
        <v>84</v>
      </c>
      <c r="D64" s="327" t="s">
        <v>415</v>
      </c>
      <c r="E64" s="327">
        <v>0</v>
      </c>
      <c r="F64" s="327">
        <v>33</v>
      </c>
      <c r="G64" s="327">
        <v>7</v>
      </c>
      <c r="H64" s="327">
        <v>8</v>
      </c>
      <c r="I64" s="327">
        <v>30</v>
      </c>
      <c r="J64" s="327">
        <v>20</v>
      </c>
      <c r="K64" s="327">
        <v>0</v>
      </c>
      <c r="P64" s="327">
        <v>50</v>
      </c>
      <c r="Q64" s="327">
        <v>28</v>
      </c>
      <c r="R64" s="327">
        <v>0</v>
      </c>
      <c r="S64" s="327">
        <v>0</v>
      </c>
      <c r="T64" s="327">
        <v>29</v>
      </c>
      <c r="U64" s="327">
        <v>11</v>
      </c>
      <c r="V64" s="327" t="s">
        <v>415</v>
      </c>
      <c r="W64" s="327">
        <v>43</v>
      </c>
      <c r="X64" s="327" t="s">
        <v>415</v>
      </c>
      <c r="Y64" s="327">
        <v>0</v>
      </c>
      <c r="AD64" s="327">
        <v>54</v>
      </c>
      <c r="AE64" s="327">
        <v>56</v>
      </c>
      <c r="AF64" s="327" t="s">
        <v>415</v>
      </c>
      <c r="AG64" s="327">
        <v>0</v>
      </c>
      <c r="AH64" s="327">
        <v>36</v>
      </c>
      <c r="AI64" s="327">
        <v>5</v>
      </c>
      <c r="AJ64" s="327" t="s">
        <v>415</v>
      </c>
      <c r="AK64" s="327">
        <v>23</v>
      </c>
      <c r="AL64" s="327" t="s">
        <v>415</v>
      </c>
      <c r="AM64" s="327">
        <v>0</v>
      </c>
      <c r="AR64" s="327">
        <v>48</v>
      </c>
      <c r="AS64" s="327">
        <v>84</v>
      </c>
      <c r="AT64" s="327">
        <v>0</v>
      </c>
      <c r="AU64" s="327">
        <v>0</v>
      </c>
      <c r="AV64" s="327">
        <v>18</v>
      </c>
      <c r="AW64" s="327">
        <v>7</v>
      </c>
      <c r="AX64" s="327">
        <v>7</v>
      </c>
      <c r="AY64" s="327">
        <v>30</v>
      </c>
      <c r="AZ64" s="327">
        <v>35</v>
      </c>
      <c r="BA64" s="327">
        <v>4</v>
      </c>
      <c r="BB64" s="327">
        <v>0</v>
      </c>
      <c r="BH64" s="327">
        <v>38</v>
      </c>
      <c r="BI64" s="327">
        <v>28</v>
      </c>
      <c r="BJ64" s="327">
        <v>0</v>
      </c>
      <c r="BK64" s="327">
        <v>0</v>
      </c>
      <c r="BL64" s="327">
        <v>18</v>
      </c>
      <c r="BM64" s="327">
        <v>11</v>
      </c>
      <c r="BN64" s="327" t="s">
        <v>415</v>
      </c>
      <c r="BO64" s="327">
        <v>25</v>
      </c>
      <c r="BP64" s="327" t="s">
        <v>415</v>
      </c>
      <c r="BQ64" s="327">
        <v>0</v>
      </c>
      <c r="BR64" s="327">
        <v>0</v>
      </c>
      <c r="BX64" s="327" t="s">
        <v>415</v>
      </c>
      <c r="BY64" s="327">
        <v>56</v>
      </c>
      <c r="BZ64" s="327">
        <v>0</v>
      </c>
      <c r="CA64" s="327">
        <v>0</v>
      </c>
      <c r="CB64" s="327">
        <v>18</v>
      </c>
      <c r="CC64" s="327">
        <v>5</v>
      </c>
      <c r="CD64" s="327" t="s">
        <v>415</v>
      </c>
      <c r="CE64" s="327">
        <v>32</v>
      </c>
      <c r="CF64" s="327" t="s">
        <v>415</v>
      </c>
      <c r="CG64" s="327">
        <v>5</v>
      </c>
      <c r="CH64" s="327">
        <v>0</v>
      </c>
      <c r="CN64" s="327" t="s">
        <v>415</v>
      </c>
      <c r="CO64" s="327">
        <v>84</v>
      </c>
      <c r="CP64" s="327" t="s">
        <v>415</v>
      </c>
      <c r="CQ64" s="327">
        <v>0</v>
      </c>
      <c r="CR64" s="327">
        <v>37</v>
      </c>
      <c r="CS64" s="327" t="s">
        <v>415</v>
      </c>
      <c r="CT64" s="327" t="s">
        <v>415</v>
      </c>
      <c r="CU64" s="327">
        <v>11</v>
      </c>
      <c r="CV64" s="327">
        <v>38</v>
      </c>
      <c r="CW64" s="327">
        <v>10</v>
      </c>
      <c r="CX64" s="327">
        <v>0</v>
      </c>
      <c r="DD64" s="327">
        <v>48</v>
      </c>
      <c r="DE64" s="327">
        <v>28</v>
      </c>
      <c r="DF64" s="327">
        <v>0</v>
      </c>
      <c r="DG64" s="327">
        <v>0</v>
      </c>
      <c r="DH64" s="327">
        <v>36</v>
      </c>
      <c r="DI64" s="327" t="s">
        <v>415</v>
      </c>
      <c r="DJ64" s="327" t="s">
        <v>415</v>
      </c>
      <c r="DK64" s="327">
        <v>18</v>
      </c>
      <c r="DL64" s="327" t="s">
        <v>415</v>
      </c>
      <c r="DM64" s="327" t="s">
        <v>415</v>
      </c>
      <c r="DN64" s="327">
        <v>0</v>
      </c>
      <c r="DT64" s="327" t="s">
        <v>415</v>
      </c>
      <c r="DU64" s="327">
        <v>56</v>
      </c>
      <c r="DV64" s="327" t="s">
        <v>415</v>
      </c>
      <c r="DW64" s="327">
        <v>0</v>
      </c>
      <c r="DX64" s="327">
        <v>38</v>
      </c>
      <c r="DY64" s="327" t="s">
        <v>415</v>
      </c>
      <c r="DZ64" s="327">
        <v>0</v>
      </c>
      <c r="EA64" s="327">
        <v>7</v>
      </c>
      <c r="EB64" s="327" t="s">
        <v>415</v>
      </c>
      <c r="EC64" s="327" t="s">
        <v>415</v>
      </c>
      <c r="ED64" s="327">
        <v>0</v>
      </c>
      <c r="EJ64" s="327" t="s">
        <v>415</v>
      </c>
      <c r="EK64" s="327" t="s">
        <v>416</v>
      </c>
      <c r="EL64" s="327" t="s">
        <v>416</v>
      </c>
      <c r="EM64" s="327" t="s">
        <v>416</v>
      </c>
      <c r="EN64" s="327" t="s">
        <v>416</v>
      </c>
      <c r="EO64" s="327" t="s">
        <v>416</v>
      </c>
      <c r="EP64" s="327" t="s">
        <v>416</v>
      </c>
      <c r="EQ64" s="327" t="s">
        <v>416</v>
      </c>
      <c r="ER64" s="327" t="s">
        <v>416</v>
      </c>
      <c r="ES64" s="327" t="s">
        <v>416</v>
      </c>
      <c r="ET64" s="327" t="s">
        <v>416</v>
      </c>
      <c r="EU64" s="327" t="s">
        <v>416</v>
      </c>
      <c r="EV64" s="327" t="s">
        <v>416</v>
      </c>
      <c r="EW64" s="327" t="s">
        <v>416</v>
      </c>
      <c r="EX64" s="327" t="s">
        <v>416</v>
      </c>
      <c r="EY64" s="327" t="s">
        <v>416</v>
      </c>
      <c r="EZ64" s="327" t="s">
        <v>416</v>
      </c>
      <c r="FA64" s="327" t="s">
        <v>416</v>
      </c>
      <c r="FB64" s="327" t="s">
        <v>416</v>
      </c>
      <c r="FC64" s="327" t="s">
        <v>416</v>
      </c>
      <c r="FD64" s="327" t="s">
        <v>416</v>
      </c>
      <c r="FE64" s="327" t="s">
        <v>416</v>
      </c>
      <c r="FF64" s="327" t="s">
        <v>416</v>
      </c>
      <c r="FG64" s="327" t="s">
        <v>416</v>
      </c>
      <c r="FH64" s="327" t="s">
        <v>416</v>
      </c>
      <c r="FI64" s="327" t="s">
        <v>416</v>
      </c>
      <c r="FJ64" s="327" t="s">
        <v>416</v>
      </c>
      <c r="FK64" s="327" t="s">
        <v>416</v>
      </c>
      <c r="FL64" s="327" t="s">
        <v>416</v>
      </c>
      <c r="FM64" s="327" t="s">
        <v>416</v>
      </c>
      <c r="FN64" s="327" t="s">
        <v>416</v>
      </c>
      <c r="FO64" s="327" t="s">
        <v>416</v>
      </c>
      <c r="FP64" s="327" t="s">
        <v>416</v>
      </c>
      <c r="FQ64" s="327" t="s">
        <v>416</v>
      </c>
      <c r="FR64" s="327" t="s">
        <v>416</v>
      </c>
      <c r="FS64" s="327" t="s">
        <v>416</v>
      </c>
      <c r="FT64" s="327" t="s">
        <v>416</v>
      </c>
      <c r="FU64" s="327" t="s">
        <v>416</v>
      </c>
      <c r="FV64" s="327" t="s">
        <v>416</v>
      </c>
      <c r="FW64" s="327" t="s">
        <v>416</v>
      </c>
      <c r="FX64" s="327" t="s">
        <v>416</v>
      </c>
      <c r="FY64" s="327" t="s">
        <v>416</v>
      </c>
      <c r="FZ64" s="327" t="s">
        <v>416</v>
      </c>
      <c r="GA64" s="327" t="s">
        <v>416</v>
      </c>
      <c r="GB64" s="327" t="s">
        <v>416</v>
      </c>
      <c r="GC64" s="327" t="s">
        <v>416</v>
      </c>
      <c r="GD64" s="327">
        <v>84</v>
      </c>
      <c r="GF64" s="327">
        <v>27</v>
      </c>
      <c r="GG64" s="327">
        <v>28</v>
      </c>
      <c r="GI64" s="327" t="s">
        <v>415</v>
      </c>
      <c r="GJ64" s="327">
        <v>56</v>
      </c>
      <c r="GL64" s="327" t="s">
        <v>415</v>
      </c>
      <c r="GM64" s="327" t="s">
        <v>416</v>
      </c>
      <c r="GN64" s="327" t="s">
        <v>416</v>
      </c>
      <c r="GO64" s="327" t="s">
        <v>416</v>
      </c>
      <c r="GP64" s="327" t="s">
        <v>416</v>
      </c>
      <c r="GQ64" s="327" t="s">
        <v>416</v>
      </c>
      <c r="GR64" s="327" t="s">
        <v>416</v>
      </c>
      <c r="GS64" s="327" t="s">
        <v>416</v>
      </c>
      <c r="GT64" s="327" t="s">
        <v>416</v>
      </c>
      <c r="GU64" s="327" t="s">
        <v>416</v>
      </c>
      <c r="GV64" s="327" t="s">
        <v>416</v>
      </c>
      <c r="GW64" s="327" t="s">
        <v>416</v>
      </c>
      <c r="GX64" s="327" t="s">
        <v>416</v>
      </c>
      <c r="GY64" s="327" t="s">
        <v>416</v>
      </c>
      <c r="GZ64" s="327" t="s">
        <v>416</v>
      </c>
      <c r="HA64" s="327" t="s">
        <v>416</v>
      </c>
      <c r="HB64" s="327" t="s">
        <v>416</v>
      </c>
      <c r="HC64" s="327" t="s">
        <v>416</v>
      </c>
      <c r="HD64" s="327" t="s">
        <v>416</v>
      </c>
      <c r="HE64" s="327">
        <v>82</v>
      </c>
      <c r="HG64" s="327">
        <v>57</v>
      </c>
      <c r="HH64" s="327">
        <v>28</v>
      </c>
      <c r="HJ64" s="327">
        <v>46</v>
      </c>
      <c r="HK64" s="327">
        <v>54</v>
      </c>
      <c r="HM64" s="327">
        <v>63</v>
      </c>
      <c r="HO64" s="327"/>
      <c r="HP64" s="327"/>
      <c r="HQ64" s="327"/>
      <c r="HR64" s="327"/>
      <c r="HS64" s="327"/>
      <c r="HT64" s="327"/>
      <c r="HU64" s="327"/>
      <c r="HV64" s="327"/>
      <c r="HW64" s="327"/>
      <c r="HX64" s="327"/>
      <c r="HY64" s="327"/>
      <c r="HZ64" s="327"/>
      <c r="IA64" s="327"/>
      <c r="IB64" s="327"/>
      <c r="IC64" s="327"/>
      <c r="ID64" s="327"/>
      <c r="IE64" s="327"/>
      <c r="IF64" s="327"/>
      <c r="IG64" s="327"/>
      <c r="IH64" s="327"/>
      <c r="II64" s="327"/>
      <c r="IJ64" s="327"/>
      <c r="IK64" s="327"/>
      <c r="IL64" s="327"/>
      <c r="IM64" s="327"/>
      <c r="IN64" s="327"/>
      <c r="IO64" s="327"/>
      <c r="IP64" s="327"/>
      <c r="IQ64" s="327"/>
      <c r="IR64" s="327"/>
      <c r="IS64" s="327"/>
      <c r="IT64" s="327"/>
      <c r="IU64" s="327"/>
      <c r="IV64" s="327"/>
    </row>
    <row r="65" spans="1:256" x14ac:dyDescent="0.2">
      <c r="B65" s="327" t="s">
        <v>409</v>
      </c>
      <c r="C65" s="327">
        <v>1892</v>
      </c>
      <c r="D65" s="327">
        <v>1</v>
      </c>
      <c r="E65" s="327">
        <v>0</v>
      </c>
      <c r="F65" s="327">
        <v>27</v>
      </c>
      <c r="G65" s="327">
        <v>5</v>
      </c>
      <c r="H65" s="327">
        <v>10</v>
      </c>
      <c r="I65" s="327">
        <v>29</v>
      </c>
      <c r="J65" s="327">
        <v>28</v>
      </c>
      <c r="K65" s="327" t="s">
        <v>415</v>
      </c>
      <c r="P65" s="327">
        <v>57</v>
      </c>
      <c r="Q65" s="327">
        <v>794</v>
      </c>
      <c r="R65" s="327">
        <v>2</v>
      </c>
      <c r="S65" s="327">
        <v>1</v>
      </c>
      <c r="T65" s="327">
        <v>26</v>
      </c>
      <c r="U65" s="327">
        <v>6</v>
      </c>
      <c r="V65" s="327">
        <v>9</v>
      </c>
      <c r="W65" s="327">
        <v>26</v>
      </c>
      <c r="X65" s="327">
        <v>31</v>
      </c>
      <c r="Y65" s="327" t="s">
        <v>415</v>
      </c>
      <c r="AD65" s="327">
        <v>57</v>
      </c>
      <c r="AE65" s="327">
        <v>1098</v>
      </c>
      <c r="AF65" s="327">
        <v>1</v>
      </c>
      <c r="AG65" s="327">
        <v>0</v>
      </c>
      <c r="AH65" s="327">
        <v>27</v>
      </c>
      <c r="AI65" s="327">
        <v>4</v>
      </c>
      <c r="AJ65" s="327">
        <v>11</v>
      </c>
      <c r="AK65" s="327">
        <v>31</v>
      </c>
      <c r="AL65" s="327">
        <v>26</v>
      </c>
      <c r="AM65" s="327">
        <v>0</v>
      </c>
      <c r="AR65" s="327">
        <v>56</v>
      </c>
      <c r="AS65" s="327">
        <v>1888</v>
      </c>
      <c r="AT65" s="327" t="s">
        <v>415</v>
      </c>
      <c r="AU65" s="327">
        <v>0</v>
      </c>
      <c r="AV65" s="327">
        <v>8</v>
      </c>
      <c r="AW65" s="327">
        <v>7</v>
      </c>
      <c r="AX65" s="327">
        <v>14</v>
      </c>
      <c r="AY65" s="327">
        <v>24</v>
      </c>
      <c r="AZ65" s="327">
        <v>36</v>
      </c>
      <c r="BA65" s="327">
        <v>11</v>
      </c>
      <c r="BB65" s="327">
        <v>0</v>
      </c>
      <c r="BH65" s="327">
        <v>47</v>
      </c>
      <c r="BI65" s="327">
        <v>795</v>
      </c>
      <c r="BJ65" s="327" t="s">
        <v>415</v>
      </c>
      <c r="BK65" s="327" t="s">
        <v>415</v>
      </c>
      <c r="BL65" s="327">
        <v>8</v>
      </c>
      <c r="BM65" s="327">
        <v>6</v>
      </c>
      <c r="BN65" s="327">
        <v>14</v>
      </c>
      <c r="BO65" s="327">
        <v>24</v>
      </c>
      <c r="BP65" s="327">
        <v>33</v>
      </c>
      <c r="BQ65" s="327">
        <v>15</v>
      </c>
      <c r="BR65" s="327" t="s">
        <v>415</v>
      </c>
      <c r="BX65" s="327">
        <v>48</v>
      </c>
      <c r="BY65" s="327">
        <v>1093</v>
      </c>
      <c r="BZ65" s="327">
        <v>0</v>
      </c>
      <c r="CA65" s="327" t="s">
        <v>415</v>
      </c>
      <c r="CB65" s="327">
        <v>8</v>
      </c>
      <c r="CC65" s="327">
        <v>7</v>
      </c>
      <c r="CD65" s="327">
        <v>14</v>
      </c>
      <c r="CE65" s="327">
        <v>25</v>
      </c>
      <c r="CF65" s="327">
        <v>38</v>
      </c>
      <c r="CG65" s="327">
        <v>8</v>
      </c>
      <c r="CH65" s="327" t="s">
        <v>415</v>
      </c>
      <c r="CN65" s="327">
        <v>46</v>
      </c>
      <c r="CO65" s="327">
        <v>1892</v>
      </c>
      <c r="CP65" s="327">
        <v>1</v>
      </c>
      <c r="CQ65" s="327">
        <v>0</v>
      </c>
      <c r="CR65" s="327">
        <v>28</v>
      </c>
      <c r="CS65" s="327">
        <v>3</v>
      </c>
      <c r="CT65" s="327">
        <v>1</v>
      </c>
      <c r="CU65" s="327">
        <v>19</v>
      </c>
      <c r="CV65" s="327">
        <v>33</v>
      </c>
      <c r="CW65" s="327">
        <v>13</v>
      </c>
      <c r="CX65" s="327">
        <v>1</v>
      </c>
      <c r="DD65" s="327">
        <v>48</v>
      </c>
      <c r="DE65" s="327">
        <v>794</v>
      </c>
      <c r="DF65" s="327">
        <v>1</v>
      </c>
      <c r="DG65" s="327">
        <v>1</v>
      </c>
      <c r="DH65" s="327">
        <v>29</v>
      </c>
      <c r="DI65" s="327">
        <v>4</v>
      </c>
      <c r="DJ65" s="327">
        <v>2</v>
      </c>
      <c r="DK65" s="327">
        <v>20</v>
      </c>
      <c r="DL65" s="327">
        <v>32</v>
      </c>
      <c r="DM65" s="327">
        <v>11</v>
      </c>
      <c r="DN65" s="327">
        <v>1</v>
      </c>
      <c r="DT65" s="327">
        <v>44</v>
      </c>
      <c r="DU65" s="327">
        <v>1098</v>
      </c>
      <c r="DV65" s="327">
        <v>1</v>
      </c>
      <c r="DW65" s="327">
        <v>0</v>
      </c>
      <c r="DX65" s="327">
        <v>27</v>
      </c>
      <c r="DY65" s="327">
        <v>2</v>
      </c>
      <c r="DZ65" s="327">
        <v>1</v>
      </c>
      <c r="EA65" s="327">
        <v>18</v>
      </c>
      <c r="EB65" s="327">
        <v>34</v>
      </c>
      <c r="EC65" s="327">
        <v>15</v>
      </c>
      <c r="ED65" s="327">
        <v>2</v>
      </c>
      <c r="EJ65" s="327">
        <v>51</v>
      </c>
      <c r="EK65" s="327" t="s">
        <v>416</v>
      </c>
      <c r="EL65" s="327" t="s">
        <v>416</v>
      </c>
      <c r="EM65" s="327" t="s">
        <v>416</v>
      </c>
      <c r="EN65" s="327" t="s">
        <v>416</v>
      </c>
      <c r="EO65" s="327" t="s">
        <v>416</v>
      </c>
      <c r="EP65" s="327" t="s">
        <v>416</v>
      </c>
      <c r="EQ65" s="327" t="s">
        <v>416</v>
      </c>
      <c r="ER65" s="327" t="s">
        <v>416</v>
      </c>
      <c r="ES65" s="327" t="s">
        <v>416</v>
      </c>
      <c r="ET65" s="327" t="s">
        <v>416</v>
      </c>
      <c r="EU65" s="327" t="s">
        <v>416</v>
      </c>
      <c r="EV65" s="327" t="s">
        <v>416</v>
      </c>
      <c r="EW65" s="327" t="s">
        <v>416</v>
      </c>
      <c r="EX65" s="327" t="s">
        <v>416</v>
      </c>
      <c r="EY65" s="327" t="s">
        <v>416</v>
      </c>
      <c r="EZ65" s="327" t="s">
        <v>416</v>
      </c>
      <c r="FA65" s="327" t="s">
        <v>416</v>
      </c>
      <c r="FB65" s="327" t="s">
        <v>416</v>
      </c>
      <c r="FC65" s="327" t="s">
        <v>416</v>
      </c>
      <c r="FD65" s="327" t="s">
        <v>416</v>
      </c>
      <c r="FE65" s="327" t="s">
        <v>416</v>
      </c>
      <c r="FF65" s="327" t="s">
        <v>416</v>
      </c>
      <c r="FG65" s="327" t="s">
        <v>416</v>
      </c>
      <c r="FH65" s="327" t="s">
        <v>416</v>
      </c>
      <c r="FI65" s="327" t="s">
        <v>416</v>
      </c>
      <c r="FJ65" s="327" t="s">
        <v>416</v>
      </c>
      <c r="FK65" s="327" t="s">
        <v>416</v>
      </c>
      <c r="FL65" s="327" t="s">
        <v>416</v>
      </c>
      <c r="FM65" s="327" t="s">
        <v>416</v>
      </c>
      <c r="FN65" s="327" t="s">
        <v>416</v>
      </c>
      <c r="FO65" s="327" t="s">
        <v>416</v>
      </c>
      <c r="FP65" s="327" t="s">
        <v>416</v>
      </c>
      <c r="FQ65" s="327" t="s">
        <v>416</v>
      </c>
      <c r="FR65" s="327" t="s">
        <v>416</v>
      </c>
      <c r="FS65" s="327" t="s">
        <v>416</v>
      </c>
      <c r="FT65" s="327" t="s">
        <v>416</v>
      </c>
      <c r="FU65" s="327" t="s">
        <v>416</v>
      </c>
      <c r="FV65" s="327" t="s">
        <v>416</v>
      </c>
      <c r="FW65" s="327" t="s">
        <v>416</v>
      </c>
      <c r="FX65" s="327" t="s">
        <v>416</v>
      </c>
      <c r="FY65" s="327" t="s">
        <v>416</v>
      </c>
      <c r="FZ65" s="327" t="s">
        <v>416</v>
      </c>
      <c r="GA65" s="327" t="s">
        <v>416</v>
      </c>
      <c r="GB65" s="327" t="s">
        <v>416</v>
      </c>
      <c r="GC65" s="327" t="s">
        <v>416</v>
      </c>
      <c r="GD65" s="327">
        <v>1887</v>
      </c>
      <c r="GF65" s="327">
        <v>38</v>
      </c>
      <c r="GG65" s="327">
        <v>794</v>
      </c>
      <c r="GI65" s="327">
        <v>38</v>
      </c>
      <c r="GJ65" s="327">
        <v>1093</v>
      </c>
      <c r="GL65" s="327">
        <v>37</v>
      </c>
      <c r="GM65" s="327" t="s">
        <v>416</v>
      </c>
      <c r="GN65" s="327" t="s">
        <v>416</v>
      </c>
      <c r="GO65" s="327" t="s">
        <v>416</v>
      </c>
      <c r="GP65" s="327" t="s">
        <v>416</v>
      </c>
      <c r="GQ65" s="327" t="s">
        <v>416</v>
      </c>
      <c r="GR65" s="327" t="s">
        <v>416</v>
      </c>
      <c r="GS65" s="327" t="s">
        <v>416</v>
      </c>
      <c r="GT65" s="327" t="s">
        <v>416</v>
      </c>
      <c r="GU65" s="327" t="s">
        <v>416</v>
      </c>
      <c r="GV65" s="327" t="s">
        <v>416</v>
      </c>
      <c r="GW65" s="327" t="s">
        <v>416</v>
      </c>
      <c r="GX65" s="327" t="s">
        <v>416</v>
      </c>
      <c r="GY65" s="327" t="s">
        <v>416</v>
      </c>
      <c r="GZ65" s="327" t="s">
        <v>416</v>
      </c>
      <c r="HA65" s="327" t="s">
        <v>416</v>
      </c>
      <c r="HB65" s="327" t="s">
        <v>416</v>
      </c>
      <c r="HC65" s="327" t="s">
        <v>416</v>
      </c>
      <c r="HD65" s="327" t="s">
        <v>416</v>
      </c>
      <c r="HE65" s="327">
        <v>1850</v>
      </c>
      <c r="HG65" s="327">
        <v>61</v>
      </c>
      <c r="HH65" s="327">
        <v>776</v>
      </c>
      <c r="HJ65" s="327">
        <v>57</v>
      </c>
      <c r="HK65" s="327">
        <v>1074</v>
      </c>
      <c r="HM65" s="327">
        <v>64</v>
      </c>
      <c r="HO65" s="327"/>
      <c r="HP65" s="327"/>
      <c r="HQ65" s="327"/>
      <c r="HR65" s="327"/>
      <c r="HS65" s="327"/>
      <c r="HT65" s="327"/>
      <c r="HU65" s="327"/>
      <c r="HV65" s="327"/>
      <c r="HW65" s="327"/>
      <c r="HX65" s="327"/>
      <c r="HY65" s="327"/>
      <c r="HZ65" s="327"/>
      <c r="IA65" s="327"/>
      <c r="IB65" s="327"/>
      <c r="IC65" s="327"/>
      <c r="ID65" s="327"/>
      <c r="IE65" s="327"/>
      <c r="IF65" s="327"/>
      <c r="IG65" s="327"/>
      <c r="IH65" s="327"/>
      <c r="II65" s="327"/>
      <c r="IJ65" s="327"/>
      <c r="IK65" s="327"/>
      <c r="IL65" s="327"/>
      <c r="IM65" s="327"/>
      <c r="IN65" s="327"/>
      <c r="IO65" s="327"/>
      <c r="IP65" s="327"/>
      <c r="IQ65" s="327"/>
      <c r="IR65" s="327"/>
      <c r="IS65" s="327"/>
      <c r="IT65" s="327"/>
      <c r="IU65" s="327"/>
      <c r="IV65" s="327"/>
    </row>
    <row r="66" spans="1:256" x14ac:dyDescent="0.2">
      <c r="B66" s="327" t="s">
        <v>410</v>
      </c>
      <c r="C66" s="327">
        <v>5116</v>
      </c>
      <c r="D66" s="327">
        <v>1</v>
      </c>
      <c r="E66" s="327">
        <v>1</v>
      </c>
      <c r="F66" s="327">
        <v>37</v>
      </c>
      <c r="G66" s="327">
        <v>4</v>
      </c>
      <c r="H66" s="327">
        <v>10</v>
      </c>
      <c r="I66" s="327">
        <v>27</v>
      </c>
      <c r="J66" s="327">
        <v>21</v>
      </c>
      <c r="K66" s="327">
        <v>0</v>
      </c>
      <c r="P66" s="327">
        <v>48</v>
      </c>
      <c r="Q66" s="327">
        <v>719</v>
      </c>
      <c r="R66" s="327">
        <v>2</v>
      </c>
      <c r="S66" s="327">
        <v>1</v>
      </c>
      <c r="T66" s="327">
        <v>39</v>
      </c>
      <c r="U66" s="327">
        <v>4</v>
      </c>
      <c r="V66" s="327">
        <v>9</v>
      </c>
      <c r="W66" s="327">
        <v>25</v>
      </c>
      <c r="X66" s="327">
        <v>20</v>
      </c>
      <c r="Y66" s="327">
        <v>0</v>
      </c>
      <c r="AD66" s="327">
        <v>45</v>
      </c>
      <c r="AE66" s="327">
        <v>4397</v>
      </c>
      <c r="AF66" s="327">
        <v>1</v>
      </c>
      <c r="AG66" s="327">
        <v>1</v>
      </c>
      <c r="AH66" s="327">
        <v>36</v>
      </c>
      <c r="AI66" s="327">
        <v>4</v>
      </c>
      <c r="AJ66" s="327">
        <v>10</v>
      </c>
      <c r="AK66" s="327">
        <v>28</v>
      </c>
      <c r="AL66" s="327">
        <v>21</v>
      </c>
      <c r="AM66" s="327">
        <v>0</v>
      </c>
      <c r="AR66" s="327">
        <v>49</v>
      </c>
      <c r="AS66" s="327">
        <v>5082</v>
      </c>
      <c r="AT66" s="327">
        <v>0</v>
      </c>
      <c r="AU66" s="327">
        <v>0</v>
      </c>
      <c r="AV66" s="327">
        <v>14</v>
      </c>
      <c r="AW66" s="327">
        <v>9</v>
      </c>
      <c r="AX66" s="327">
        <v>15</v>
      </c>
      <c r="AY66" s="327">
        <v>24</v>
      </c>
      <c r="AZ66" s="327">
        <v>29</v>
      </c>
      <c r="BA66" s="327">
        <v>8</v>
      </c>
      <c r="BB66" s="327">
        <v>0</v>
      </c>
      <c r="BH66" s="327">
        <v>38</v>
      </c>
      <c r="BI66" s="327">
        <v>710</v>
      </c>
      <c r="BJ66" s="327">
        <v>1</v>
      </c>
      <c r="BK66" s="327">
        <v>0</v>
      </c>
      <c r="BL66" s="327">
        <v>18</v>
      </c>
      <c r="BM66" s="327">
        <v>9</v>
      </c>
      <c r="BN66" s="327">
        <v>12</v>
      </c>
      <c r="BO66" s="327">
        <v>22</v>
      </c>
      <c r="BP66" s="327">
        <v>28</v>
      </c>
      <c r="BQ66" s="327">
        <v>9</v>
      </c>
      <c r="BR66" s="327" t="s">
        <v>415</v>
      </c>
      <c r="BX66" s="327">
        <v>37</v>
      </c>
      <c r="BY66" s="327">
        <v>4372</v>
      </c>
      <c r="BZ66" s="327">
        <v>0</v>
      </c>
      <c r="CA66" s="327">
        <v>0</v>
      </c>
      <c r="CB66" s="327">
        <v>13</v>
      </c>
      <c r="CC66" s="327">
        <v>9</v>
      </c>
      <c r="CD66" s="327">
        <v>15</v>
      </c>
      <c r="CE66" s="327">
        <v>24</v>
      </c>
      <c r="CF66" s="327">
        <v>30</v>
      </c>
      <c r="CG66" s="327">
        <v>8</v>
      </c>
      <c r="CH66" s="327" t="s">
        <v>415</v>
      </c>
      <c r="CN66" s="327">
        <v>38</v>
      </c>
      <c r="CO66" s="327">
        <v>5114</v>
      </c>
      <c r="CP66" s="327">
        <v>1</v>
      </c>
      <c r="CQ66" s="327">
        <v>1</v>
      </c>
      <c r="CR66" s="327">
        <v>36</v>
      </c>
      <c r="CS66" s="327">
        <v>2</v>
      </c>
      <c r="CT66" s="327">
        <v>1</v>
      </c>
      <c r="CU66" s="327">
        <v>15</v>
      </c>
      <c r="CV66" s="327">
        <v>28</v>
      </c>
      <c r="CW66" s="327">
        <v>15</v>
      </c>
      <c r="CX66" s="327">
        <v>2</v>
      </c>
      <c r="DD66" s="327">
        <v>44</v>
      </c>
      <c r="DE66" s="327">
        <v>719</v>
      </c>
      <c r="DF66" s="327">
        <v>1</v>
      </c>
      <c r="DG66" s="327">
        <v>1</v>
      </c>
      <c r="DH66" s="327">
        <v>42</v>
      </c>
      <c r="DI66" s="327">
        <v>3</v>
      </c>
      <c r="DJ66" s="327">
        <v>1</v>
      </c>
      <c r="DK66" s="327">
        <v>17</v>
      </c>
      <c r="DL66" s="327">
        <v>24</v>
      </c>
      <c r="DM66" s="327">
        <v>10</v>
      </c>
      <c r="DN66" s="327">
        <v>0</v>
      </c>
      <c r="DT66" s="327">
        <v>34</v>
      </c>
      <c r="DU66" s="327">
        <v>4395</v>
      </c>
      <c r="DV66" s="327">
        <v>1</v>
      </c>
      <c r="DW66" s="327">
        <v>1</v>
      </c>
      <c r="DX66" s="327">
        <v>34</v>
      </c>
      <c r="DY66" s="327">
        <v>2</v>
      </c>
      <c r="DZ66" s="327">
        <v>1</v>
      </c>
      <c r="EA66" s="327">
        <v>15</v>
      </c>
      <c r="EB66" s="327">
        <v>29</v>
      </c>
      <c r="EC66" s="327">
        <v>15</v>
      </c>
      <c r="ED66" s="327">
        <v>2</v>
      </c>
      <c r="EJ66" s="327">
        <v>46</v>
      </c>
      <c r="EK66" s="327" t="s">
        <v>416</v>
      </c>
      <c r="EL66" s="327" t="s">
        <v>416</v>
      </c>
      <c r="EM66" s="327" t="s">
        <v>416</v>
      </c>
      <c r="EN66" s="327" t="s">
        <v>416</v>
      </c>
      <c r="EO66" s="327" t="s">
        <v>416</v>
      </c>
      <c r="EP66" s="327" t="s">
        <v>416</v>
      </c>
      <c r="EQ66" s="327" t="s">
        <v>416</v>
      </c>
      <c r="ER66" s="327" t="s">
        <v>416</v>
      </c>
      <c r="ES66" s="327" t="s">
        <v>416</v>
      </c>
      <c r="ET66" s="327" t="s">
        <v>416</v>
      </c>
      <c r="EU66" s="327" t="s">
        <v>416</v>
      </c>
      <c r="EV66" s="327" t="s">
        <v>416</v>
      </c>
      <c r="EW66" s="327" t="s">
        <v>416</v>
      </c>
      <c r="EX66" s="327" t="s">
        <v>416</v>
      </c>
      <c r="EY66" s="327" t="s">
        <v>416</v>
      </c>
      <c r="EZ66" s="327" t="s">
        <v>416</v>
      </c>
      <c r="FA66" s="327" t="s">
        <v>416</v>
      </c>
      <c r="FB66" s="327" t="s">
        <v>416</v>
      </c>
      <c r="FC66" s="327" t="s">
        <v>416</v>
      </c>
      <c r="FD66" s="327" t="s">
        <v>416</v>
      </c>
      <c r="FE66" s="327" t="s">
        <v>416</v>
      </c>
      <c r="FF66" s="327" t="s">
        <v>416</v>
      </c>
      <c r="FG66" s="327" t="s">
        <v>416</v>
      </c>
      <c r="FH66" s="327" t="s">
        <v>416</v>
      </c>
      <c r="FI66" s="327" t="s">
        <v>416</v>
      </c>
      <c r="FJ66" s="327" t="s">
        <v>416</v>
      </c>
      <c r="FK66" s="327" t="s">
        <v>416</v>
      </c>
      <c r="FL66" s="327" t="s">
        <v>416</v>
      </c>
      <c r="FM66" s="327" t="s">
        <v>416</v>
      </c>
      <c r="FN66" s="327" t="s">
        <v>416</v>
      </c>
      <c r="FO66" s="327" t="s">
        <v>416</v>
      </c>
      <c r="FP66" s="327" t="s">
        <v>416</v>
      </c>
      <c r="FQ66" s="327" t="s">
        <v>416</v>
      </c>
      <c r="FR66" s="327" t="s">
        <v>416</v>
      </c>
      <c r="FS66" s="327" t="s">
        <v>416</v>
      </c>
      <c r="FT66" s="327" t="s">
        <v>416</v>
      </c>
      <c r="FU66" s="327" t="s">
        <v>416</v>
      </c>
      <c r="FV66" s="327" t="s">
        <v>416</v>
      </c>
      <c r="FW66" s="327" t="s">
        <v>416</v>
      </c>
      <c r="FX66" s="327" t="s">
        <v>416</v>
      </c>
      <c r="FY66" s="327" t="s">
        <v>416</v>
      </c>
      <c r="FZ66" s="327" t="s">
        <v>416</v>
      </c>
      <c r="GA66" s="327" t="s">
        <v>416</v>
      </c>
      <c r="GB66" s="327" t="s">
        <v>416</v>
      </c>
      <c r="GC66" s="327" t="s">
        <v>416</v>
      </c>
      <c r="GD66" s="327">
        <v>5080</v>
      </c>
      <c r="GF66" s="327">
        <v>31</v>
      </c>
      <c r="GG66" s="327">
        <v>710</v>
      </c>
      <c r="GI66" s="327">
        <v>27</v>
      </c>
      <c r="GJ66" s="327">
        <v>4370</v>
      </c>
      <c r="GL66" s="327">
        <v>32</v>
      </c>
      <c r="GM66" s="327" t="s">
        <v>416</v>
      </c>
      <c r="GN66" s="327" t="s">
        <v>416</v>
      </c>
      <c r="GO66" s="327" t="s">
        <v>416</v>
      </c>
      <c r="GP66" s="327" t="s">
        <v>416</v>
      </c>
      <c r="GQ66" s="327" t="s">
        <v>416</v>
      </c>
      <c r="GR66" s="327" t="s">
        <v>416</v>
      </c>
      <c r="GS66" s="327" t="s">
        <v>416</v>
      </c>
      <c r="GT66" s="327" t="s">
        <v>416</v>
      </c>
      <c r="GU66" s="327" t="s">
        <v>416</v>
      </c>
      <c r="GV66" s="327" t="s">
        <v>416</v>
      </c>
      <c r="GW66" s="327" t="s">
        <v>416</v>
      </c>
      <c r="GX66" s="327" t="s">
        <v>416</v>
      </c>
      <c r="GY66" s="327" t="s">
        <v>416</v>
      </c>
      <c r="GZ66" s="327" t="s">
        <v>416</v>
      </c>
      <c r="HA66" s="327" t="s">
        <v>416</v>
      </c>
      <c r="HB66" s="327" t="s">
        <v>416</v>
      </c>
      <c r="HC66" s="327" t="s">
        <v>416</v>
      </c>
      <c r="HD66" s="327" t="s">
        <v>416</v>
      </c>
      <c r="HE66" s="327">
        <v>4970</v>
      </c>
      <c r="HG66" s="327">
        <v>57</v>
      </c>
      <c r="HH66" s="327">
        <v>703</v>
      </c>
      <c r="HJ66" s="327">
        <v>50</v>
      </c>
      <c r="HK66" s="327">
        <v>4267</v>
      </c>
      <c r="HM66" s="327">
        <v>58</v>
      </c>
      <c r="HO66" s="327"/>
      <c r="HP66" s="327"/>
      <c r="HQ66" s="327"/>
      <c r="HR66" s="327"/>
      <c r="HS66" s="327"/>
      <c r="HT66" s="327"/>
      <c r="HU66" s="327"/>
      <c r="HV66" s="327"/>
      <c r="HW66" s="327"/>
      <c r="HX66" s="327"/>
      <c r="HY66" s="327"/>
      <c r="HZ66" s="327"/>
      <c r="IA66" s="327"/>
      <c r="IB66" s="327"/>
      <c r="IC66" s="327"/>
      <c r="ID66" s="327"/>
      <c r="IE66" s="327"/>
      <c r="IF66" s="327"/>
      <c r="IG66" s="327"/>
      <c r="IH66" s="327"/>
      <c r="II66" s="327"/>
      <c r="IJ66" s="327"/>
      <c r="IK66" s="327"/>
      <c r="IL66" s="327"/>
      <c r="IM66" s="327"/>
      <c r="IN66" s="327"/>
      <c r="IO66" s="327"/>
      <c r="IP66" s="327"/>
      <c r="IQ66" s="327"/>
      <c r="IR66" s="327"/>
      <c r="IS66" s="327"/>
      <c r="IT66" s="327"/>
      <c r="IU66" s="327"/>
      <c r="IV66" s="327"/>
    </row>
    <row r="67" spans="1:256" x14ac:dyDescent="0.2">
      <c r="B67" s="327" t="s">
        <v>411</v>
      </c>
      <c r="C67" s="327">
        <v>2083</v>
      </c>
      <c r="D67" s="327">
        <v>1</v>
      </c>
      <c r="E67" s="327" t="s">
        <v>415</v>
      </c>
      <c r="F67" s="327">
        <v>17</v>
      </c>
      <c r="G67" s="327">
        <v>6</v>
      </c>
      <c r="H67" s="327">
        <v>18</v>
      </c>
      <c r="I67" s="327">
        <v>38</v>
      </c>
      <c r="J67" s="327">
        <v>20</v>
      </c>
      <c r="K67" s="327" t="s">
        <v>415</v>
      </c>
      <c r="P67" s="327">
        <v>58</v>
      </c>
      <c r="Q67" s="327">
        <v>818</v>
      </c>
      <c r="R67" s="327">
        <v>1</v>
      </c>
      <c r="S67" s="327" t="s">
        <v>415</v>
      </c>
      <c r="T67" s="327">
        <v>16</v>
      </c>
      <c r="U67" s="327">
        <v>6</v>
      </c>
      <c r="V67" s="327">
        <v>19</v>
      </c>
      <c r="W67" s="327">
        <v>38</v>
      </c>
      <c r="X67" s="327">
        <v>20</v>
      </c>
      <c r="Y67" s="327" t="s">
        <v>415</v>
      </c>
      <c r="AD67" s="327">
        <v>58</v>
      </c>
      <c r="AE67" s="327">
        <v>1265</v>
      </c>
      <c r="AF67" s="327">
        <v>1</v>
      </c>
      <c r="AG67" s="327" t="s">
        <v>415</v>
      </c>
      <c r="AH67" s="327">
        <v>18</v>
      </c>
      <c r="AI67" s="327">
        <v>6</v>
      </c>
      <c r="AJ67" s="327">
        <v>17</v>
      </c>
      <c r="AK67" s="327">
        <v>38</v>
      </c>
      <c r="AL67" s="327">
        <v>20</v>
      </c>
      <c r="AM67" s="327" t="s">
        <v>415</v>
      </c>
      <c r="AR67" s="327">
        <v>59</v>
      </c>
      <c r="AS67" s="327">
        <v>2081</v>
      </c>
      <c r="AT67" s="327">
        <v>0</v>
      </c>
      <c r="AU67" s="327">
        <v>0</v>
      </c>
      <c r="AV67" s="327">
        <v>2</v>
      </c>
      <c r="AW67" s="327">
        <v>3</v>
      </c>
      <c r="AX67" s="327">
        <v>13</v>
      </c>
      <c r="AY67" s="327">
        <v>39</v>
      </c>
      <c r="AZ67" s="327">
        <v>35</v>
      </c>
      <c r="BA67" s="327">
        <v>7</v>
      </c>
      <c r="BB67" s="327" t="s">
        <v>415</v>
      </c>
      <c r="BH67" s="327">
        <v>43</v>
      </c>
      <c r="BI67" s="327">
        <v>816</v>
      </c>
      <c r="BJ67" s="327" t="s">
        <v>415</v>
      </c>
      <c r="BK67" s="327">
        <v>0</v>
      </c>
      <c r="BL67" s="327">
        <v>2</v>
      </c>
      <c r="BM67" s="327">
        <v>3</v>
      </c>
      <c r="BN67" s="327">
        <v>12</v>
      </c>
      <c r="BO67" s="327">
        <v>35</v>
      </c>
      <c r="BP67" s="327">
        <v>38</v>
      </c>
      <c r="BQ67" s="327">
        <v>9</v>
      </c>
      <c r="BR67" s="327" t="s">
        <v>415</v>
      </c>
      <c r="BX67" s="327">
        <v>48</v>
      </c>
      <c r="BY67" s="327">
        <v>1265</v>
      </c>
      <c r="BZ67" s="327" t="s">
        <v>415</v>
      </c>
      <c r="CA67" s="327">
        <v>0</v>
      </c>
      <c r="CB67" s="327">
        <v>2</v>
      </c>
      <c r="CC67" s="327">
        <v>3</v>
      </c>
      <c r="CD67" s="327">
        <v>14</v>
      </c>
      <c r="CE67" s="327">
        <v>41</v>
      </c>
      <c r="CF67" s="327">
        <v>33</v>
      </c>
      <c r="CG67" s="327">
        <v>6</v>
      </c>
      <c r="CH67" s="327" t="s">
        <v>415</v>
      </c>
      <c r="CN67" s="327">
        <v>40</v>
      </c>
      <c r="CO67" s="327">
        <v>2083</v>
      </c>
      <c r="CP67" s="327">
        <v>1</v>
      </c>
      <c r="CQ67" s="327">
        <v>0</v>
      </c>
      <c r="CR67" s="327">
        <v>17</v>
      </c>
      <c r="CS67" s="327">
        <v>4</v>
      </c>
      <c r="CT67" s="327">
        <v>2</v>
      </c>
      <c r="CU67" s="327">
        <v>24</v>
      </c>
      <c r="CV67" s="327">
        <v>39</v>
      </c>
      <c r="CW67" s="327">
        <v>12</v>
      </c>
      <c r="CX67" s="327">
        <v>1</v>
      </c>
      <c r="DD67" s="327">
        <v>52</v>
      </c>
      <c r="DE67" s="327">
        <v>818</v>
      </c>
      <c r="DF67" s="327">
        <v>1</v>
      </c>
      <c r="DG67" s="327">
        <v>0</v>
      </c>
      <c r="DH67" s="327">
        <v>19</v>
      </c>
      <c r="DI67" s="327">
        <v>5</v>
      </c>
      <c r="DJ67" s="327">
        <v>3</v>
      </c>
      <c r="DK67" s="327">
        <v>27</v>
      </c>
      <c r="DL67" s="327">
        <v>37</v>
      </c>
      <c r="DM67" s="327">
        <v>8</v>
      </c>
      <c r="DN67" s="327">
        <v>0</v>
      </c>
      <c r="DT67" s="327">
        <v>46</v>
      </c>
      <c r="DU67" s="327">
        <v>1265</v>
      </c>
      <c r="DV67" s="327">
        <v>1</v>
      </c>
      <c r="DW67" s="327">
        <v>0</v>
      </c>
      <c r="DX67" s="327">
        <v>15</v>
      </c>
      <c r="DY67" s="327">
        <v>4</v>
      </c>
      <c r="DZ67" s="327">
        <v>1</v>
      </c>
      <c r="EA67" s="327">
        <v>23</v>
      </c>
      <c r="EB67" s="327">
        <v>41</v>
      </c>
      <c r="EC67" s="327">
        <v>14</v>
      </c>
      <c r="ED67" s="327">
        <v>1</v>
      </c>
      <c r="EJ67" s="327">
        <v>56</v>
      </c>
      <c r="EK67" s="327" t="s">
        <v>416</v>
      </c>
      <c r="EL67" s="327" t="s">
        <v>416</v>
      </c>
      <c r="EM67" s="327" t="s">
        <v>416</v>
      </c>
      <c r="EN67" s="327" t="s">
        <v>416</v>
      </c>
      <c r="EO67" s="327" t="s">
        <v>416</v>
      </c>
      <c r="EP67" s="327" t="s">
        <v>416</v>
      </c>
      <c r="EQ67" s="327" t="s">
        <v>416</v>
      </c>
      <c r="ER67" s="327" t="s">
        <v>416</v>
      </c>
      <c r="ES67" s="327" t="s">
        <v>416</v>
      </c>
      <c r="ET67" s="327" t="s">
        <v>416</v>
      </c>
      <c r="EU67" s="327" t="s">
        <v>416</v>
      </c>
      <c r="EV67" s="327" t="s">
        <v>416</v>
      </c>
      <c r="EW67" s="327" t="s">
        <v>416</v>
      </c>
      <c r="EX67" s="327" t="s">
        <v>416</v>
      </c>
      <c r="EY67" s="327" t="s">
        <v>416</v>
      </c>
      <c r="EZ67" s="327" t="s">
        <v>416</v>
      </c>
      <c r="FA67" s="327" t="s">
        <v>416</v>
      </c>
      <c r="FB67" s="327" t="s">
        <v>416</v>
      </c>
      <c r="FC67" s="327" t="s">
        <v>416</v>
      </c>
      <c r="FD67" s="327" t="s">
        <v>416</v>
      </c>
      <c r="FE67" s="327" t="s">
        <v>416</v>
      </c>
      <c r="FF67" s="327" t="s">
        <v>416</v>
      </c>
      <c r="FG67" s="327" t="s">
        <v>416</v>
      </c>
      <c r="FH67" s="327" t="s">
        <v>416</v>
      </c>
      <c r="FI67" s="327" t="s">
        <v>416</v>
      </c>
      <c r="FJ67" s="327" t="s">
        <v>416</v>
      </c>
      <c r="FK67" s="327" t="s">
        <v>416</v>
      </c>
      <c r="FL67" s="327" t="s">
        <v>416</v>
      </c>
      <c r="FM67" s="327" t="s">
        <v>416</v>
      </c>
      <c r="FN67" s="327" t="s">
        <v>416</v>
      </c>
      <c r="FO67" s="327" t="s">
        <v>416</v>
      </c>
      <c r="FP67" s="327" t="s">
        <v>416</v>
      </c>
      <c r="FQ67" s="327" t="s">
        <v>416</v>
      </c>
      <c r="FR67" s="327" t="s">
        <v>416</v>
      </c>
      <c r="FS67" s="327" t="s">
        <v>416</v>
      </c>
      <c r="FT67" s="327" t="s">
        <v>416</v>
      </c>
      <c r="FU67" s="327" t="s">
        <v>416</v>
      </c>
      <c r="FV67" s="327" t="s">
        <v>416</v>
      </c>
      <c r="FW67" s="327" t="s">
        <v>416</v>
      </c>
      <c r="FX67" s="327" t="s">
        <v>416</v>
      </c>
      <c r="FY67" s="327" t="s">
        <v>416</v>
      </c>
      <c r="FZ67" s="327" t="s">
        <v>416</v>
      </c>
      <c r="GA67" s="327" t="s">
        <v>416</v>
      </c>
      <c r="GB67" s="327" t="s">
        <v>416</v>
      </c>
      <c r="GC67" s="327" t="s">
        <v>416</v>
      </c>
      <c r="GD67" s="327">
        <v>2080</v>
      </c>
      <c r="GF67" s="327">
        <v>34</v>
      </c>
      <c r="GG67" s="327">
        <v>816</v>
      </c>
      <c r="GI67" s="327">
        <v>35</v>
      </c>
      <c r="GJ67" s="327">
        <v>1264</v>
      </c>
      <c r="GL67" s="327">
        <v>33</v>
      </c>
      <c r="GM67" s="327" t="s">
        <v>416</v>
      </c>
      <c r="GN67" s="327" t="s">
        <v>416</v>
      </c>
      <c r="GO67" s="327" t="s">
        <v>416</v>
      </c>
      <c r="GP67" s="327" t="s">
        <v>416</v>
      </c>
      <c r="GQ67" s="327" t="s">
        <v>416</v>
      </c>
      <c r="GR67" s="327" t="s">
        <v>416</v>
      </c>
      <c r="GS67" s="327" t="s">
        <v>416</v>
      </c>
      <c r="GT67" s="327" t="s">
        <v>416</v>
      </c>
      <c r="GU67" s="327" t="s">
        <v>416</v>
      </c>
      <c r="GV67" s="327" t="s">
        <v>416</v>
      </c>
      <c r="GW67" s="327" t="s">
        <v>416</v>
      </c>
      <c r="GX67" s="327" t="s">
        <v>416</v>
      </c>
      <c r="GY67" s="327" t="s">
        <v>416</v>
      </c>
      <c r="GZ67" s="327" t="s">
        <v>416</v>
      </c>
      <c r="HA67" s="327" t="s">
        <v>416</v>
      </c>
      <c r="HB67" s="327" t="s">
        <v>416</v>
      </c>
      <c r="HC67" s="327" t="s">
        <v>416</v>
      </c>
      <c r="HD67" s="327" t="s">
        <v>416</v>
      </c>
      <c r="HE67" s="327">
        <v>2002</v>
      </c>
      <c r="HG67" s="327">
        <v>68</v>
      </c>
      <c r="HH67" s="327">
        <v>793</v>
      </c>
      <c r="HJ67" s="327">
        <v>62</v>
      </c>
      <c r="HK67" s="327">
        <v>1209</v>
      </c>
      <c r="HM67" s="327">
        <v>72</v>
      </c>
      <c r="HO67" s="327"/>
      <c r="HP67" s="327"/>
      <c r="HQ67" s="327"/>
      <c r="HR67" s="327"/>
      <c r="HS67" s="327"/>
      <c r="HT67" s="327"/>
      <c r="HU67" s="327"/>
      <c r="HV67" s="327"/>
      <c r="HW67" s="327"/>
      <c r="HX67" s="327"/>
      <c r="HY67" s="327"/>
      <c r="HZ67" s="327"/>
      <c r="IA67" s="327"/>
      <c r="IB67" s="327"/>
      <c r="IC67" s="327"/>
      <c r="ID67" s="327"/>
      <c r="IE67" s="327"/>
      <c r="IF67" s="327"/>
      <c r="IG67" s="327"/>
      <c r="IH67" s="327"/>
      <c r="II67" s="327"/>
      <c r="IJ67" s="327"/>
      <c r="IK67" s="327"/>
      <c r="IL67" s="327"/>
      <c r="IM67" s="327"/>
      <c r="IN67" s="327"/>
      <c r="IO67" s="327"/>
      <c r="IP67" s="327"/>
      <c r="IQ67" s="327"/>
      <c r="IR67" s="327"/>
      <c r="IS67" s="327"/>
      <c r="IT67" s="327"/>
      <c r="IU67" s="327"/>
      <c r="IV67" s="327"/>
    </row>
    <row r="68" spans="1:256" x14ac:dyDescent="0.2">
      <c r="B68" s="327" t="s">
        <v>412</v>
      </c>
      <c r="C68" s="327">
        <v>0</v>
      </c>
      <c r="D68" s="327" t="s">
        <v>416</v>
      </c>
      <c r="E68" s="327" t="s">
        <v>416</v>
      </c>
      <c r="F68" s="327" t="s">
        <v>416</v>
      </c>
      <c r="G68" s="327" t="s">
        <v>416</v>
      </c>
      <c r="H68" s="327" t="s">
        <v>416</v>
      </c>
      <c r="I68" s="327" t="s">
        <v>416</v>
      </c>
      <c r="J68" s="327" t="s">
        <v>416</v>
      </c>
      <c r="K68" s="327" t="s">
        <v>416</v>
      </c>
      <c r="P68" s="327" t="s">
        <v>416</v>
      </c>
      <c r="Q68" s="327">
        <v>0</v>
      </c>
      <c r="R68" s="327" t="s">
        <v>416</v>
      </c>
      <c r="S68" s="327" t="s">
        <v>416</v>
      </c>
      <c r="T68" s="327" t="s">
        <v>416</v>
      </c>
      <c r="U68" s="327" t="s">
        <v>416</v>
      </c>
      <c r="V68" s="327" t="s">
        <v>416</v>
      </c>
      <c r="W68" s="327" t="s">
        <v>416</v>
      </c>
      <c r="X68" s="327" t="s">
        <v>416</v>
      </c>
      <c r="Y68" s="327" t="s">
        <v>416</v>
      </c>
      <c r="AD68" s="327" t="s">
        <v>416</v>
      </c>
      <c r="AE68" s="327">
        <v>0</v>
      </c>
      <c r="AF68" s="327" t="s">
        <v>416</v>
      </c>
      <c r="AG68" s="327" t="s">
        <v>416</v>
      </c>
      <c r="AH68" s="327" t="s">
        <v>416</v>
      </c>
      <c r="AI68" s="327" t="s">
        <v>416</v>
      </c>
      <c r="AJ68" s="327" t="s">
        <v>416</v>
      </c>
      <c r="AK68" s="327" t="s">
        <v>416</v>
      </c>
      <c r="AL68" s="327" t="s">
        <v>416</v>
      </c>
      <c r="AM68" s="327" t="s">
        <v>416</v>
      </c>
      <c r="AR68" s="327" t="s">
        <v>416</v>
      </c>
      <c r="AS68" s="327">
        <v>0</v>
      </c>
      <c r="AT68" s="327" t="s">
        <v>416</v>
      </c>
      <c r="AU68" s="327" t="s">
        <v>416</v>
      </c>
      <c r="AV68" s="327" t="s">
        <v>416</v>
      </c>
      <c r="AW68" s="327" t="s">
        <v>416</v>
      </c>
      <c r="AX68" s="327" t="s">
        <v>416</v>
      </c>
      <c r="AY68" s="327" t="s">
        <v>416</v>
      </c>
      <c r="AZ68" s="327" t="s">
        <v>416</v>
      </c>
      <c r="BA68" s="327" t="s">
        <v>416</v>
      </c>
      <c r="BB68" s="327" t="s">
        <v>416</v>
      </c>
      <c r="BH68" s="327" t="s">
        <v>416</v>
      </c>
      <c r="BI68" s="327">
        <v>0</v>
      </c>
      <c r="BJ68" s="327" t="s">
        <v>416</v>
      </c>
      <c r="BK68" s="327" t="s">
        <v>416</v>
      </c>
      <c r="BL68" s="327" t="s">
        <v>416</v>
      </c>
      <c r="BM68" s="327" t="s">
        <v>416</v>
      </c>
      <c r="BN68" s="327" t="s">
        <v>416</v>
      </c>
      <c r="BO68" s="327" t="s">
        <v>416</v>
      </c>
      <c r="BP68" s="327" t="s">
        <v>416</v>
      </c>
      <c r="BQ68" s="327" t="s">
        <v>416</v>
      </c>
      <c r="BR68" s="327" t="s">
        <v>416</v>
      </c>
      <c r="BX68" s="327" t="s">
        <v>416</v>
      </c>
      <c r="BY68" s="327">
        <v>0</v>
      </c>
      <c r="BZ68" s="327" t="s">
        <v>416</v>
      </c>
      <c r="CA68" s="327" t="s">
        <v>416</v>
      </c>
      <c r="CB68" s="327" t="s">
        <v>416</v>
      </c>
      <c r="CC68" s="327" t="s">
        <v>416</v>
      </c>
      <c r="CD68" s="327" t="s">
        <v>416</v>
      </c>
      <c r="CE68" s="327" t="s">
        <v>416</v>
      </c>
      <c r="CF68" s="327" t="s">
        <v>416</v>
      </c>
      <c r="CG68" s="327" t="s">
        <v>416</v>
      </c>
      <c r="CH68" s="327" t="s">
        <v>416</v>
      </c>
      <c r="CN68" s="327" t="s">
        <v>416</v>
      </c>
      <c r="CO68" s="327">
        <v>0</v>
      </c>
      <c r="CP68" s="327" t="s">
        <v>416</v>
      </c>
      <c r="CQ68" s="327" t="s">
        <v>416</v>
      </c>
      <c r="CR68" s="327" t="s">
        <v>416</v>
      </c>
      <c r="CS68" s="327" t="s">
        <v>416</v>
      </c>
      <c r="CT68" s="327" t="s">
        <v>416</v>
      </c>
      <c r="CU68" s="327" t="s">
        <v>416</v>
      </c>
      <c r="CV68" s="327" t="s">
        <v>416</v>
      </c>
      <c r="CW68" s="327" t="s">
        <v>416</v>
      </c>
      <c r="CX68" s="327" t="s">
        <v>416</v>
      </c>
      <c r="DD68" s="327" t="s">
        <v>416</v>
      </c>
      <c r="DE68" s="327">
        <v>0</v>
      </c>
      <c r="DF68" s="327" t="s">
        <v>416</v>
      </c>
      <c r="DG68" s="327" t="s">
        <v>416</v>
      </c>
      <c r="DH68" s="327" t="s">
        <v>416</v>
      </c>
      <c r="DI68" s="327" t="s">
        <v>416</v>
      </c>
      <c r="DJ68" s="327" t="s">
        <v>416</v>
      </c>
      <c r="DK68" s="327" t="s">
        <v>416</v>
      </c>
      <c r="DL68" s="327" t="s">
        <v>416</v>
      </c>
      <c r="DM68" s="327" t="s">
        <v>416</v>
      </c>
      <c r="DN68" s="327" t="s">
        <v>416</v>
      </c>
      <c r="DT68" s="327" t="s">
        <v>416</v>
      </c>
      <c r="DU68" s="327">
        <v>0</v>
      </c>
      <c r="DV68" s="327" t="s">
        <v>416</v>
      </c>
      <c r="DW68" s="327" t="s">
        <v>416</v>
      </c>
      <c r="DX68" s="327" t="s">
        <v>416</v>
      </c>
      <c r="DY68" s="327" t="s">
        <v>416</v>
      </c>
      <c r="DZ68" s="327" t="s">
        <v>416</v>
      </c>
      <c r="EA68" s="327" t="s">
        <v>416</v>
      </c>
      <c r="EB68" s="327" t="s">
        <v>416</v>
      </c>
      <c r="EC68" s="327" t="s">
        <v>416</v>
      </c>
      <c r="ED68" s="327" t="s">
        <v>416</v>
      </c>
      <c r="EJ68" s="327" t="s">
        <v>416</v>
      </c>
      <c r="EK68" s="327" t="s">
        <v>416</v>
      </c>
      <c r="EL68" s="327" t="s">
        <v>416</v>
      </c>
      <c r="EM68" s="327" t="s">
        <v>416</v>
      </c>
      <c r="EN68" s="327" t="s">
        <v>416</v>
      </c>
      <c r="EO68" s="327" t="s">
        <v>416</v>
      </c>
      <c r="EP68" s="327" t="s">
        <v>416</v>
      </c>
      <c r="EQ68" s="327" t="s">
        <v>416</v>
      </c>
      <c r="ER68" s="327" t="s">
        <v>416</v>
      </c>
      <c r="ES68" s="327" t="s">
        <v>416</v>
      </c>
      <c r="ET68" s="327" t="s">
        <v>416</v>
      </c>
      <c r="EU68" s="327" t="s">
        <v>416</v>
      </c>
      <c r="EV68" s="327" t="s">
        <v>416</v>
      </c>
      <c r="EW68" s="327" t="s">
        <v>416</v>
      </c>
      <c r="EX68" s="327" t="s">
        <v>416</v>
      </c>
      <c r="EY68" s="327" t="s">
        <v>416</v>
      </c>
      <c r="EZ68" s="327" t="s">
        <v>416</v>
      </c>
      <c r="FA68" s="327" t="s">
        <v>416</v>
      </c>
      <c r="FB68" s="327" t="s">
        <v>416</v>
      </c>
      <c r="FC68" s="327" t="s">
        <v>416</v>
      </c>
      <c r="FD68" s="327" t="s">
        <v>416</v>
      </c>
      <c r="FE68" s="327" t="s">
        <v>416</v>
      </c>
      <c r="FF68" s="327" t="s">
        <v>416</v>
      </c>
      <c r="FG68" s="327" t="s">
        <v>416</v>
      </c>
      <c r="FH68" s="327" t="s">
        <v>416</v>
      </c>
      <c r="FI68" s="327" t="s">
        <v>416</v>
      </c>
      <c r="FJ68" s="327" t="s">
        <v>416</v>
      </c>
      <c r="FK68" s="327" t="s">
        <v>416</v>
      </c>
      <c r="FL68" s="327" t="s">
        <v>416</v>
      </c>
      <c r="FM68" s="327" t="s">
        <v>416</v>
      </c>
      <c r="FN68" s="327" t="s">
        <v>416</v>
      </c>
      <c r="FO68" s="327" t="s">
        <v>416</v>
      </c>
      <c r="FP68" s="327" t="s">
        <v>416</v>
      </c>
      <c r="FQ68" s="327" t="s">
        <v>416</v>
      </c>
      <c r="FR68" s="327" t="s">
        <v>416</v>
      </c>
      <c r="FS68" s="327" t="s">
        <v>416</v>
      </c>
      <c r="FT68" s="327" t="s">
        <v>416</v>
      </c>
      <c r="FU68" s="327" t="s">
        <v>416</v>
      </c>
      <c r="FV68" s="327" t="s">
        <v>416</v>
      </c>
      <c r="FW68" s="327" t="s">
        <v>416</v>
      </c>
      <c r="FX68" s="327" t="s">
        <v>416</v>
      </c>
      <c r="FY68" s="327" t="s">
        <v>416</v>
      </c>
      <c r="FZ68" s="327" t="s">
        <v>416</v>
      </c>
      <c r="GA68" s="327" t="s">
        <v>416</v>
      </c>
      <c r="GB68" s="327" t="s">
        <v>416</v>
      </c>
      <c r="GC68" s="327" t="s">
        <v>416</v>
      </c>
      <c r="GD68" s="327">
        <v>0</v>
      </c>
      <c r="GF68" s="327" t="s">
        <v>416</v>
      </c>
      <c r="GG68" s="327">
        <v>0</v>
      </c>
      <c r="GI68" s="327" t="s">
        <v>416</v>
      </c>
      <c r="GJ68" s="327">
        <v>0</v>
      </c>
      <c r="GL68" s="327" t="s">
        <v>416</v>
      </c>
      <c r="GM68" s="327" t="s">
        <v>416</v>
      </c>
      <c r="GN68" s="327" t="s">
        <v>416</v>
      </c>
      <c r="GO68" s="327" t="s">
        <v>416</v>
      </c>
      <c r="GP68" s="327" t="s">
        <v>416</v>
      </c>
      <c r="GQ68" s="327" t="s">
        <v>416</v>
      </c>
      <c r="GR68" s="327" t="s">
        <v>416</v>
      </c>
      <c r="GS68" s="327" t="s">
        <v>416</v>
      </c>
      <c r="GT68" s="327" t="s">
        <v>416</v>
      </c>
      <c r="GU68" s="327" t="s">
        <v>416</v>
      </c>
      <c r="GV68" s="327" t="s">
        <v>416</v>
      </c>
      <c r="GW68" s="327" t="s">
        <v>416</v>
      </c>
      <c r="GX68" s="327" t="s">
        <v>416</v>
      </c>
      <c r="GY68" s="327" t="s">
        <v>416</v>
      </c>
      <c r="GZ68" s="327" t="s">
        <v>416</v>
      </c>
      <c r="HA68" s="327" t="s">
        <v>416</v>
      </c>
      <c r="HB68" s="327" t="s">
        <v>416</v>
      </c>
      <c r="HC68" s="327" t="s">
        <v>416</v>
      </c>
      <c r="HD68" s="327" t="s">
        <v>416</v>
      </c>
      <c r="HE68" s="327">
        <v>0</v>
      </c>
      <c r="HG68" s="327" t="s">
        <v>416</v>
      </c>
      <c r="HH68" s="327">
        <v>0</v>
      </c>
      <c r="HJ68" s="327" t="s">
        <v>416</v>
      </c>
      <c r="HK68" s="327">
        <v>0</v>
      </c>
      <c r="HM68" s="327" t="s">
        <v>416</v>
      </c>
      <c r="HO68" s="327"/>
      <c r="HP68" s="327"/>
      <c r="HQ68" s="327"/>
      <c r="HR68" s="327"/>
      <c r="HS68" s="327"/>
      <c r="HT68" s="327"/>
      <c r="HU68" s="327"/>
      <c r="HV68" s="327"/>
      <c r="HW68" s="327"/>
      <c r="HX68" s="327"/>
      <c r="HY68" s="327"/>
      <c r="HZ68" s="327"/>
      <c r="IA68" s="327"/>
      <c r="IB68" s="327"/>
      <c r="IC68" s="327"/>
      <c r="ID68" s="327"/>
      <c r="IE68" s="327"/>
      <c r="IF68" s="327"/>
      <c r="IG68" s="327"/>
      <c r="IH68" s="327"/>
      <c r="II68" s="327"/>
      <c r="IJ68" s="327"/>
      <c r="IK68" s="327"/>
      <c r="IL68" s="327"/>
      <c r="IM68" s="327"/>
      <c r="IN68" s="327"/>
      <c r="IO68" s="327"/>
      <c r="IP68" s="327"/>
      <c r="IQ68" s="327"/>
      <c r="IR68" s="327"/>
      <c r="IS68" s="327"/>
      <c r="IT68" s="327"/>
      <c r="IU68" s="327"/>
      <c r="IV68" s="327"/>
    </row>
    <row r="69" spans="1:256" ht="15" x14ac:dyDescent="0.25">
      <c r="A69" s="330"/>
      <c r="B69" s="296" t="s">
        <v>532</v>
      </c>
      <c r="C69" s="327">
        <v>59656</v>
      </c>
      <c r="D69" s="327">
        <v>1</v>
      </c>
      <c r="E69" s="327">
        <v>0</v>
      </c>
      <c r="F69" s="327">
        <v>25</v>
      </c>
      <c r="G69" s="327">
        <v>9</v>
      </c>
      <c r="H69" s="327">
        <v>18</v>
      </c>
      <c r="I69" s="327">
        <v>34</v>
      </c>
      <c r="J69" s="327">
        <v>14</v>
      </c>
      <c r="K69" s="327">
        <v>0</v>
      </c>
      <c r="P69" s="327">
        <v>48</v>
      </c>
      <c r="Q69" s="327">
        <v>18124</v>
      </c>
      <c r="R69" s="327">
        <v>1</v>
      </c>
      <c r="S69" s="327">
        <v>0</v>
      </c>
      <c r="T69" s="327">
        <v>25</v>
      </c>
      <c r="U69" s="327">
        <v>9</v>
      </c>
      <c r="V69" s="327">
        <v>19</v>
      </c>
      <c r="W69" s="327">
        <v>33</v>
      </c>
      <c r="X69" s="327">
        <v>13</v>
      </c>
      <c r="Y69" s="327">
        <v>0</v>
      </c>
      <c r="AD69" s="327">
        <v>46</v>
      </c>
      <c r="AE69" s="327">
        <v>41532</v>
      </c>
      <c r="AF69" s="327">
        <v>1</v>
      </c>
      <c r="AG69" s="327">
        <v>0</v>
      </c>
      <c r="AH69" s="327">
        <v>25</v>
      </c>
      <c r="AI69" s="327">
        <v>9</v>
      </c>
      <c r="AJ69" s="327">
        <v>17</v>
      </c>
      <c r="AK69" s="327">
        <v>34</v>
      </c>
      <c r="AL69" s="327">
        <v>14</v>
      </c>
      <c r="AM69" s="327">
        <v>0</v>
      </c>
      <c r="AR69" s="327">
        <v>48</v>
      </c>
      <c r="AS69" s="327">
        <v>59485</v>
      </c>
      <c r="AT69" s="327">
        <v>0</v>
      </c>
      <c r="AU69" s="327">
        <v>0</v>
      </c>
      <c r="AV69" s="327">
        <v>6</v>
      </c>
      <c r="AW69" s="327">
        <v>6</v>
      </c>
      <c r="AX69" s="327">
        <v>17</v>
      </c>
      <c r="AY69" s="327">
        <v>39</v>
      </c>
      <c r="AZ69" s="327">
        <v>28</v>
      </c>
      <c r="BA69" s="327">
        <v>4</v>
      </c>
      <c r="BB69" s="327">
        <v>0</v>
      </c>
      <c r="BH69" s="327">
        <v>32</v>
      </c>
      <c r="BI69" s="327">
        <v>18064</v>
      </c>
      <c r="BJ69" s="327">
        <v>0</v>
      </c>
      <c r="BK69" s="327">
        <v>0</v>
      </c>
      <c r="BL69" s="327">
        <v>6</v>
      </c>
      <c r="BM69" s="327">
        <v>5</v>
      </c>
      <c r="BN69" s="327">
        <v>16</v>
      </c>
      <c r="BO69" s="327">
        <v>39</v>
      </c>
      <c r="BP69" s="327">
        <v>29</v>
      </c>
      <c r="BQ69" s="327">
        <v>4</v>
      </c>
      <c r="BR69" s="327">
        <v>0</v>
      </c>
      <c r="BX69" s="327">
        <v>33</v>
      </c>
      <c r="BY69" s="327">
        <v>41421</v>
      </c>
      <c r="BZ69" s="327">
        <v>0</v>
      </c>
      <c r="CA69" s="327">
        <v>0</v>
      </c>
      <c r="CB69" s="327">
        <v>5</v>
      </c>
      <c r="CC69" s="327">
        <v>6</v>
      </c>
      <c r="CD69" s="327">
        <v>17</v>
      </c>
      <c r="CE69" s="327">
        <v>39</v>
      </c>
      <c r="CF69" s="327">
        <v>28</v>
      </c>
      <c r="CG69" s="327">
        <v>3</v>
      </c>
      <c r="CH69" s="327">
        <v>0</v>
      </c>
      <c r="CN69" s="327">
        <v>31</v>
      </c>
      <c r="CO69" s="327">
        <v>59655</v>
      </c>
      <c r="CP69" s="327">
        <v>1</v>
      </c>
      <c r="CQ69" s="327">
        <v>0</v>
      </c>
      <c r="CR69" s="327">
        <v>22</v>
      </c>
      <c r="CS69" s="327">
        <v>4</v>
      </c>
      <c r="CT69" s="327">
        <v>2</v>
      </c>
      <c r="CU69" s="327">
        <v>27</v>
      </c>
      <c r="CV69" s="327">
        <v>34</v>
      </c>
      <c r="CW69" s="327">
        <v>9</v>
      </c>
      <c r="CX69" s="327">
        <v>0</v>
      </c>
      <c r="DD69" s="327">
        <v>44</v>
      </c>
      <c r="DE69" s="327">
        <v>18124</v>
      </c>
      <c r="DF69" s="327">
        <v>1</v>
      </c>
      <c r="DG69" s="327">
        <v>0</v>
      </c>
      <c r="DH69" s="327">
        <v>26</v>
      </c>
      <c r="DI69" s="327">
        <v>6</v>
      </c>
      <c r="DJ69" s="327">
        <v>2</v>
      </c>
      <c r="DK69" s="327">
        <v>30</v>
      </c>
      <c r="DL69" s="327">
        <v>29</v>
      </c>
      <c r="DM69" s="327">
        <v>5</v>
      </c>
      <c r="DN69" s="327">
        <v>0</v>
      </c>
      <c r="DT69" s="327">
        <v>34</v>
      </c>
      <c r="DU69" s="327">
        <v>41531</v>
      </c>
      <c r="DV69" s="327">
        <v>1</v>
      </c>
      <c r="DW69" s="327">
        <v>0</v>
      </c>
      <c r="DX69" s="327">
        <v>21</v>
      </c>
      <c r="DY69" s="327">
        <v>3</v>
      </c>
      <c r="DZ69" s="327">
        <v>2</v>
      </c>
      <c r="EA69" s="327">
        <v>25</v>
      </c>
      <c r="EB69" s="327">
        <v>37</v>
      </c>
      <c r="EC69" s="327">
        <v>11</v>
      </c>
      <c r="ED69" s="327">
        <v>1</v>
      </c>
      <c r="EJ69" s="327">
        <v>48</v>
      </c>
      <c r="EK69" s="327" t="s">
        <v>416</v>
      </c>
      <c r="EL69" s="327" t="s">
        <v>416</v>
      </c>
      <c r="EM69" s="327" t="s">
        <v>416</v>
      </c>
      <c r="EN69" s="327" t="s">
        <v>416</v>
      </c>
      <c r="EO69" s="327" t="s">
        <v>416</v>
      </c>
      <c r="EP69" s="327" t="s">
        <v>416</v>
      </c>
      <c r="EQ69" s="327" t="s">
        <v>416</v>
      </c>
      <c r="ER69" s="327" t="s">
        <v>416</v>
      </c>
      <c r="ES69" s="327" t="s">
        <v>416</v>
      </c>
      <c r="ET69" s="327" t="s">
        <v>416</v>
      </c>
      <c r="EU69" s="327" t="s">
        <v>416</v>
      </c>
      <c r="EV69" s="327" t="s">
        <v>416</v>
      </c>
      <c r="EW69" s="327" t="s">
        <v>416</v>
      </c>
      <c r="EX69" s="327" t="s">
        <v>416</v>
      </c>
      <c r="EY69" s="327" t="s">
        <v>416</v>
      </c>
      <c r="EZ69" s="327" t="s">
        <v>416</v>
      </c>
      <c r="FA69" s="327" t="s">
        <v>416</v>
      </c>
      <c r="FB69" s="327" t="s">
        <v>416</v>
      </c>
      <c r="FC69" s="327" t="s">
        <v>416</v>
      </c>
      <c r="FD69" s="327" t="s">
        <v>416</v>
      </c>
      <c r="FE69" s="327" t="s">
        <v>416</v>
      </c>
      <c r="FF69" s="327" t="s">
        <v>416</v>
      </c>
      <c r="FG69" s="327" t="s">
        <v>416</v>
      </c>
      <c r="FH69" s="327" t="s">
        <v>416</v>
      </c>
      <c r="FI69" s="327" t="s">
        <v>416</v>
      </c>
      <c r="FJ69" s="327" t="s">
        <v>416</v>
      </c>
      <c r="FK69" s="327" t="s">
        <v>416</v>
      </c>
      <c r="FL69" s="327" t="s">
        <v>416</v>
      </c>
      <c r="FM69" s="327" t="s">
        <v>416</v>
      </c>
      <c r="FN69" s="327" t="s">
        <v>416</v>
      </c>
      <c r="FO69" s="327" t="s">
        <v>416</v>
      </c>
      <c r="FP69" s="327" t="s">
        <v>416</v>
      </c>
      <c r="FQ69" s="327" t="s">
        <v>416</v>
      </c>
      <c r="FR69" s="327" t="s">
        <v>416</v>
      </c>
      <c r="FS69" s="327" t="s">
        <v>416</v>
      </c>
      <c r="FT69" s="327" t="s">
        <v>416</v>
      </c>
      <c r="FU69" s="327" t="s">
        <v>416</v>
      </c>
      <c r="FV69" s="327" t="s">
        <v>416</v>
      </c>
      <c r="FW69" s="327" t="s">
        <v>416</v>
      </c>
      <c r="FX69" s="327" t="s">
        <v>416</v>
      </c>
      <c r="FY69" s="327" t="s">
        <v>416</v>
      </c>
      <c r="FZ69" s="327" t="s">
        <v>416</v>
      </c>
      <c r="GA69" s="327" t="s">
        <v>416</v>
      </c>
      <c r="GB69" s="327" t="s">
        <v>416</v>
      </c>
      <c r="GC69" s="327" t="s">
        <v>416</v>
      </c>
      <c r="GD69" s="327">
        <v>59475</v>
      </c>
      <c r="GF69" s="327">
        <v>24</v>
      </c>
      <c r="GG69" s="327">
        <v>18062</v>
      </c>
      <c r="GI69" s="327">
        <v>23</v>
      </c>
      <c r="GJ69" s="327">
        <v>41413</v>
      </c>
      <c r="GL69" s="327">
        <v>25</v>
      </c>
      <c r="GM69" s="327" t="s">
        <v>416</v>
      </c>
      <c r="GN69" s="327" t="s">
        <v>416</v>
      </c>
      <c r="GO69" s="327" t="s">
        <v>416</v>
      </c>
      <c r="GP69" s="327" t="s">
        <v>416</v>
      </c>
      <c r="GQ69" s="327" t="s">
        <v>416</v>
      </c>
      <c r="GR69" s="327" t="s">
        <v>416</v>
      </c>
      <c r="GS69" s="327" t="s">
        <v>416</v>
      </c>
      <c r="GT69" s="327" t="s">
        <v>416</v>
      </c>
      <c r="GU69" s="327" t="s">
        <v>416</v>
      </c>
      <c r="GV69" s="327" t="s">
        <v>416</v>
      </c>
      <c r="GW69" s="327" t="s">
        <v>416</v>
      </c>
      <c r="GX69" s="327" t="s">
        <v>416</v>
      </c>
      <c r="GY69" s="327" t="s">
        <v>416</v>
      </c>
      <c r="GZ69" s="327" t="s">
        <v>416</v>
      </c>
      <c r="HA69" s="327" t="s">
        <v>416</v>
      </c>
      <c r="HB69" s="327" t="s">
        <v>416</v>
      </c>
      <c r="HC69" s="327" t="s">
        <v>416</v>
      </c>
      <c r="HD69" s="327" t="s">
        <v>416</v>
      </c>
      <c r="HE69" s="327">
        <v>57751</v>
      </c>
      <c r="HG69" s="327">
        <v>64</v>
      </c>
      <c r="HH69" s="327">
        <v>17516</v>
      </c>
      <c r="HJ69" s="327">
        <v>58</v>
      </c>
      <c r="HK69" s="327">
        <v>40235</v>
      </c>
      <c r="HM69" s="327">
        <v>66</v>
      </c>
      <c r="HO69" s="327"/>
      <c r="HP69" s="327"/>
      <c r="HQ69" s="327"/>
      <c r="HR69" s="327"/>
      <c r="HS69" s="327"/>
      <c r="HT69" s="327"/>
      <c r="HU69" s="327"/>
      <c r="HV69" s="327"/>
      <c r="HW69" s="327"/>
      <c r="HX69" s="327"/>
      <c r="HY69" s="327"/>
      <c r="HZ69" s="327"/>
      <c r="IA69" s="327"/>
      <c r="IB69" s="327"/>
      <c r="IC69" s="327"/>
      <c r="ID69" s="327"/>
      <c r="IE69" s="327"/>
      <c r="IF69" s="327"/>
      <c r="IG69" s="327"/>
      <c r="IH69" s="327"/>
      <c r="II69" s="327"/>
      <c r="IJ69" s="327"/>
      <c r="IK69" s="327"/>
      <c r="IL69" s="327"/>
      <c r="IM69" s="327"/>
      <c r="IN69" s="327"/>
      <c r="IO69" s="327"/>
      <c r="IP69" s="327"/>
      <c r="IQ69" s="327"/>
      <c r="IR69" s="327"/>
      <c r="IS69" s="327"/>
      <c r="IT69" s="327"/>
      <c r="IU69" s="327"/>
      <c r="IV69" s="327"/>
    </row>
    <row r="70" spans="1:256" x14ac:dyDescent="0.2">
      <c r="HO70" s="327"/>
      <c r="HP70" s="327"/>
      <c r="HQ70" s="327"/>
      <c r="HR70" s="327"/>
      <c r="HS70" s="327"/>
      <c r="HT70" s="327"/>
      <c r="HU70" s="327"/>
      <c r="HV70" s="327"/>
      <c r="HW70" s="327"/>
      <c r="HX70" s="327"/>
      <c r="HY70" s="327"/>
      <c r="HZ70" s="327"/>
      <c r="IA70" s="327"/>
      <c r="IB70" s="327"/>
      <c r="IC70" s="327"/>
      <c r="ID70" s="327"/>
      <c r="IE70" s="327"/>
      <c r="IF70" s="327"/>
      <c r="IG70" s="327"/>
      <c r="IH70" s="327"/>
      <c r="II70" s="327"/>
      <c r="IJ70" s="327"/>
      <c r="IK70" s="327"/>
      <c r="IL70" s="327"/>
      <c r="IM70" s="327"/>
      <c r="IN70" s="327"/>
      <c r="IO70" s="327"/>
      <c r="IP70" s="327"/>
      <c r="IQ70" s="327"/>
      <c r="IR70" s="327"/>
      <c r="IS70" s="327"/>
      <c r="IT70" s="327"/>
      <c r="IU70" s="327"/>
      <c r="IV70" s="327"/>
    </row>
    <row r="71" spans="1:256" x14ac:dyDescent="0.2">
      <c r="A71" s="327" t="s">
        <v>413</v>
      </c>
      <c r="B71" s="327" t="s">
        <v>47</v>
      </c>
      <c r="C71" s="327">
        <v>380182</v>
      </c>
      <c r="D71" s="327">
        <v>0</v>
      </c>
      <c r="E71" s="327">
        <v>0</v>
      </c>
      <c r="F71" s="327">
        <v>3</v>
      </c>
      <c r="G71" s="327">
        <v>1</v>
      </c>
      <c r="H71" s="327">
        <v>6</v>
      </c>
      <c r="I71" s="327">
        <v>36</v>
      </c>
      <c r="J71" s="327">
        <v>54</v>
      </c>
      <c r="K71" s="327">
        <v>0</v>
      </c>
      <c r="P71" s="327">
        <v>90</v>
      </c>
      <c r="Q71" s="327">
        <v>185426</v>
      </c>
      <c r="R71" s="327">
        <v>0</v>
      </c>
      <c r="S71" s="327">
        <v>0</v>
      </c>
      <c r="T71" s="327">
        <v>2</v>
      </c>
      <c r="U71" s="327">
        <v>1</v>
      </c>
      <c r="V71" s="327">
        <v>5</v>
      </c>
      <c r="W71" s="327">
        <v>33</v>
      </c>
      <c r="X71" s="327">
        <v>59</v>
      </c>
      <c r="Y71" s="327">
        <v>0</v>
      </c>
      <c r="AD71" s="327">
        <v>92</v>
      </c>
      <c r="AE71" s="327">
        <v>194756</v>
      </c>
      <c r="AF71" s="327">
        <v>0</v>
      </c>
      <c r="AG71" s="327">
        <v>0</v>
      </c>
      <c r="AH71" s="327">
        <v>3</v>
      </c>
      <c r="AI71" s="327">
        <v>2</v>
      </c>
      <c r="AJ71" s="327">
        <v>7</v>
      </c>
      <c r="AK71" s="327">
        <v>38</v>
      </c>
      <c r="AL71" s="327">
        <v>49</v>
      </c>
      <c r="AM71" s="327">
        <v>0</v>
      </c>
      <c r="AR71" s="327">
        <v>87</v>
      </c>
      <c r="AS71" s="327">
        <v>380055</v>
      </c>
      <c r="AT71" s="327">
        <v>0</v>
      </c>
      <c r="AU71" s="327">
        <v>0</v>
      </c>
      <c r="AV71" s="327">
        <v>1</v>
      </c>
      <c r="AW71" s="327">
        <v>1</v>
      </c>
      <c r="AX71" s="327">
        <v>2</v>
      </c>
      <c r="AY71" s="327">
        <v>11</v>
      </c>
      <c r="AZ71" s="327">
        <v>52</v>
      </c>
      <c r="BA71" s="327">
        <v>32</v>
      </c>
      <c r="BB71" s="327">
        <v>1</v>
      </c>
      <c r="BH71" s="327">
        <v>86</v>
      </c>
      <c r="BI71" s="327">
        <v>185376</v>
      </c>
      <c r="BJ71" s="327">
        <v>0</v>
      </c>
      <c r="BK71" s="327">
        <v>0</v>
      </c>
      <c r="BL71" s="327">
        <v>0</v>
      </c>
      <c r="BM71" s="327">
        <v>0</v>
      </c>
      <c r="BN71" s="327">
        <v>1</v>
      </c>
      <c r="BO71" s="327">
        <v>8</v>
      </c>
      <c r="BP71" s="327">
        <v>49</v>
      </c>
      <c r="BQ71" s="327">
        <v>40</v>
      </c>
      <c r="BR71" s="327">
        <v>2</v>
      </c>
      <c r="BX71" s="327">
        <v>90</v>
      </c>
      <c r="BY71" s="327">
        <v>194679</v>
      </c>
      <c r="BZ71" s="327">
        <v>0</v>
      </c>
      <c r="CA71" s="327">
        <v>0</v>
      </c>
      <c r="CB71" s="327">
        <v>1</v>
      </c>
      <c r="CC71" s="327">
        <v>1</v>
      </c>
      <c r="CD71" s="327">
        <v>3</v>
      </c>
      <c r="CE71" s="327">
        <v>15</v>
      </c>
      <c r="CF71" s="327">
        <v>55</v>
      </c>
      <c r="CG71" s="327">
        <v>25</v>
      </c>
      <c r="CH71" s="327">
        <v>1</v>
      </c>
      <c r="CN71" s="327">
        <v>81</v>
      </c>
      <c r="CO71" s="327">
        <v>380174</v>
      </c>
      <c r="CP71" s="327">
        <v>0</v>
      </c>
      <c r="CQ71" s="327">
        <v>0</v>
      </c>
      <c r="CR71" s="327">
        <v>2</v>
      </c>
      <c r="CS71" s="327">
        <v>1</v>
      </c>
      <c r="CT71" s="327">
        <v>0</v>
      </c>
      <c r="CU71" s="327">
        <v>9</v>
      </c>
      <c r="CV71" s="327">
        <v>43</v>
      </c>
      <c r="CW71" s="327">
        <v>41</v>
      </c>
      <c r="CX71" s="327">
        <v>4</v>
      </c>
      <c r="DD71" s="327">
        <v>88</v>
      </c>
      <c r="DE71" s="327">
        <v>185424</v>
      </c>
      <c r="DF71" s="327">
        <v>0</v>
      </c>
      <c r="DG71" s="327">
        <v>0</v>
      </c>
      <c r="DH71" s="327">
        <v>2</v>
      </c>
      <c r="DI71" s="327">
        <v>1</v>
      </c>
      <c r="DJ71" s="327">
        <v>0</v>
      </c>
      <c r="DK71" s="327">
        <v>9</v>
      </c>
      <c r="DL71" s="327">
        <v>46</v>
      </c>
      <c r="DM71" s="327">
        <v>39</v>
      </c>
      <c r="DN71" s="327">
        <v>3</v>
      </c>
      <c r="DT71" s="327">
        <v>88</v>
      </c>
      <c r="DU71" s="327">
        <v>194750</v>
      </c>
      <c r="DV71" s="327">
        <v>0</v>
      </c>
      <c r="DW71" s="327">
        <v>0</v>
      </c>
      <c r="DX71" s="327">
        <v>3</v>
      </c>
      <c r="DY71" s="327">
        <v>1</v>
      </c>
      <c r="DZ71" s="327">
        <v>0</v>
      </c>
      <c r="EA71" s="327">
        <v>8</v>
      </c>
      <c r="EB71" s="327">
        <v>40</v>
      </c>
      <c r="EC71" s="327">
        <v>43</v>
      </c>
      <c r="ED71" s="327">
        <v>6</v>
      </c>
      <c r="EJ71" s="327">
        <v>88</v>
      </c>
      <c r="EK71" s="327" t="s">
        <v>416</v>
      </c>
      <c r="EL71" s="327" t="s">
        <v>416</v>
      </c>
      <c r="EM71" s="327" t="s">
        <v>416</v>
      </c>
      <c r="EN71" s="327" t="s">
        <v>416</v>
      </c>
      <c r="EO71" s="327" t="s">
        <v>416</v>
      </c>
      <c r="EP71" s="327" t="s">
        <v>416</v>
      </c>
      <c r="EQ71" s="327" t="s">
        <v>416</v>
      </c>
      <c r="ER71" s="327" t="s">
        <v>416</v>
      </c>
      <c r="ES71" s="327" t="s">
        <v>416</v>
      </c>
      <c r="ET71" s="327" t="s">
        <v>416</v>
      </c>
      <c r="EU71" s="327" t="s">
        <v>416</v>
      </c>
      <c r="EV71" s="327" t="s">
        <v>416</v>
      </c>
      <c r="EW71" s="327" t="s">
        <v>416</v>
      </c>
      <c r="EX71" s="327" t="s">
        <v>416</v>
      </c>
      <c r="EY71" s="327" t="s">
        <v>416</v>
      </c>
      <c r="EZ71" s="327" t="s">
        <v>416</v>
      </c>
      <c r="FA71" s="327" t="s">
        <v>416</v>
      </c>
      <c r="FB71" s="327" t="s">
        <v>416</v>
      </c>
      <c r="FC71" s="327" t="s">
        <v>416</v>
      </c>
      <c r="FD71" s="327" t="s">
        <v>416</v>
      </c>
      <c r="FE71" s="327" t="s">
        <v>416</v>
      </c>
      <c r="FF71" s="327" t="s">
        <v>416</v>
      </c>
      <c r="FG71" s="327" t="s">
        <v>416</v>
      </c>
      <c r="FH71" s="327" t="s">
        <v>416</v>
      </c>
      <c r="FI71" s="327" t="s">
        <v>416</v>
      </c>
      <c r="FJ71" s="327" t="s">
        <v>416</v>
      </c>
      <c r="FK71" s="327" t="s">
        <v>416</v>
      </c>
      <c r="FL71" s="327" t="s">
        <v>416</v>
      </c>
      <c r="FM71" s="327" t="s">
        <v>416</v>
      </c>
      <c r="FN71" s="327" t="s">
        <v>416</v>
      </c>
      <c r="FO71" s="327" t="s">
        <v>416</v>
      </c>
      <c r="FP71" s="327" t="s">
        <v>416</v>
      </c>
      <c r="FQ71" s="327" t="s">
        <v>416</v>
      </c>
      <c r="FR71" s="327" t="s">
        <v>416</v>
      </c>
      <c r="FS71" s="327" t="s">
        <v>416</v>
      </c>
      <c r="FT71" s="327" t="s">
        <v>416</v>
      </c>
      <c r="FU71" s="327" t="s">
        <v>416</v>
      </c>
      <c r="FV71" s="327" t="s">
        <v>416</v>
      </c>
      <c r="FW71" s="327" t="s">
        <v>416</v>
      </c>
      <c r="FX71" s="327" t="s">
        <v>416</v>
      </c>
      <c r="FY71" s="327" t="s">
        <v>416</v>
      </c>
      <c r="FZ71" s="327" t="s">
        <v>416</v>
      </c>
      <c r="GA71" s="327" t="s">
        <v>416</v>
      </c>
      <c r="GB71" s="327" t="s">
        <v>416</v>
      </c>
      <c r="GC71" s="327" t="s">
        <v>416</v>
      </c>
      <c r="GD71" s="327">
        <v>379984</v>
      </c>
      <c r="GF71" s="327">
        <v>80</v>
      </c>
      <c r="GG71" s="327">
        <v>185343</v>
      </c>
      <c r="GI71" s="327">
        <v>83</v>
      </c>
      <c r="GJ71" s="327">
        <v>194641</v>
      </c>
      <c r="GL71" s="327">
        <v>76</v>
      </c>
      <c r="GM71" s="327" t="s">
        <v>416</v>
      </c>
      <c r="GN71" s="327" t="s">
        <v>416</v>
      </c>
      <c r="GO71" s="327" t="s">
        <v>416</v>
      </c>
      <c r="GP71" s="327" t="s">
        <v>416</v>
      </c>
      <c r="GQ71" s="327" t="s">
        <v>416</v>
      </c>
      <c r="GR71" s="327" t="s">
        <v>416</v>
      </c>
      <c r="GS71" s="327" t="s">
        <v>416</v>
      </c>
      <c r="GT71" s="327" t="s">
        <v>416</v>
      </c>
      <c r="GU71" s="327" t="s">
        <v>416</v>
      </c>
      <c r="GV71" s="327" t="s">
        <v>416</v>
      </c>
      <c r="GW71" s="327" t="s">
        <v>416</v>
      </c>
      <c r="GX71" s="327" t="s">
        <v>416</v>
      </c>
      <c r="GY71" s="327" t="s">
        <v>416</v>
      </c>
      <c r="GZ71" s="327" t="s">
        <v>416</v>
      </c>
      <c r="HA71" s="327" t="s">
        <v>416</v>
      </c>
      <c r="HB71" s="327" t="s">
        <v>416</v>
      </c>
      <c r="HC71" s="327" t="s">
        <v>416</v>
      </c>
      <c r="HD71" s="327" t="s">
        <v>416</v>
      </c>
      <c r="HE71" s="327">
        <v>363326</v>
      </c>
      <c r="HG71" s="327">
        <v>89</v>
      </c>
      <c r="HH71" s="327">
        <v>177257</v>
      </c>
      <c r="HJ71" s="327">
        <v>88</v>
      </c>
      <c r="HK71" s="327">
        <v>186069</v>
      </c>
      <c r="HM71" s="327">
        <v>90</v>
      </c>
      <c r="HO71" s="327"/>
      <c r="HP71" s="327"/>
      <c r="HQ71" s="327"/>
      <c r="HR71" s="327"/>
      <c r="HS71" s="327"/>
      <c r="HT71" s="327"/>
      <c r="HU71" s="327"/>
      <c r="HV71" s="327"/>
      <c r="HW71" s="327"/>
      <c r="HX71" s="327"/>
      <c r="HY71" s="327"/>
      <c r="HZ71" s="327"/>
      <c r="IA71" s="327"/>
      <c r="IB71" s="327"/>
      <c r="IC71" s="327"/>
      <c r="ID71" s="327"/>
      <c r="IE71" s="327"/>
      <c r="IF71" s="327"/>
      <c r="IG71" s="327"/>
      <c r="IH71" s="327"/>
      <c r="II71" s="327"/>
      <c r="IJ71" s="327"/>
      <c r="IK71" s="327"/>
      <c r="IL71" s="327"/>
      <c r="IM71" s="327"/>
      <c r="IN71" s="327"/>
      <c r="IO71" s="327"/>
      <c r="IP71" s="327"/>
      <c r="IQ71" s="327"/>
      <c r="IR71" s="327"/>
      <c r="IS71" s="327"/>
      <c r="IT71" s="327"/>
      <c r="IU71" s="327"/>
      <c r="IV71" s="327"/>
    </row>
    <row r="72" spans="1:256" x14ac:dyDescent="0.2">
      <c r="B72" s="327" t="s">
        <v>414</v>
      </c>
      <c r="C72" s="327">
        <v>157451</v>
      </c>
      <c r="D72" s="327">
        <v>0</v>
      </c>
      <c r="E72" s="327">
        <v>0</v>
      </c>
      <c r="F72" s="327">
        <v>6</v>
      </c>
      <c r="G72" s="327">
        <v>3</v>
      </c>
      <c r="H72" s="327">
        <v>11</v>
      </c>
      <c r="I72" s="327">
        <v>46</v>
      </c>
      <c r="J72" s="327">
        <v>33</v>
      </c>
      <c r="K72" s="327">
        <v>0</v>
      </c>
      <c r="P72" s="327">
        <v>79</v>
      </c>
      <c r="Q72" s="327">
        <v>77598</v>
      </c>
      <c r="R72" s="327">
        <v>0</v>
      </c>
      <c r="S72" s="327">
        <v>0</v>
      </c>
      <c r="T72" s="327">
        <v>4</v>
      </c>
      <c r="U72" s="327">
        <v>3</v>
      </c>
      <c r="V72" s="327">
        <v>10</v>
      </c>
      <c r="W72" s="327">
        <v>45</v>
      </c>
      <c r="X72" s="327">
        <v>38</v>
      </c>
      <c r="Y72" s="327">
        <v>0</v>
      </c>
      <c r="AD72" s="327">
        <v>83</v>
      </c>
      <c r="AE72" s="327">
        <v>79853</v>
      </c>
      <c r="AF72" s="327">
        <v>0</v>
      </c>
      <c r="AG72" s="327">
        <v>0</v>
      </c>
      <c r="AH72" s="327">
        <v>8</v>
      </c>
      <c r="AI72" s="327">
        <v>4</v>
      </c>
      <c r="AJ72" s="327">
        <v>13</v>
      </c>
      <c r="AK72" s="327">
        <v>46</v>
      </c>
      <c r="AL72" s="327">
        <v>29</v>
      </c>
      <c r="AM72" s="327">
        <v>0</v>
      </c>
      <c r="AR72" s="327">
        <v>75</v>
      </c>
      <c r="AS72" s="327">
        <v>157362</v>
      </c>
      <c r="AT72" s="327">
        <v>0</v>
      </c>
      <c r="AU72" s="327">
        <v>0</v>
      </c>
      <c r="AV72" s="327">
        <v>1</v>
      </c>
      <c r="AW72" s="327">
        <v>1</v>
      </c>
      <c r="AX72" s="327">
        <v>5</v>
      </c>
      <c r="AY72" s="327">
        <v>22</v>
      </c>
      <c r="AZ72" s="327">
        <v>55</v>
      </c>
      <c r="BA72" s="327">
        <v>15</v>
      </c>
      <c r="BB72" s="327">
        <v>0</v>
      </c>
      <c r="BH72" s="327">
        <v>70</v>
      </c>
      <c r="BI72" s="327">
        <v>77563</v>
      </c>
      <c r="BJ72" s="327">
        <v>0</v>
      </c>
      <c r="BK72" s="327">
        <v>0</v>
      </c>
      <c r="BL72" s="327">
        <v>1</v>
      </c>
      <c r="BM72" s="327">
        <v>1</v>
      </c>
      <c r="BN72" s="327">
        <v>3</v>
      </c>
      <c r="BO72" s="327">
        <v>18</v>
      </c>
      <c r="BP72" s="327">
        <v>57</v>
      </c>
      <c r="BQ72" s="327">
        <v>20</v>
      </c>
      <c r="BR72" s="327">
        <v>0</v>
      </c>
      <c r="BX72" s="327">
        <v>77</v>
      </c>
      <c r="BY72" s="327">
        <v>79799</v>
      </c>
      <c r="BZ72" s="327">
        <v>0</v>
      </c>
      <c r="CA72" s="327">
        <v>0</v>
      </c>
      <c r="CB72" s="327">
        <v>1</v>
      </c>
      <c r="CC72" s="327">
        <v>2</v>
      </c>
      <c r="CD72" s="327">
        <v>7</v>
      </c>
      <c r="CE72" s="327">
        <v>27</v>
      </c>
      <c r="CF72" s="327">
        <v>52</v>
      </c>
      <c r="CG72" s="327">
        <v>11</v>
      </c>
      <c r="CH72" s="327">
        <v>0</v>
      </c>
      <c r="CN72" s="327">
        <v>63</v>
      </c>
      <c r="CO72" s="327">
        <v>157444</v>
      </c>
      <c r="CP72" s="327">
        <v>0</v>
      </c>
      <c r="CQ72" s="327">
        <v>0</v>
      </c>
      <c r="CR72" s="327">
        <v>5</v>
      </c>
      <c r="CS72" s="327">
        <v>2</v>
      </c>
      <c r="CT72" s="327">
        <v>1</v>
      </c>
      <c r="CU72" s="327">
        <v>17</v>
      </c>
      <c r="CV72" s="327">
        <v>50</v>
      </c>
      <c r="CW72" s="327">
        <v>23</v>
      </c>
      <c r="CX72" s="327">
        <v>1</v>
      </c>
      <c r="DD72" s="327">
        <v>75</v>
      </c>
      <c r="DE72" s="327">
        <v>77594</v>
      </c>
      <c r="DF72" s="327">
        <v>0</v>
      </c>
      <c r="DG72" s="327">
        <v>0</v>
      </c>
      <c r="DH72" s="327">
        <v>4</v>
      </c>
      <c r="DI72" s="327">
        <v>2</v>
      </c>
      <c r="DJ72" s="327">
        <v>1</v>
      </c>
      <c r="DK72" s="327">
        <v>18</v>
      </c>
      <c r="DL72" s="327">
        <v>53</v>
      </c>
      <c r="DM72" s="327">
        <v>21</v>
      </c>
      <c r="DN72" s="327">
        <v>1</v>
      </c>
      <c r="DT72" s="327">
        <v>75</v>
      </c>
      <c r="DU72" s="327">
        <v>79850</v>
      </c>
      <c r="DV72" s="327">
        <v>1</v>
      </c>
      <c r="DW72" s="327">
        <v>0</v>
      </c>
      <c r="DX72" s="327">
        <v>6</v>
      </c>
      <c r="DY72" s="327">
        <v>1</v>
      </c>
      <c r="DZ72" s="327">
        <v>1</v>
      </c>
      <c r="EA72" s="327">
        <v>16</v>
      </c>
      <c r="EB72" s="327">
        <v>48</v>
      </c>
      <c r="EC72" s="327">
        <v>26</v>
      </c>
      <c r="ED72" s="327">
        <v>1</v>
      </c>
      <c r="EJ72" s="327">
        <v>75</v>
      </c>
      <c r="EK72" s="327" t="s">
        <v>416</v>
      </c>
      <c r="EL72" s="327" t="s">
        <v>416</v>
      </c>
      <c r="EM72" s="327" t="s">
        <v>416</v>
      </c>
      <c r="EN72" s="327" t="s">
        <v>416</v>
      </c>
      <c r="EO72" s="327" t="s">
        <v>416</v>
      </c>
      <c r="EP72" s="327" t="s">
        <v>416</v>
      </c>
      <c r="EQ72" s="327" t="s">
        <v>416</v>
      </c>
      <c r="ER72" s="327" t="s">
        <v>416</v>
      </c>
      <c r="ES72" s="327" t="s">
        <v>416</v>
      </c>
      <c r="ET72" s="327" t="s">
        <v>416</v>
      </c>
      <c r="EU72" s="327" t="s">
        <v>416</v>
      </c>
      <c r="EV72" s="327" t="s">
        <v>416</v>
      </c>
      <c r="EW72" s="327" t="s">
        <v>416</v>
      </c>
      <c r="EX72" s="327" t="s">
        <v>416</v>
      </c>
      <c r="EY72" s="327" t="s">
        <v>416</v>
      </c>
      <c r="EZ72" s="327" t="s">
        <v>416</v>
      </c>
      <c r="FA72" s="327" t="s">
        <v>416</v>
      </c>
      <c r="FB72" s="327" t="s">
        <v>416</v>
      </c>
      <c r="FC72" s="327" t="s">
        <v>416</v>
      </c>
      <c r="FD72" s="327" t="s">
        <v>416</v>
      </c>
      <c r="FE72" s="327" t="s">
        <v>416</v>
      </c>
      <c r="FF72" s="327" t="s">
        <v>416</v>
      </c>
      <c r="FG72" s="327" t="s">
        <v>416</v>
      </c>
      <c r="FH72" s="327" t="s">
        <v>416</v>
      </c>
      <c r="FI72" s="327" t="s">
        <v>416</v>
      </c>
      <c r="FJ72" s="327" t="s">
        <v>416</v>
      </c>
      <c r="FK72" s="327" t="s">
        <v>416</v>
      </c>
      <c r="FL72" s="327" t="s">
        <v>416</v>
      </c>
      <c r="FM72" s="327" t="s">
        <v>416</v>
      </c>
      <c r="FN72" s="327" t="s">
        <v>416</v>
      </c>
      <c r="FO72" s="327" t="s">
        <v>416</v>
      </c>
      <c r="FP72" s="327" t="s">
        <v>416</v>
      </c>
      <c r="FQ72" s="327" t="s">
        <v>416</v>
      </c>
      <c r="FR72" s="327" t="s">
        <v>416</v>
      </c>
      <c r="FS72" s="327" t="s">
        <v>416</v>
      </c>
      <c r="FT72" s="327" t="s">
        <v>416</v>
      </c>
      <c r="FU72" s="327" t="s">
        <v>416</v>
      </c>
      <c r="FV72" s="327" t="s">
        <v>416</v>
      </c>
      <c r="FW72" s="327" t="s">
        <v>416</v>
      </c>
      <c r="FX72" s="327" t="s">
        <v>416</v>
      </c>
      <c r="FY72" s="327" t="s">
        <v>416</v>
      </c>
      <c r="FZ72" s="327" t="s">
        <v>416</v>
      </c>
      <c r="GA72" s="327" t="s">
        <v>416</v>
      </c>
      <c r="GB72" s="327" t="s">
        <v>416</v>
      </c>
      <c r="GC72" s="327" t="s">
        <v>416</v>
      </c>
      <c r="GD72" s="327">
        <v>157278</v>
      </c>
      <c r="GF72" s="327">
        <v>61</v>
      </c>
      <c r="GG72" s="327">
        <v>77528</v>
      </c>
      <c r="GI72" s="327">
        <v>66</v>
      </c>
      <c r="GJ72" s="327">
        <v>79750</v>
      </c>
      <c r="GL72" s="327">
        <v>57</v>
      </c>
      <c r="GM72" s="327" t="s">
        <v>416</v>
      </c>
      <c r="GN72" s="327" t="s">
        <v>416</v>
      </c>
      <c r="GO72" s="327" t="s">
        <v>416</v>
      </c>
      <c r="GP72" s="327" t="s">
        <v>416</v>
      </c>
      <c r="GQ72" s="327" t="s">
        <v>416</v>
      </c>
      <c r="GR72" s="327" t="s">
        <v>416</v>
      </c>
      <c r="GS72" s="327" t="s">
        <v>416</v>
      </c>
      <c r="GT72" s="327" t="s">
        <v>416</v>
      </c>
      <c r="GU72" s="327" t="s">
        <v>416</v>
      </c>
      <c r="GV72" s="327" t="s">
        <v>416</v>
      </c>
      <c r="GW72" s="327" t="s">
        <v>416</v>
      </c>
      <c r="GX72" s="327" t="s">
        <v>416</v>
      </c>
      <c r="GY72" s="327" t="s">
        <v>416</v>
      </c>
      <c r="GZ72" s="327" t="s">
        <v>416</v>
      </c>
      <c r="HA72" s="327" t="s">
        <v>416</v>
      </c>
      <c r="HB72" s="327" t="s">
        <v>416</v>
      </c>
      <c r="HC72" s="327" t="s">
        <v>416</v>
      </c>
      <c r="HD72" s="327" t="s">
        <v>416</v>
      </c>
      <c r="HE72" s="327">
        <v>151619</v>
      </c>
      <c r="HG72" s="327">
        <v>82</v>
      </c>
      <c r="HH72" s="327">
        <v>74761</v>
      </c>
      <c r="HJ72" s="327">
        <v>81</v>
      </c>
      <c r="HK72" s="327">
        <v>76858</v>
      </c>
      <c r="HM72" s="327">
        <v>83</v>
      </c>
      <c r="HO72" s="327"/>
      <c r="HP72" s="327"/>
      <c r="HQ72" s="327"/>
      <c r="HR72" s="327"/>
      <c r="HS72" s="327"/>
      <c r="HT72" s="327"/>
      <c r="HU72" s="327"/>
      <c r="HV72" s="327"/>
      <c r="HW72" s="327"/>
      <c r="HX72" s="327"/>
      <c r="HY72" s="327"/>
      <c r="HZ72" s="327"/>
      <c r="IA72" s="327"/>
      <c r="IB72" s="327"/>
      <c r="IC72" s="327"/>
      <c r="ID72" s="327"/>
      <c r="IE72" s="327"/>
      <c r="IF72" s="327"/>
      <c r="IG72" s="327"/>
      <c r="IH72" s="327"/>
      <c r="II72" s="327"/>
      <c r="IJ72" s="327"/>
      <c r="IK72" s="327"/>
      <c r="IL72" s="327"/>
      <c r="IM72" s="327"/>
      <c r="IN72" s="327"/>
      <c r="IO72" s="327"/>
      <c r="IP72" s="327"/>
      <c r="IQ72" s="327"/>
      <c r="IR72" s="327"/>
      <c r="IS72" s="327"/>
      <c r="IT72" s="327"/>
      <c r="IU72" s="327"/>
      <c r="IV72" s="327"/>
    </row>
    <row r="73" spans="1:256" ht="15" x14ac:dyDescent="0.25">
      <c r="A73" s="330"/>
      <c r="B73" s="330" t="s">
        <v>27</v>
      </c>
      <c r="C73" s="327">
        <v>537633</v>
      </c>
      <c r="D73" s="327">
        <v>0</v>
      </c>
      <c r="E73" s="327">
        <v>0</v>
      </c>
      <c r="F73" s="327">
        <v>4</v>
      </c>
      <c r="G73" s="327">
        <v>2</v>
      </c>
      <c r="H73" s="327">
        <v>7</v>
      </c>
      <c r="I73" s="327">
        <v>39</v>
      </c>
      <c r="J73" s="327">
        <v>48</v>
      </c>
      <c r="K73" s="327">
        <v>0</v>
      </c>
      <c r="P73" s="327">
        <v>87</v>
      </c>
      <c r="Q73" s="327">
        <v>263024</v>
      </c>
      <c r="R73" s="327">
        <v>0</v>
      </c>
      <c r="S73" s="327">
        <v>0</v>
      </c>
      <c r="T73" s="327">
        <v>2</v>
      </c>
      <c r="U73" s="327">
        <v>1</v>
      </c>
      <c r="V73" s="327">
        <v>6</v>
      </c>
      <c r="W73" s="327">
        <v>36</v>
      </c>
      <c r="X73" s="327">
        <v>53</v>
      </c>
      <c r="Y73" s="327">
        <v>0</v>
      </c>
      <c r="AD73" s="327">
        <v>90</v>
      </c>
      <c r="AE73" s="327">
        <v>274609</v>
      </c>
      <c r="AF73" s="327">
        <v>0</v>
      </c>
      <c r="AG73" s="327">
        <v>0</v>
      </c>
      <c r="AH73" s="327">
        <v>5</v>
      </c>
      <c r="AI73" s="327">
        <v>3</v>
      </c>
      <c r="AJ73" s="327">
        <v>9</v>
      </c>
      <c r="AK73" s="327">
        <v>41</v>
      </c>
      <c r="AL73" s="327">
        <v>43</v>
      </c>
      <c r="AM73" s="327">
        <v>0</v>
      </c>
      <c r="AR73" s="327">
        <v>84</v>
      </c>
      <c r="AS73" s="327">
        <v>537417</v>
      </c>
      <c r="AT73" s="327">
        <v>0</v>
      </c>
      <c r="AU73" s="327">
        <v>0</v>
      </c>
      <c r="AV73" s="327">
        <v>1</v>
      </c>
      <c r="AW73" s="327">
        <v>1</v>
      </c>
      <c r="AX73" s="327">
        <v>3</v>
      </c>
      <c r="AY73" s="327">
        <v>14</v>
      </c>
      <c r="AZ73" s="327">
        <v>53</v>
      </c>
      <c r="BA73" s="327">
        <v>27</v>
      </c>
      <c r="BB73" s="327">
        <v>1</v>
      </c>
      <c r="BH73" s="327">
        <v>81</v>
      </c>
      <c r="BI73" s="327">
        <v>262939</v>
      </c>
      <c r="BJ73" s="327">
        <v>0</v>
      </c>
      <c r="BK73" s="327">
        <v>0</v>
      </c>
      <c r="BL73" s="327">
        <v>0</v>
      </c>
      <c r="BM73" s="327">
        <v>1</v>
      </c>
      <c r="BN73" s="327">
        <v>2</v>
      </c>
      <c r="BO73" s="327">
        <v>11</v>
      </c>
      <c r="BP73" s="327">
        <v>51</v>
      </c>
      <c r="BQ73" s="327">
        <v>34</v>
      </c>
      <c r="BR73" s="327">
        <v>1</v>
      </c>
      <c r="BX73" s="327">
        <v>87</v>
      </c>
      <c r="BY73" s="327">
        <v>274478</v>
      </c>
      <c r="BZ73" s="327">
        <v>0</v>
      </c>
      <c r="CA73" s="327">
        <v>0</v>
      </c>
      <c r="CB73" s="327">
        <v>1</v>
      </c>
      <c r="CC73" s="327">
        <v>1</v>
      </c>
      <c r="CD73" s="327">
        <v>4</v>
      </c>
      <c r="CE73" s="327">
        <v>18</v>
      </c>
      <c r="CF73" s="327">
        <v>54</v>
      </c>
      <c r="CG73" s="327">
        <v>21</v>
      </c>
      <c r="CH73" s="327">
        <v>1</v>
      </c>
      <c r="CN73" s="327">
        <v>76</v>
      </c>
      <c r="CO73" s="327">
        <v>537618</v>
      </c>
      <c r="CP73" s="327">
        <v>0</v>
      </c>
      <c r="CQ73" s="327">
        <v>0</v>
      </c>
      <c r="CR73" s="327">
        <v>3</v>
      </c>
      <c r="CS73" s="327">
        <v>1</v>
      </c>
      <c r="CT73" s="327">
        <v>0</v>
      </c>
      <c r="CU73" s="327">
        <v>11</v>
      </c>
      <c r="CV73" s="327">
        <v>45</v>
      </c>
      <c r="CW73" s="327">
        <v>36</v>
      </c>
      <c r="CX73" s="327">
        <v>3</v>
      </c>
      <c r="DD73" s="327">
        <v>84</v>
      </c>
      <c r="DE73" s="327">
        <v>263018</v>
      </c>
      <c r="DF73" s="327">
        <v>0</v>
      </c>
      <c r="DG73" s="327">
        <v>0</v>
      </c>
      <c r="DH73" s="327">
        <v>3</v>
      </c>
      <c r="DI73" s="327">
        <v>1</v>
      </c>
      <c r="DJ73" s="327">
        <v>0</v>
      </c>
      <c r="DK73" s="327">
        <v>12</v>
      </c>
      <c r="DL73" s="327">
        <v>48</v>
      </c>
      <c r="DM73" s="327">
        <v>34</v>
      </c>
      <c r="DN73" s="327">
        <v>2</v>
      </c>
      <c r="DT73" s="327">
        <v>84</v>
      </c>
      <c r="DU73" s="327">
        <v>274600</v>
      </c>
      <c r="DV73" s="327">
        <v>0</v>
      </c>
      <c r="DW73" s="327">
        <v>0</v>
      </c>
      <c r="DX73" s="327">
        <v>4</v>
      </c>
      <c r="DY73" s="327">
        <v>1</v>
      </c>
      <c r="DZ73" s="327">
        <v>0</v>
      </c>
      <c r="EA73" s="327">
        <v>10</v>
      </c>
      <c r="EB73" s="327">
        <v>42</v>
      </c>
      <c r="EC73" s="327">
        <v>38</v>
      </c>
      <c r="ED73" s="327">
        <v>4</v>
      </c>
      <c r="EJ73" s="327">
        <v>84</v>
      </c>
      <c r="EK73" s="327" t="s">
        <v>416</v>
      </c>
      <c r="EL73" s="327" t="s">
        <v>416</v>
      </c>
      <c r="EM73" s="327" t="s">
        <v>416</v>
      </c>
      <c r="EN73" s="327" t="s">
        <v>416</v>
      </c>
      <c r="EO73" s="327" t="s">
        <v>416</v>
      </c>
      <c r="EP73" s="327" t="s">
        <v>416</v>
      </c>
      <c r="EQ73" s="327" t="s">
        <v>416</v>
      </c>
      <c r="ER73" s="327" t="s">
        <v>416</v>
      </c>
      <c r="ES73" s="327" t="s">
        <v>416</v>
      </c>
      <c r="ET73" s="327" t="s">
        <v>416</v>
      </c>
      <c r="EU73" s="327" t="s">
        <v>416</v>
      </c>
      <c r="EV73" s="327" t="s">
        <v>416</v>
      </c>
      <c r="EW73" s="327" t="s">
        <v>416</v>
      </c>
      <c r="EX73" s="327" t="s">
        <v>416</v>
      </c>
      <c r="EY73" s="327" t="s">
        <v>416</v>
      </c>
      <c r="EZ73" s="327" t="s">
        <v>416</v>
      </c>
      <c r="FA73" s="327" t="s">
        <v>416</v>
      </c>
      <c r="FB73" s="327" t="s">
        <v>416</v>
      </c>
      <c r="FC73" s="327" t="s">
        <v>416</v>
      </c>
      <c r="FD73" s="327" t="s">
        <v>416</v>
      </c>
      <c r="FE73" s="327" t="s">
        <v>416</v>
      </c>
      <c r="FF73" s="327" t="s">
        <v>416</v>
      </c>
      <c r="FG73" s="327" t="s">
        <v>416</v>
      </c>
      <c r="FH73" s="327" t="s">
        <v>416</v>
      </c>
      <c r="FI73" s="327" t="s">
        <v>416</v>
      </c>
      <c r="FJ73" s="327" t="s">
        <v>416</v>
      </c>
      <c r="FK73" s="327" t="s">
        <v>416</v>
      </c>
      <c r="FL73" s="327" t="s">
        <v>416</v>
      </c>
      <c r="FM73" s="327" t="s">
        <v>416</v>
      </c>
      <c r="FN73" s="327" t="s">
        <v>416</v>
      </c>
      <c r="FO73" s="327" t="s">
        <v>416</v>
      </c>
      <c r="FP73" s="327" t="s">
        <v>416</v>
      </c>
      <c r="FQ73" s="327" t="s">
        <v>416</v>
      </c>
      <c r="FR73" s="327" t="s">
        <v>416</v>
      </c>
      <c r="FS73" s="327" t="s">
        <v>416</v>
      </c>
      <c r="FT73" s="327" t="s">
        <v>416</v>
      </c>
      <c r="FU73" s="327" t="s">
        <v>416</v>
      </c>
      <c r="FV73" s="327" t="s">
        <v>416</v>
      </c>
      <c r="FW73" s="327" t="s">
        <v>416</v>
      </c>
      <c r="FX73" s="327" t="s">
        <v>416</v>
      </c>
      <c r="FY73" s="327" t="s">
        <v>416</v>
      </c>
      <c r="FZ73" s="327" t="s">
        <v>416</v>
      </c>
      <c r="GA73" s="327" t="s">
        <v>416</v>
      </c>
      <c r="GB73" s="327" t="s">
        <v>416</v>
      </c>
      <c r="GC73" s="327" t="s">
        <v>416</v>
      </c>
      <c r="GD73" s="327">
        <v>537262</v>
      </c>
      <c r="GF73" s="327">
        <v>74</v>
      </c>
      <c r="GG73" s="327">
        <v>262871</v>
      </c>
      <c r="GI73" s="327">
        <v>78</v>
      </c>
      <c r="GJ73" s="327">
        <v>274391</v>
      </c>
      <c r="GL73" s="327">
        <v>71</v>
      </c>
      <c r="GM73" s="327" t="s">
        <v>416</v>
      </c>
      <c r="GN73" s="327" t="s">
        <v>416</v>
      </c>
      <c r="GO73" s="327" t="s">
        <v>416</v>
      </c>
      <c r="GP73" s="327" t="s">
        <v>416</v>
      </c>
      <c r="GQ73" s="327" t="s">
        <v>416</v>
      </c>
      <c r="GR73" s="327" t="s">
        <v>416</v>
      </c>
      <c r="GS73" s="327" t="s">
        <v>416</v>
      </c>
      <c r="GT73" s="327" t="s">
        <v>416</v>
      </c>
      <c r="GU73" s="327" t="s">
        <v>416</v>
      </c>
      <c r="GV73" s="327" t="s">
        <v>416</v>
      </c>
      <c r="GW73" s="327" t="s">
        <v>416</v>
      </c>
      <c r="GX73" s="327" t="s">
        <v>416</v>
      </c>
      <c r="GY73" s="327" t="s">
        <v>416</v>
      </c>
      <c r="GZ73" s="327" t="s">
        <v>416</v>
      </c>
      <c r="HA73" s="327" t="s">
        <v>416</v>
      </c>
      <c r="HB73" s="327" t="s">
        <v>416</v>
      </c>
      <c r="HC73" s="327" t="s">
        <v>416</v>
      </c>
      <c r="HD73" s="327" t="s">
        <v>416</v>
      </c>
      <c r="HE73" s="327">
        <v>514945</v>
      </c>
      <c r="HG73" s="327">
        <v>87</v>
      </c>
      <c r="HH73" s="327">
        <v>252018</v>
      </c>
      <c r="HJ73" s="327">
        <v>86</v>
      </c>
      <c r="HK73" s="327">
        <v>262927</v>
      </c>
      <c r="HM73" s="327">
        <v>88</v>
      </c>
      <c r="HO73" s="327"/>
      <c r="HP73" s="327"/>
      <c r="HQ73" s="327"/>
      <c r="HR73" s="327"/>
      <c r="HS73" s="327"/>
      <c r="HT73" s="327"/>
      <c r="HU73" s="327"/>
      <c r="HV73" s="327"/>
      <c r="HW73" s="327"/>
      <c r="HX73" s="327"/>
      <c r="HY73" s="327"/>
      <c r="HZ73" s="327"/>
      <c r="IA73" s="327"/>
      <c r="IB73" s="327"/>
      <c r="IC73" s="327"/>
      <c r="ID73" s="327"/>
      <c r="IE73" s="327"/>
      <c r="IF73" s="327"/>
      <c r="IG73" s="327"/>
      <c r="IH73" s="327"/>
      <c r="II73" s="327"/>
      <c r="IJ73" s="327"/>
      <c r="IK73" s="327"/>
      <c r="IL73" s="327"/>
      <c r="IM73" s="327"/>
      <c r="IN73" s="327"/>
      <c r="IO73" s="327"/>
      <c r="IP73" s="327"/>
      <c r="IQ73" s="327"/>
      <c r="IR73" s="327"/>
      <c r="IS73" s="327"/>
      <c r="IT73" s="327"/>
      <c r="IU73" s="327"/>
      <c r="IV73" s="327"/>
    </row>
    <row r="75" spans="1:256" x14ac:dyDescent="0.2">
      <c r="B75" s="338"/>
      <c r="HO75" s="327"/>
      <c r="HP75" s="327"/>
      <c r="HQ75" s="327"/>
      <c r="HR75" s="327"/>
      <c r="HS75" s="327"/>
      <c r="HT75" s="327"/>
      <c r="HU75" s="327"/>
      <c r="HV75" s="327"/>
      <c r="HW75" s="327"/>
      <c r="HX75" s="327"/>
      <c r="HY75" s="327"/>
      <c r="HZ75" s="327"/>
      <c r="IA75" s="327"/>
      <c r="IB75" s="327"/>
      <c r="IC75" s="327"/>
      <c r="ID75" s="327"/>
      <c r="IE75" s="327"/>
      <c r="IF75" s="327"/>
      <c r="IG75" s="327"/>
      <c r="IH75" s="327"/>
      <c r="II75" s="327"/>
      <c r="IJ75" s="327"/>
      <c r="IK75" s="327"/>
      <c r="IL75" s="327"/>
      <c r="IM75" s="327"/>
      <c r="IN75" s="327"/>
      <c r="IO75" s="327"/>
      <c r="IP75" s="327"/>
      <c r="IQ75" s="327"/>
      <c r="IR75" s="327"/>
      <c r="IS75" s="327"/>
      <c r="IT75" s="327"/>
      <c r="IU75" s="327"/>
      <c r="IV75" s="327"/>
    </row>
    <row r="76" spans="1:256" x14ac:dyDescent="0.2">
      <c r="B76" s="338"/>
      <c r="HO76" s="327"/>
      <c r="HP76" s="327"/>
      <c r="HQ76" s="327"/>
      <c r="HR76" s="327"/>
      <c r="HS76" s="327"/>
      <c r="HT76" s="327"/>
      <c r="HU76" s="327"/>
      <c r="HV76" s="327"/>
      <c r="HW76" s="327"/>
      <c r="HX76" s="327"/>
      <c r="HY76" s="327"/>
      <c r="HZ76" s="327"/>
      <c r="IA76" s="327"/>
      <c r="IB76" s="327"/>
      <c r="IC76" s="327"/>
      <c r="ID76" s="327"/>
      <c r="IE76" s="327"/>
      <c r="IF76" s="327"/>
      <c r="IG76" s="327"/>
      <c r="IH76" s="327"/>
      <c r="II76" s="327"/>
      <c r="IJ76" s="327"/>
      <c r="IK76" s="327"/>
      <c r="IL76" s="327"/>
      <c r="IM76" s="327"/>
      <c r="IN76" s="327"/>
      <c r="IO76" s="327"/>
      <c r="IP76" s="327"/>
      <c r="IQ76" s="327"/>
      <c r="IR76" s="327"/>
      <c r="IS76" s="327"/>
      <c r="IT76" s="327"/>
      <c r="IU76" s="327"/>
      <c r="IV76" s="327"/>
    </row>
  </sheetData>
  <mergeCells count="1">
    <mergeCell ref="A1:T1"/>
  </mergeCells>
  <conditionalFormatting sqref="A4:A8">
    <cfRule type="cellIs" dxfId="4" priority="1" stopIfTrue="1" operator="equal">
      <formula>TRUE</formula>
    </cfRule>
    <cfRule type="cellIs" dxfId="3" priority="2" stopIfTrue="1" operator="equal">
      <formula>FALSE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C103"/>
  <sheetViews>
    <sheetView workbookViewId="0">
      <pane ySplit="6" topLeftCell="A7" activePane="bottomLeft" state="frozen"/>
      <selection sqref="A1:N1"/>
      <selection pane="bottomLeft" sqref="A1:N1"/>
    </sheetView>
  </sheetViews>
  <sheetFormatPr defaultColWidth="9.140625" defaultRowHeight="11.25" x14ac:dyDescent="0.2"/>
  <cols>
    <col min="1" max="1" width="27.42578125" style="727" customWidth="1"/>
    <col min="2" max="2" width="3.7109375" style="722" customWidth="1"/>
    <col min="3" max="5" width="10.85546875" style="723" customWidth="1"/>
    <col min="6" max="14" width="8.85546875" style="724" customWidth="1"/>
    <col min="15" max="15" width="8.85546875" style="725" customWidth="1"/>
    <col min="16" max="16" width="11.7109375" style="726" customWidth="1"/>
    <col min="17" max="17" width="9.140625" style="727" customWidth="1"/>
    <col min="18" max="16384" width="9.140625" style="727"/>
  </cols>
  <sheetData>
    <row r="1" spans="1:19" s="735" customFormat="1" ht="14.25" customHeight="1" x14ac:dyDescent="0.2">
      <c r="A1" s="729" t="s">
        <v>63</v>
      </c>
      <c r="B1" s="730"/>
      <c r="C1" s="731"/>
      <c r="D1" s="731"/>
      <c r="E1" s="731"/>
      <c r="F1" s="732"/>
      <c r="G1" s="732"/>
      <c r="H1" s="732"/>
      <c r="I1" s="732"/>
      <c r="J1" s="733"/>
      <c r="K1" s="733"/>
      <c r="L1" s="733"/>
      <c r="M1" s="733"/>
      <c r="N1" s="733"/>
      <c r="O1" s="732"/>
      <c r="P1" s="734"/>
    </row>
    <row r="2" spans="1:19" s="735" customFormat="1" ht="14.25" customHeight="1" x14ac:dyDescent="0.2">
      <c r="A2" s="1021" t="s">
        <v>580</v>
      </c>
      <c r="B2" s="1021"/>
      <c r="C2" s="1021"/>
      <c r="D2" s="1021"/>
      <c r="E2" s="731"/>
      <c r="F2" s="732"/>
      <c r="G2" s="732"/>
      <c r="H2" s="732"/>
      <c r="I2" s="732"/>
      <c r="J2" s="733"/>
      <c r="K2" s="733"/>
      <c r="L2" s="733"/>
      <c r="M2" s="733"/>
      <c r="N2" s="733"/>
      <c r="O2" s="732"/>
      <c r="P2" s="734"/>
    </row>
    <row r="3" spans="1:19" s="735" customFormat="1" ht="14.25" customHeight="1" x14ac:dyDescent="0.2">
      <c r="A3" s="729" t="s">
        <v>64</v>
      </c>
      <c r="B3" s="730"/>
      <c r="C3" s="731"/>
      <c r="D3" s="731"/>
      <c r="E3" s="731"/>
      <c r="F3" s="732"/>
      <c r="G3" s="732"/>
      <c r="H3" s="732"/>
      <c r="I3" s="733"/>
      <c r="J3" s="733"/>
      <c r="K3" s="733"/>
      <c r="L3" s="733"/>
      <c r="M3" s="733"/>
      <c r="N3" s="733"/>
      <c r="O3" s="732"/>
      <c r="P3" s="734"/>
    </row>
    <row r="4" spans="1:19" s="814" customFormat="1" ht="12.75" x14ac:dyDescent="0.2">
      <c r="A4" s="736"/>
      <c r="B4" s="737"/>
      <c r="C4" s="723"/>
      <c r="D4" s="723"/>
      <c r="E4" s="723"/>
      <c r="F4" s="724"/>
      <c r="G4" s="724"/>
      <c r="H4" s="724"/>
      <c r="I4" s="724"/>
      <c r="J4" s="724"/>
      <c r="K4" s="724"/>
      <c r="L4" s="724"/>
      <c r="M4" s="724"/>
      <c r="N4" s="724"/>
      <c r="O4" s="725"/>
      <c r="P4" s="726"/>
      <c r="Q4" s="727"/>
      <c r="R4" s="727"/>
      <c r="S4" s="727"/>
    </row>
    <row r="5" spans="1:19" s="814" customFormat="1" ht="12.75" x14ac:dyDescent="0.2">
      <c r="A5" s="738"/>
      <c r="B5" s="739"/>
      <c r="C5" s="740"/>
      <c r="D5" s="740"/>
      <c r="E5" s="740"/>
      <c r="F5" s="1022" t="s">
        <v>65</v>
      </c>
      <c r="G5" s="1022"/>
      <c r="H5" s="1022"/>
      <c r="I5" s="1022"/>
      <c r="J5" s="1022"/>
      <c r="K5" s="1022"/>
      <c r="L5" s="1022"/>
      <c r="M5" s="1022"/>
      <c r="N5" s="1022"/>
      <c r="O5" s="1022"/>
      <c r="P5" s="726"/>
      <c r="Q5" s="727"/>
      <c r="R5" s="727"/>
      <c r="S5" s="727"/>
    </row>
    <row r="6" spans="1:19" s="749" customFormat="1" ht="33" customHeight="1" x14ac:dyDescent="0.2">
      <c r="A6" s="741"/>
      <c r="B6" s="742"/>
      <c r="C6" s="743" t="s">
        <v>66</v>
      </c>
      <c r="D6" s="743" t="s">
        <v>457</v>
      </c>
      <c r="E6" s="743" t="s">
        <v>67</v>
      </c>
      <c r="F6" s="744" t="s">
        <v>68</v>
      </c>
      <c r="G6" s="744" t="s">
        <v>69</v>
      </c>
      <c r="H6" s="744" t="s">
        <v>70</v>
      </c>
      <c r="I6" s="744" t="s">
        <v>71</v>
      </c>
      <c r="J6" s="745">
        <v>2</v>
      </c>
      <c r="K6" s="745">
        <v>3</v>
      </c>
      <c r="L6" s="745">
        <v>4</v>
      </c>
      <c r="M6" s="745">
        <v>5</v>
      </c>
      <c r="N6" s="746" t="s">
        <v>72</v>
      </c>
      <c r="O6" s="747" t="s">
        <v>73</v>
      </c>
      <c r="P6" s="743" t="s">
        <v>74</v>
      </c>
      <c r="Q6" s="748"/>
      <c r="R6" s="748"/>
      <c r="S6" s="748"/>
    </row>
    <row r="7" spans="1:19" s="814" customFormat="1" ht="12.75" x14ac:dyDescent="0.2">
      <c r="A7" s="727"/>
      <c r="B7" s="722"/>
      <c r="C7" s="723"/>
      <c r="D7" s="723"/>
      <c r="E7" s="723"/>
      <c r="F7" s="750"/>
      <c r="G7" s="750"/>
      <c r="H7" s="750"/>
      <c r="I7" s="750"/>
      <c r="J7" s="750"/>
      <c r="K7" s="750"/>
      <c r="L7" s="750"/>
      <c r="M7" s="750"/>
      <c r="N7" s="750"/>
      <c r="O7" s="726"/>
      <c r="P7" s="726"/>
      <c r="Q7" s="727"/>
      <c r="R7" s="727"/>
      <c r="S7" s="727"/>
    </row>
    <row r="8" spans="1:19" s="814" customFormat="1" ht="14.25" customHeight="1" x14ac:dyDescent="0.2">
      <c r="A8" s="1023" t="s">
        <v>75</v>
      </c>
      <c r="B8" s="1023"/>
      <c r="C8" s="751"/>
      <c r="D8" s="751"/>
      <c r="E8" s="751"/>
      <c r="F8" s="750"/>
      <c r="G8" s="750"/>
      <c r="H8" s="750"/>
      <c r="I8" s="750"/>
      <c r="J8" s="750"/>
      <c r="K8" s="750"/>
      <c r="L8" s="750"/>
      <c r="M8" s="750"/>
      <c r="N8" s="750"/>
      <c r="O8" s="750"/>
      <c r="P8" s="726"/>
      <c r="Q8" s="752"/>
      <c r="R8" s="753"/>
      <c r="S8" s="753"/>
    </row>
    <row r="9" spans="1:19" s="814" customFormat="1" ht="14.85" customHeight="1" x14ac:dyDescent="0.2">
      <c r="A9" s="754" t="s">
        <v>76</v>
      </c>
      <c r="B9" s="755"/>
      <c r="C9" s="750">
        <v>67</v>
      </c>
      <c r="D9" s="750" t="s">
        <v>77</v>
      </c>
      <c r="E9" s="750">
        <v>20</v>
      </c>
      <c r="F9" s="750" t="s">
        <v>77</v>
      </c>
      <c r="G9" s="750" t="s">
        <v>77</v>
      </c>
      <c r="H9" s="750">
        <v>7</v>
      </c>
      <c r="I9" s="750">
        <v>5</v>
      </c>
      <c r="J9" s="750" t="s">
        <v>416</v>
      </c>
      <c r="K9" s="750">
        <v>21</v>
      </c>
      <c r="L9" s="750">
        <v>47</v>
      </c>
      <c r="M9" s="750">
        <v>20</v>
      </c>
      <c r="N9" s="750" t="s">
        <v>416</v>
      </c>
      <c r="O9" s="750">
        <v>100</v>
      </c>
      <c r="P9" s="756">
        <v>590200</v>
      </c>
      <c r="Q9" s="752"/>
      <c r="R9" s="753"/>
      <c r="S9" s="753"/>
    </row>
    <row r="10" spans="1:19" s="814" customFormat="1" ht="14.85" customHeight="1" x14ac:dyDescent="0.2">
      <c r="A10" s="754">
        <v>1998</v>
      </c>
      <c r="B10" s="755"/>
      <c r="C10" s="750">
        <v>71</v>
      </c>
      <c r="D10" s="750" t="s">
        <v>77</v>
      </c>
      <c r="E10" s="750">
        <v>23</v>
      </c>
      <c r="F10" s="750">
        <v>2</v>
      </c>
      <c r="G10" s="750">
        <v>0</v>
      </c>
      <c r="H10" s="750">
        <v>4</v>
      </c>
      <c r="I10" s="750">
        <v>3</v>
      </c>
      <c r="J10" s="750" t="s">
        <v>416</v>
      </c>
      <c r="K10" s="750">
        <v>20</v>
      </c>
      <c r="L10" s="750">
        <v>48</v>
      </c>
      <c r="M10" s="750">
        <v>23</v>
      </c>
      <c r="N10" s="750" t="s">
        <v>416</v>
      </c>
      <c r="O10" s="750">
        <v>100</v>
      </c>
      <c r="P10" s="756">
        <v>607700</v>
      </c>
      <c r="Q10" s="752"/>
      <c r="R10" s="753"/>
      <c r="S10" s="753"/>
    </row>
    <row r="11" spans="1:19" s="814" customFormat="1" ht="14.85" customHeight="1" x14ac:dyDescent="0.2">
      <c r="A11" s="754">
        <v>1999</v>
      </c>
      <c r="B11" s="755"/>
      <c r="C11" s="751">
        <v>78</v>
      </c>
      <c r="D11" s="750" t="s">
        <v>77</v>
      </c>
      <c r="E11" s="751">
        <v>31</v>
      </c>
      <c r="F11" s="750">
        <v>1</v>
      </c>
      <c r="G11" s="750">
        <v>0</v>
      </c>
      <c r="H11" s="750">
        <v>3</v>
      </c>
      <c r="I11" s="750">
        <v>4</v>
      </c>
      <c r="J11" s="750" t="s">
        <v>416</v>
      </c>
      <c r="K11" s="750">
        <v>13</v>
      </c>
      <c r="L11" s="750">
        <v>47</v>
      </c>
      <c r="M11" s="750">
        <v>31</v>
      </c>
      <c r="N11" s="750" t="s">
        <v>416</v>
      </c>
      <c r="O11" s="750">
        <v>100</v>
      </c>
      <c r="P11" s="756">
        <v>627000</v>
      </c>
      <c r="Q11" s="752"/>
      <c r="R11" s="753"/>
      <c r="S11" s="753"/>
    </row>
    <row r="12" spans="1:19" s="814" customFormat="1" ht="14.85" customHeight="1" x14ac:dyDescent="0.2">
      <c r="A12" s="754">
        <v>2000</v>
      </c>
      <c r="B12" s="755"/>
      <c r="C12" s="751">
        <v>83</v>
      </c>
      <c r="D12" s="750" t="s">
        <v>77</v>
      </c>
      <c r="E12" s="751">
        <v>42</v>
      </c>
      <c r="F12" s="751">
        <v>1</v>
      </c>
      <c r="G12" s="751">
        <v>0</v>
      </c>
      <c r="H12" s="751">
        <v>3</v>
      </c>
      <c r="I12" s="751">
        <v>3</v>
      </c>
      <c r="J12" s="750" t="s">
        <v>416</v>
      </c>
      <c r="K12" s="751">
        <v>9</v>
      </c>
      <c r="L12" s="751">
        <v>41</v>
      </c>
      <c r="M12" s="751">
        <v>42</v>
      </c>
      <c r="N12" s="750" t="s">
        <v>416</v>
      </c>
      <c r="O12" s="751">
        <v>100</v>
      </c>
      <c r="P12" s="756">
        <v>622600</v>
      </c>
      <c r="Q12" s="752"/>
      <c r="R12" s="753"/>
      <c r="S12" s="753"/>
    </row>
    <row r="13" spans="1:19" s="814" customFormat="1" ht="14.85" customHeight="1" x14ac:dyDescent="0.2">
      <c r="A13" s="754">
        <v>2001</v>
      </c>
      <c r="B13" s="755"/>
      <c r="C13" s="751">
        <v>82</v>
      </c>
      <c r="D13" s="750" t="s">
        <v>77</v>
      </c>
      <c r="E13" s="751">
        <v>42</v>
      </c>
      <c r="F13" s="751">
        <v>1</v>
      </c>
      <c r="G13" s="751">
        <v>1</v>
      </c>
      <c r="H13" s="751">
        <v>3</v>
      </c>
      <c r="I13" s="751">
        <v>3</v>
      </c>
      <c r="J13" s="750" t="s">
        <v>416</v>
      </c>
      <c r="K13" s="751">
        <v>11</v>
      </c>
      <c r="L13" s="751">
        <v>40</v>
      </c>
      <c r="M13" s="751">
        <v>42</v>
      </c>
      <c r="N13" s="750" t="s">
        <v>416</v>
      </c>
      <c r="O13" s="751">
        <v>100</v>
      </c>
      <c r="P13" s="756">
        <v>632900</v>
      </c>
      <c r="Q13" s="752"/>
      <c r="R13" s="753"/>
      <c r="S13" s="753"/>
    </row>
    <row r="14" spans="1:19" s="814" customFormat="1" ht="14.85" customHeight="1" x14ac:dyDescent="0.2">
      <c r="A14" s="754">
        <v>2002</v>
      </c>
      <c r="B14" s="755"/>
      <c r="C14" s="751">
        <v>80</v>
      </c>
      <c r="D14" s="750" t="s">
        <v>77</v>
      </c>
      <c r="E14" s="751">
        <v>38</v>
      </c>
      <c r="F14" s="751">
        <v>1</v>
      </c>
      <c r="G14" s="751">
        <v>1</v>
      </c>
      <c r="H14" s="751">
        <v>3</v>
      </c>
      <c r="I14" s="751">
        <v>4</v>
      </c>
      <c r="J14" s="750" t="s">
        <v>416</v>
      </c>
      <c r="K14" s="751">
        <v>12</v>
      </c>
      <c r="L14" s="751">
        <v>42</v>
      </c>
      <c r="M14" s="751">
        <v>38</v>
      </c>
      <c r="N14" s="750" t="s">
        <v>416</v>
      </c>
      <c r="O14" s="751">
        <v>100</v>
      </c>
      <c r="P14" s="756">
        <v>640200</v>
      </c>
      <c r="Q14" s="752"/>
      <c r="R14" s="753"/>
      <c r="S14" s="753"/>
    </row>
    <row r="15" spans="1:19" s="814" customFormat="1" ht="14.85" customHeight="1" x14ac:dyDescent="0.2">
      <c r="A15" s="754">
        <v>2003</v>
      </c>
      <c r="B15" s="755"/>
      <c r="C15" s="751">
        <v>81</v>
      </c>
      <c r="D15" s="750" t="s">
        <v>77</v>
      </c>
      <c r="E15" s="751">
        <v>42</v>
      </c>
      <c r="F15" s="750">
        <v>1</v>
      </c>
      <c r="G15" s="750">
        <v>1</v>
      </c>
      <c r="H15" s="750">
        <v>3</v>
      </c>
      <c r="I15" s="750">
        <v>4</v>
      </c>
      <c r="J15" s="750" t="s">
        <v>416</v>
      </c>
      <c r="K15" s="750">
        <v>10</v>
      </c>
      <c r="L15" s="750">
        <v>39</v>
      </c>
      <c r="M15" s="750">
        <v>42</v>
      </c>
      <c r="N15" s="750" t="s">
        <v>416</v>
      </c>
      <c r="O15" s="750">
        <v>100</v>
      </c>
      <c r="P15" s="756">
        <v>636500</v>
      </c>
      <c r="Q15" s="752"/>
      <c r="R15" s="753"/>
      <c r="S15" s="753"/>
    </row>
    <row r="16" spans="1:19" s="814" customFormat="1" ht="14.85" customHeight="1" x14ac:dyDescent="0.2">
      <c r="A16" s="754">
        <v>2004</v>
      </c>
      <c r="B16" s="755"/>
      <c r="C16" s="751">
        <v>83</v>
      </c>
      <c r="D16" s="750" t="s">
        <v>77</v>
      </c>
      <c r="E16" s="751">
        <v>39</v>
      </c>
      <c r="F16" s="757">
        <v>1</v>
      </c>
      <c r="G16" s="757">
        <v>0</v>
      </c>
      <c r="H16" s="757">
        <v>4</v>
      </c>
      <c r="I16" s="757">
        <v>4</v>
      </c>
      <c r="J16" s="750" t="s">
        <v>416</v>
      </c>
      <c r="K16" s="757">
        <v>8</v>
      </c>
      <c r="L16" s="757">
        <v>44</v>
      </c>
      <c r="M16" s="757">
        <v>39</v>
      </c>
      <c r="N16" s="750" t="s">
        <v>416</v>
      </c>
      <c r="O16" s="757">
        <v>100</v>
      </c>
      <c r="P16" s="756">
        <v>610500</v>
      </c>
      <c r="Q16" s="752"/>
      <c r="R16" s="753"/>
      <c r="S16" s="753"/>
    </row>
    <row r="17" spans="1:29" s="814" customFormat="1" ht="14.85" customHeight="1" x14ac:dyDescent="0.2">
      <c r="A17" s="754">
        <v>2005</v>
      </c>
      <c r="B17" s="755"/>
      <c r="C17" s="751">
        <v>84</v>
      </c>
      <c r="D17" s="750" t="s">
        <v>77</v>
      </c>
      <c r="E17" s="751">
        <v>43</v>
      </c>
      <c r="F17" s="758">
        <v>1</v>
      </c>
      <c r="G17" s="758">
        <v>0</v>
      </c>
      <c r="H17" s="758">
        <v>4</v>
      </c>
      <c r="I17" s="758">
        <v>3</v>
      </c>
      <c r="J17" s="750" t="s">
        <v>416</v>
      </c>
      <c r="K17" s="758">
        <v>7</v>
      </c>
      <c r="L17" s="758">
        <v>42</v>
      </c>
      <c r="M17" s="758">
        <v>43</v>
      </c>
      <c r="N17" s="750" t="s">
        <v>416</v>
      </c>
      <c r="O17" s="758">
        <v>100</v>
      </c>
      <c r="P17" s="756">
        <v>607900</v>
      </c>
      <c r="Q17" s="752"/>
      <c r="R17" s="753"/>
      <c r="S17" s="753"/>
      <c r="T17" s="727"/>
      <c r="U17" s="727"/>
      <c r="V17" s="727"/>
      <c r="W17" s="727"/>
      <c r="X17" s="727"/>
      <c r="Y17" s="727"/>
      <c r="Z17" s="727"/>
      <c r="AA17" s="727"/>
      <c r="AB17" s="727"/>
      <c r="AC17" s="727"/>
    </row>
    <row r="18" spans="1:29" s="814" customFormat="1" ht="14.85" customHeight="1" x14ac:dyDescent="0.2">
      <c r="A18" s="754">
        <v>2006</v>
      </c>
      <c r="B18" s="755"/>
      <c r="C18" s="751">
        <v>83</v>
      </c>
      <c r="D18" s="750" t="s">
        <v>77</v>
      </c>
      <c r="E18" s="751">
        <v>47</v>
      </c>
      <c r="F18" s="750">
        <v>1</v>
      </c>
      <c r="G18" s="750">
        <v>0</v>
      </c>
      <c r="H18" s="750">
        <v>4</v>
      </c>
      <c r="I18" s="750">
        <v>3</v>
      </c>
      <c r="J18" s="750" t="s">
        <v>416</v>
      </c>
      <c r="K18" s="750">
        <v>9</v>
      </c>
      <c r="L18" s="750">
        <v>36</v>
      </c>
      <c r="M18" s="750">
        <v>47</v>
      </c>
      <c r="N18" s="750" t="s">
        <v>416</v>
      </c>
      <c r="O18" s="750">
        <v>100</v>
      </c>
      <c r="P18" s="756">
        <v>592200</v>
      </c>
      <c r="Q18" s="752"/>
      <c r="R18" s="753"/>
      <c r="S18" s="753"/>
      <c r="T18" s="727"/>
      <c r="U18" s="727"/>
      <c r="V18" s="727"/>
      <c r="W18" s="727"/>
      <c r="X18" s="727"/>
      <c r="Y18" s="727"/>
      <c r="Z18" s="727"/>
      <c r="AA18" s="727"/>
      <c r="AB18" s="727"/>
      <c r="AC18" s="727"/>
    </row>
    <row r="19" spans="1:29" s="814" customFormat="1" ht="14.85" customHeight="1" x14ac:dyDescent="0.2">
      <c r="A19" s="754">
        <v>2007</v>
      </c>
      <c r="B19" s="755"/>
      <c r="C19" s="751">
        <v>84</v>
      </c>
      <c r="D19" s="750" t="s">
        <v>77</v>
      </c>
      <c r="E19" s="751">
        <v>48</v>
      </c>
      <c r="F19" s="750">
        <v>1</v>
      </c>
      <c r="G19" s="750">
        <v>0</v>
      </c>
      <c r="H19" s="750">
        <v>4</v>
      </c>
      <c r="I19" s="750">
        <v>3</v>
      </c>
      <c r="J19" s="750" t="s">
        <v>416</v>
      </c>
      <c r="K19" s="750">
        <v>8</v>
      </c>
      <c r="L19" s="750">
        <v>36</v>
      </c>
      <c r="M19" s="750">
        <v>48</v>
      </c>
      <c r="N19" s="750" t="s">
        <v>416</v>
      </c>
      <c r="O19" s="750">
        <v>100</v>
      </c>
      <c r="P19" s="756">
        <v>585900</v>
      </c>
      <c r="Q19" s="752"/>
      <c r="R19" s="753"/>
      <c r="S19" s="753"/>
      <c r="T19" s="727"/>
      <c r="U19" s="727"/>
      <c r="V19" s="727"/>
      <c r="W19" s="727"/>
      <c r="X19" s="727"/>
      <c r="Y19" s="727"/>
      <c r="Z19" s="727"/>
      <c r="AA19" s="727"/>
      <c r="AB19" s="727"/>
      <c r="AC19" s="727"/>
    </row>
    <row r="20" spans="1:29" s="814" customFormat="1" ht="14.85" customHeight="1" x14ac:dyDescent="0.2">
      <c r="A20" s="759">
        <v>2008</v>
      </c>
      <c r="B20" s="755"/>
      <c r="C20" s="751">
        <v>87</v>
      </c>
      <c r="D20" s="750" t="s">
        <v>77</v>
      </c>
      <c r="E20" s="751">
        <v>49</v>
      </c>
      <c r="F20" s="760">
        <v>1</v>
      </c>
      <c r="G20" s="760">
        <v>0</v>
      </c>
      <c r="H20" s="760">
        <v>4</v>
      </c>
      <c r="I20" s="760">
        <v>2</v>
      </c>
      <c r="J20" s="750" t="s">
        <v>416</v>
      </c>
      <c r="K20" s="760">
        <v>6</v>
      </c>
      <c r="L20" s="760">
        <v>38</v>
      </c>
      <c r="M20" s="760">
        <v>49</v>
      </c>
      <c r="N20" s="750" t="s">
        <v>416</v>
      </c>
      <c r="O20" s="760">
        <v>100</v>
      </c>
      <c r="P20" s="756">
        <v>585800</v>
      </c>
      <c r="Q20" s="752"/>
      <c r="R20" s="753"/>
      <c r="S20" s="753"/>
      <c r="T20" s="727"/>
      <c r="U20" s="727"/>
      <c r="V20" s="727"/>
      <c r="W20" s="727"/>
      <c r="X20" s="727"/>
      <c r="Y20" s="727"/>
      <c r="Z20" s="727"/>
      <c r="AA20" s="727"/>
      <c r="AB20" s="727"/>
      <c r="AC20" s="727"/>
    </row>
    <row r="21" spans="1:29" s="814" customFormat="1" ht="14.85" customHeight="1" x14ac:dyDescent="0.2">
      <c r="A21" s="759">
        <v>2009</v>
      </c>
      <c r="B21" s="761"/>
      <c r="C21" s="751">
        <v>86</v>
      </c>
      <c r="D21" s="750" t="s">
        <v>77</v>
      </c>
      <c r="E21" s="751">
        <v>47</v>
      </c>
      <c r="F21" s="762">
        <v>1</v>
      </c>
      <c r="G21" s="762">
        <v>0</v>
      </c>
      <c r="H21" s="762">
        <v>4</v>
      </c>
      <c r="I21" s="762">
        <v>3</v>
      </c>
      <c r="J21" s="750" t="s">
        <v>416</v>
      </c>
      <c r="K21" s="762">
        <v>7</v>
      </c>
      <c r="L21" s="762">
        <v>38</v>
      </c>
      <c r="M21" s="762">
        <v>47</v>
      </c>
      <c r="N21" s="750" t="s">
        <v>416</v>
      </c>
      <c r="O21" s="762">
        <v>100</v>
      </c>
      <c r="P21" s="756">
        <v>579600</v>
      </c>
      <c r="Q21" s="752"/>
      <c r="R21" s="753"/>
      <c r="S21" s="753"/>
      <c r="T21" s="727"/>
      <c r="U21" s="727"/>
      <c r="V21" s="727"/>
      <c r="W21" s="727"/>
      <c r="X21" s="727"/>
      <c r="Y21" s="727"/>
      <c r="Z21" s="727"/>
      <c r="AA21" s="727"/>
      <c r="AB21" s="727"/>
      <c r="AC21" s="727"/>
    </row>
    <row r="22" spans="1:29" s="814" customFormat="1" ht="14.85" customHeight="1" x14ac:dyDescent="0.2">
      <c r="A22" s="759" t="s">
        <v>78</v>
      </c>
      <c r="B22" s="763"/>
      <c r="C22" s="751">
        <v>83</v>
      </c>
      <c r="D22" s="750" t="s">
        <v>77</v>
      </c>
      <c r="E22" s="751">
        <v>50</v>
      </c>
      <c r="F22" s="764">
        <v>1</v>
      </c>
      <c r="G22" s="764">
        <v>0</v>
      </c>
      <c r="H22" s="764">
        <v>5</v>
      </c>
      <c r="I22" s="764">
        <v>4</v>
      </c>
      <c r="J22" s="750" t="s">
        <v>416</v>
      </c>
      <c r="K22" s="764">
        <v>7</v>
      </c>
      <c r="L22" s="764">
        <v>33</v>
      </c>
      <c r="M22" s="764">
        <v>50</v>
      </c>
      <c r="N22" s="750" t="s">
        <v>416</v>
      </c>
      <c r="O22" s="764">
        <v>100</v>
      </c>
      <c r="P22" s="756">
        <v>422200</v>
      </c>
      <c r="Q22" s="752"/>
      <c r="R22" s="753"/>
      <c r="S22" s="753"/>
      <c r="T22" s="727"/>
      <c r="U22" s="727"/>
      <c r="V22" s="727"/>
      <c r="W22" s="727"/>
      <c r="X22" s="727"/>
      <c r="Y22" s="727"/>
      <c r="Z22" s="727"/>
      <c r="AA22" s="727"/>
      <c r="AB22" s="727"/>
      <c r="AC22" s="727"/>
    </row>
    <row r="23" spans="1:29" s="814" customFormat="1" ht="14.85" customHeight="1" x14ac:dyDescent="0.2">
      <c r="A23" s="759" t="s">
        <v>79</v>
      </c>
      <c r="B23" s="763"/>
      <c r="C23" s="751">
        <v>84</v>
      </c>
      <c r="D23" s="750" t="s">
        <v>77</v>
      </c>
      <c r="E23" s="751">
        <v>43</v>
      </c>
      <c r="F23" s="764">
        <v>0</v>
      </c>
      <c r="G23" s="764">
        <v>0</v>
      </c>
      <c r="H23" s="764">
        <v>4</v>
      </c>
      <c r="I23" s="764">
        <v>4</v>
      </c>
      <c r="J23" s="750" t="s">
        <v>416</v>
      </c>
      <c r="K23" s="764">
        <v>8</v>
      </c>
      <c r="L23" s="764">
        <v>41</v>
      </c>
      <c r="M23" s="764">
        <v>43</v>
      </c>
      <c r="N23" s="750" t="s">
        <v>416</v>
      </c>
      <c r="O23" s="764">
        <v>100</v>
      </c>
      <c r="P23" s="756">
        <v>554500</v>
      </c>
      <c r="Q23" s="752"/>
      <c r="R23" s="753"/>
      <c r="S23" s="753"/>
      <c r="T23" s="727"/>
      <c r="U23" s="727"/>
      <c r="V23" s="727"/>
      <c r="W23" s="727"/>
      <c r="X23" s="727"/>
      <c r="Y23" s="727"/>
      <c r="Z23" s="727"/>
      <c r="AA23" s="727"/>
      <c r="AB23" s="727"/>
      <c r="AC23" s="727"/>
    </row>
    <row r="24" spans="1:29" s="814" customFormat="1" ht="14.85" customHeight="1" x14ac:dyDescent="0.2">
      <c r="A24" s="759" t="s">
        <v>80</v>
      </c>
      <c r="B24" s="763"/>
      <c r="C24" s="751">
        <v>87</v>
      </c>
      <c r="D24" s="750" t="s">
        <v>77</v>
      </c>
      <c r="E24" s="751">
        <v>48</v>
      </c>
      <c r="F24" s="750">
        <v>0</v>
      </c>
      <c r="G24" s="750">
        <v>0</v>
      </c>
      <c r="H24" s="750">
        <v>4</v>
      </c>
      <c r="I24" s="750">
        <v>2</v>
      </c>
      <c r="J24" s="750" t="s">
        <v>416</v>
      </c>
      <c r="K24" s="750">
        <v>7</v>
      </c>
      <c r="L24" s="750">
        <v>38</v>
      </c>
      <c r="M24" s="750">
        <v>48</v>
      </c>
      <c r="N24" s="750">
        <v>0</v>
      </c>
      <c r="O24" s="750">
        <v>100</v>
      </c>
      <c r="P24" s="756">
        <v>544100</v>
      </c>
      <c r="Q24" s="752"/>
      <c r="R24" s="753"/>
      <c r="S24" s="753"/>
      <c r="T24" s="727"/>
      <c r="U24" s="727"/>
      <c r="V24" s="727"/>
      <c r="W24" s="727"/>
      <c r="X24" s="727"/>
      <c r="Y24" s="727"/>
      <c r="Z24" s="727"/>
      <c r="AA24" s="727"/>
      <c r="AB24" s="727"/>
      <c r="AC24" s="727"/>
    </row>
    <row r="25" spans="1:29" s="814" customFormat="1" ht="14.85" customHeight="1" x14ac:dyDescent="0.2">
      <c r="A25" s="759" t="s">
        <v>81</v>
      </c>
      <c r="B25" s="763"/>
      <c r="C25" s="751">
        <v>86</v>
      </c>
      <c r="D25" s="750">
        <v>75</v>
      </c>
      <c r="E25" s="751">
        <v>45</v>
      </c>
      <c r="F25" s="750">
        <v>0</v>
      </c>
      <c r="G25" s="750">
        <v>0</v>
      </c>
      <c r="H25" s="750">
        <v>3</v>
      </c>
      <c r="I25" s="750">
        <v>2</v>
      </c>
      <c r="J25" s="750" t="s">
        <v>416</v>
      </c>
      <c r="K25" s="750">
        <v>8</v>
      </c>
      <c r="L25" s="750">
        <v>41</v>
      </c>
      <c r="M25" s="750">
        <v>44</v>
      </c>
      <c r="N25" s="750">
        <v>0</v>
      </c>
      <c r="O25" s="750">
        <v>100</v>
      </c>
      <c r="P25" s="756">
        <v>540200</v>
      </c>
      <c r="Q25" s="752"/>
      <c r="R25" s="753"/>
      <c r="S25" s="753"/>
      <c r="T25" s="727"/>
      <c r="U25" s="727"/>
      <c r="V25" s="727"/>
      <c r="W25" s="727"/>
      <c r="X25" s="727"/>
      <c r="Y25" s="727"/>
      <c r="Z25" s="727"/>
      <c r="AA25" s="727"/>
      <c r="AB25" s="727"/>
      <c r="AC25" s="727"/>
    </row>
    <row r="26" spans="1:29" s="814" customFormat="1" ht="14.85" customHeight="1" x14ac:dyDescent="0.2">
      <c r="A26" s="759" t="s">
        <v>82</v>
      </c>
      <c r="B26" s="763"/>
      <c r="C26" s="751">
        <v>89</v>
      </c>
      <c r="D26" s="751">
        <v>78</v>
      </c>
      <c r="E26" s="751">
        <v>50</v>
      </c>
      <c r="F26" s="750">
        <v>0</v>
      </c>
      <c r="G26" s="750">
        <v>0</v>
      </c>
      <c r="H26" s="750">
        <v>3</v>
      </c>
      <c r="I26" s="750">
        <v>2</v>
      </c>
      <c r="J26" s="750" t="s">
        <v>416</v>
      </c>
      <c r="K26" s="750">
        <v>6</v>
      </c>
      <c r="L26" s="750">
        <v>39</v>
      </c>
      <c r="M26" s="750">
        <v>50</v>
      </c>
      <c r="N26" s="750">
        <v>0</v>
      </c>
      <c r="O26" s="750">
        <v>100</v>
      </c>
      <c r="P26" s="756">
        <v>561000</v>
      </c>
      <c r="Q26" s="752"/>
      <c r="R26" s="753"/>
      <c r="S26" s="753"/>
      <c r="T26" s="727"/>
      <c r="U26" s="727"/>
      <c r="V26" s="727"/>
      <c r="W26" s="727"/>
      <c r="X26" s="727"/>
      <c r="Y26" s="727"/>
      <c r="Z26" s="727"/>
      <c r="AA26" s="727"/>
      <c r="AB26" s="727"/>
      <c r="AC26" s="727"/>
    </row>
    <row r="27" spans="1:29" s="814" customFormat="1" ht="14.85" customHeight="1" x14ac:dyDescent="0.2">
      <c r="A27" s="759">
        <v>2015</v>
      </c>
      <c r="B27" s="763"/>
      <c r="C27" s="751">
        <v>89</v>
      </c>
      <c r="D27" s="751">
        <v>80</v>
      </c>
      <c r="E27" s="751">
        <v>49</v>
      </c>
      <c r="F27" s="750">
        <v>0</v>
      </c>
      <c r="G27" s="750">
        <v>0</v>
      </c>
      <c r="H27" s="750">
        <v>3</v>
      </c>
      <c r="I27" s="750">
        <v>2</v>
      </c>
      <c r="J27" s="750" t="s">
        <v>77</v>
      </c>
      <c r="K27" s="750">
        <v>6</v>
      </c>
      <c r="L27" s="750">
        <v>40</v>
      </c>
      <c r="M27" s="750">
        <v>48</v>
      </c>
      <c r="N27" s="750">
        <v>0</v>
      </c>
      <c r="O27" s="750">
        <v>100</v>
      </c>
      <c r="P27" s="756">
        <v>579200</v>
      </c>
      <c r="Q27" s="752"/>
      <c r="R27" s="753"/>
      <c r="S27" s="753"/>
      <c r="T27" s="727"/>
      <c r="U27" s="727"/>
      <c r="V27" s="727"/>
      <c r="W27" s="727"/>
      <c r="X27" s="727"/>
      <c r="Y27" s="727"/>
      <c r="Z27" s="727"/>
      <c r="AA27" s="727"/>
      <c r="AB27" s="727"/>
      <c r="AC27" s="727"/>
    </row>
    <row r="28" spans="1:29" s="814" customFormat="1" ht="14.85" customHeight="1" x14ac:dyDescent="0.2">
      <c r="A28" s="759"/>
      <c r="B28" s="763"/>
      <c r="C28" s="751"/>
      <c r="D28" s="751"/>
      <c r="E28" s="751"/>
      <c r="F28" s="750"/>
      <c r="G28" s="750"/>
      <c r="H28" s="750"/>
      <c r="I28" s="750"/>
      <c r="J28" s="750"/>
      <c r="K28" s="750"/>
      <c r="L28" s="750"/>
      <c r="M28" s="750"/>
      <c r="N28" s="750"/>
      <c r="O28" s="750"/>
      <c r="P28" s="726"/>
      <c r="Q28" s="752"/>
      <c r="R28" s="753"/>
      <c r="S28" s="753"/>
      <c r="T28" s="727"/>
      <c r="U28" s="727"/>
      <c r="V28" s="727"/>
      <c r="W28" s="727"/>
      <c r="X28" s="727"/>
      <c r="Y28" s="727"/>
      <c r="Z28" s="727"/>
      <c r="AA28" s="727"/>
      <c r="AB28" s="727"/>
      <c r="AC28" s="727"/>
    </row>
    <row r="29" spans="1:29" s="814" customFormat="1" ht="14.85" customHeight="1" x14ac:dyDescent="0.2">
      <c r="A29" s="1023" t="s">
        <v>83</v>
      </c>
      <c r="B29" s="1023"/>
      <c r="C29" s="760"/>
      <c r="D29" s="760"/>
      <c r="E29" s="760"/>
      <c r="F29" s="760"/>
      <c r="G29" s="760"/>
      <c r="H29" s="760"/>
      <c r="I29" s="760"/>
      <c r="J29" s="760"/>
      <c r="K29" s="760"/>
      <c r="L29" s="760"/>
      <c r="M29" s="760"/>
      <c r="N29" s="760"/>
      <c r="O29" s="760"/>
      <c r="P29" s="750"/>
      <c r="Q29" s="753"/>
      <c r="R29" s="753"/>
      <c r="S29" s="753"/>
      <c r="T29" s="753"/>
      <c r="U29" s="753"/>
      <c r="V29" s="753"/>
      <c r="W29" s="753"/>
      <c r="X29" s="753"/>
      <c r="Y29" s="753"/>
      <c r="Z29" s="753"/>
      <c r="AA29" s="753"/>
      <c r="AB29" s="753"/>
      <c r="AC29" s="753"/>
    </row>
    <row r="30" spans="1:29" s="725" customFormat="1" ht="14.85" customHeight="1" x14ac:dyDescent="0.2">
      <c r="A30" s="759" t="s">
        <v>81</v>
      </c>
      <c r="B30" s="755"/>
      <c r="C30" s="760">
        <v>74</v>
      </c>
      <c r="D30" s="726">
        <v>65</v>
      </c>
      <c r="E30" s="760">
        <v>48</v>
      </c>
      <c r="F30" s="760">
        <v>0</v>
      </c>
      <c r="G30" s="760">
        <v>0</v>
      </c>
      <c r="H30" s="760">
        <v>3</v>
      </c>
      <c r="I30" s="760">
        <v>3</v>
      </c>
      <c r="J30" s="750" t="s">
        <v>416</v>
      </c>
      <c r="K30" s="760">
        <v>20</v>
      </c>
      <c r="L30" s="760">
        <v>26</v>
      </c>
      <c r="M30" s="760">
        <v>46</v>
      </c>
      <c r="N30" s="760">
        <v>2</v>
      </c>
      <c r="O30" s="760">
        <v>100</v>
      </c>
      <c r="P30" s="765">
        <v>540100</v>
      </c>
      <c r="Q30" s="724"/>
      <c r="R30" s="753"/>
      <c r="S30" s="724"/>
      <c r="T30" s="724"/>
      <c r="U30" s="724"/>
      <c r="V30" s="724"/>
      <c r="W30" s="724"/>
      <c r="X30" s="724"/>
      <c r="Y30" s="724"/>
      <c r="Z30" s="724"/>
      <c r="AA30" s="724"/>
      <c r="AB30" s="724"/>
      <c r="AC30" s="724"/>
    </row>
    <row r="31" spans="1:29" s="725" customFormat="1" ht="14.85" customHeight="1" x14ac:dyDescent="0.2">
      <c r="A31" s="759" t="s">
        <v>82</v>
      </c>
      <c r="B31" s="755"/>
      <c r="C31" s="760">
        <v>76</v>
      </c>
      <c r="D31" s="760">
        <v>68</v>
      </c>
      <c r="E31" s="760">
        <v>52</v>
      </c>
      <c r="F31" s="760">
        <v>0</v>
      </c>
      <c r="G31" s="760">
        <v>0</v>
      </c>
      <c r="H31" s="760">
        <v>3</v>
      </c>
      <c r="I31" s="760">
        <v>3</v>
      </c>
      <c r="J31" s="750" t="s">
        <v>416</v>
      </c>
      <c r="K31" s="760">
        <v>18</v>
      </c>
      <c r="L31" s="760">
        <v>24</v>
      </c>
      <c r="M31" s="760">
        <v>48</v>
      </c>
      <c r="N31" s="760">
        <v>4</v>
      </c>
      <c r="O31" s="760">
        <v>100</v>
      </c>
      <c r="P31" s="766">
        <v>560900</v>
      </c>
      <c r="Q31" s="724"/>
      <c r="R31" s="753"/>
      <c r="S31" s="724"/>
      <c r="T31" s="724"/>
      <c r="U31" s="724"/>
      <c r="V31" s="724"/>
      <c r="W31" s="724"/>
      <c r="X31" s="724"/>
      <c r="Y31" s="724"/>
      <c r="Z31" s="724"/>
      <c r="AA31" s="724"/>
      <c r="AB31" s="724"/>
      <c r="AC31" s="724"/>
    </row>
    <row r="32" spans="1:29" s="725" customFormat="1" ht="14.85" customHeight="1" x14ac:dyDescent="0.2">
      <c r="A32" s="759">
        <v>2015</v>
      </c>
      <c r="B32" s="755"/>
      <c r="C32" s="760">
        <v>80</v>
      </c>
      <c r="D32" s="760">
        <v>73</v>
      </c>
      <c r="E32" s="760">
        <v>56</v>
      </c>
      <c r="F32" s="760">
        <v>0</v>
      </c>
      <c r="G32" s="760">
        <v>0</v>
      </c>
      <c r="H32" s="760">
        <v>3</v>
      </c>
      <c r="I32" s="760">
        <v>2</v>
      </c>
      <c r="J32" s="750" t="s">
        <v>77</v>
      </c>
      <c r="K32" s="760">
        <v>15</v>
      </c>
      <c r="L32" s="760">
        <v>24</v>
      </c>
      <c r="M32" s="760">
        <v>52</v>
      </c>
      <c r="N32" s="760">
        <v>4</v>
      </c>
      <c r="O32" s="760">
        <v>100</v>
      </c>
      <c r="P32" s="766">
        <v>579100</v>
      </c>
      <c r="Q32" s="724"/>
      <c r="R32" s="753"/>
      <c r="S32" s="724"/>
      <c r="T32" s="724"/>
      <c r="U32" s="724"/>
      <c r="V32" s="724"/>
      <c r="W32" s="724"/>
      <c r="X32" s="724"/>
      <c r="Y32" s="724"/>
      <c r="Z32" s="724"/>
      <c r="AA32" s="724"/>
      <c r="AB32" s="724"/>
      <c r="AC32" s="724"/>
    </row>
    <row r="33" spans="1:29" s="814" customFormat="1" ht="14.85" customHeight="1" x14ac:dyDescent="0.2">
      <c r="A33" s="763"/>
      <c r="B33" s="763"/>
      <c r="C33" s="751"/>
      <c r="D33" s="751"/>
      <c r="E33" s="751"/>
      <c r="F33" s="750"/>
      <c r="G33" s="750"/>
      <c r="H33" s="750"/>
      <c r="I33" s="750"/>
      <c r="J33" s="750"/>
      <c r="K33" s="750"/>
      <c r="L33" s="750"/>
      <c r="M33" s="750"/>
      <c r="N33" s="750"/>
      <c r="O33" s="750"/>
      <c r="P33" s="726"/>
      <c r="Q33" s="752"/>
      <c r="R33" s="753"/>
      <c r="S33" s="753"/>
      <c r="T33" s="727"/>
      <c r="U33" s="727"/>
      <c r="V33" s="727"/>
      <c r="W33" s="727"/>
      <c r="X33" s="727"/>
      <c r="Y33" s="727"/>
      <c r="Z33" s="727"/>
      <c r="AA33" s="727"/>
      <c r="AB33" s="727"/>
      <c r="AC33" s="727"/>
    </row>
    <row r="34" spans="1:29" s="814" customFormat="1" ht="14.85" customHeight="1" x14ac:dyDescent="0.2">
      <c r="A34" s="1023" t="s">
        <v>84</v>
      </c>
      <c r="B34" s="1023"/>
      <c r="C34" s="751"/>
      <c r="D34" s="751"/>
      <c r="E34" s="751"/>
      <c r="F34" s="751"/>
      <c r="G34" s="751"/>
      <c r="H34" s="751"/>
      <c r="I34" s="751"/>
      <c r="J34" s="751"/>
      <c r="K34" s="751"/>
      <c r="L34" s="751"/>
      <c r="M34" s="751"/>
      <c r="N34" s="751"/>
      <c r="O34" s="751"/>
      <c r="P34" s="767"/>
      <c r="Q34" s="753"/>
      <c r="R34" s="753"/>
      <c r="S34" s="727"/>
      <c r="T34" s="727"/>
      <c r="U34" s="727"/>
      <c r="V34" s="727"/>
      <c r="W34" s="727"/>
      <c r="X34" s="727"/>
      <c r="Y34" s="727"/>
      <c r="Z34" s="727"/>
      <c r="AA34" s="727"/>
      <c r="AB34" s="727"/>
      <c r="AC34" s="727"/>
    </row>
    <row r="35" spans="1:29" s="814" customFormat="1" ht="14.85" customHeight="1" x14ac:dyDescent="0.2">
      <c r="A35" s="759" t="s">
        <v>85</v>
      </c>
      <c r="B35" s="768"/>
      <c r="C35" s="760">
        <v>45</v>
      </c>
      <c r="D35" s="750" t="s">
        <v>77</v>
      </c>
      <c r="E35" s="760">
        <v>13</v>
      </c>
      <c r="F35" s="760">
        <v>4</v>
      </c>
      <c r="G35" s="760">
        <v>0</v>
      </c>
      <c r="H35" s="760" t="s">
        <v>77</v>
      </c>
      <c r="I35" s="760">
        <v>5</v>
      </c>
      <c r="J35" s="760">
        <v>7</v>
      </c>
      <c r="K35" s="760">
        <v>37</v>
      </c>
      <c r="L35" s="760">
        <v>31</v>
      </c>
      <c r="M35" s="760">
        <v>12</v>
      </c>
      <c r="N35" s="760">
        <v>0</v>
      </c>
      <c r="O35" s="760">
        <v>100</v>
      </c>
      <c r="P35" s="766">
        <v>465300</v>
      </c>
      <c r="Q35" s="753"/>
      <c r="R35" s="753"/>
      <c r="S35" s="727"/>
    </row>
    <row r="36" spans="1:29" s="814" customFormat="1" ht="14.85" customHeight="1" x14ac:dyDescent="0.2">
      <c r="A36" s="754">
        <v>1996</v>
      </c>
      <c r="B36" s="768"/>
      <c r="C36" s="760">
        <v>54</v>
      </c>
      <c r="D36" s="750" t="s">
        <v>77</v>
      </c>
      <c r="E36" s="760">
        <v>14</v>
      </c>
      <c r="F36" s="760">
        <v>3</v>
      </c>
      <c r="G36" s="760">
        <v>0</v>
      </c>
      <c r="H36" s="760" t="s">
        <v>77</v>
      </c>
      <c r="I36" s="760">
        <v>2</v>
      </c>
      <c r="J36" s="760">
        <v>5</v>
      </c>
      <c r="K36" s="760">
        <v>34</v>
      </c>
      <c r="L36" s="760">
        <v>40</v>
      </c>
      <c r="M36" s="760">
        <v>14</v>
      </c>
      <c r="N36" s="760">
        <v>0</v>
      </c>
      <c r="O36" s="760">
        <v>100</v>
      </c>
      <c r="P36" s="766">
        <v>584400</v>
      </c>
      <c r="Q36" s="753"/>
      <c r="R36" s="753"/>
      <c r="S36" s="727"/>
    </row>
    <row r="37" spans="1:29" s="814" customFormat="1" ht="14.85" customHeight="1" x14ac:dyDescent="0.2">
      <c r="A37" s="754">
        <v>1997</v>
      </c>
      <c r="B37" s="768"/>
      <c r="C37" s="751">
        <v>62</v>
      </c>
      <c r="D37" s="750" t="s">
        <v>77</v>
      </c>
      <c r="E37" s="751">
        <v>18</v>
      </c>
      <c r="F37" s="751">
        <v>3</v>
      </c>
      <c r="G37" s="751">
        <v>0</v>
      </c>
      <c r="H37" s="751">
        <v>3</v>
      </c>
      <c r="I37" s="751">
        <v>2</v>
      </c>
      <c r="J37" s="751">
        <v>2</v>
      </c>
      <c r="K37" s="751">
        <v>28</v>
      </c>
      <c r="L37" s="751">
        <v>44</v>
      </c>
      <c r="M37" s="751">
        <v>18</v>
      </c>
      <c r="N37" s="751">
        <v>0</v>
      </c>
      <c r="O37" s="751">
        <v>100</v>
      </c>
      <c r="P37" s="766">
        <v>589400</v>
      </c>
      <c r="Q37" s="753"/>
      <c r="R37" s="753"/>
      <c r="S37" s="727"/>
    </row>
    <row r="38" spans="1:29" s="814" customFormat="1" ht="14.85" customHeight="1" x14ac:dyDescent="0.2">
      <c r="A38" s="754">
        <v>1998</v>
      </c>
      <c r="B38" s="768"/>
      <c r="C38" s="751">
        <v>59</v>
      </c>
      <c r="D38" s="750" t="s">
        <v>77</v>
      </c>
      <c r="E38" s="751">
        <v>17</v>
      </c>
      <c r="F38" s="751">
        <v>2</v>
      </c>
      <c r="G38" s="751">
        <v>0</v>
      </c>
      <c r="H38" s="751">
        <v>3</v>
      </c>
      <c r="I38" s="751">
        <v>3</v>
      </c>
      <c r="J38" s="751">
        <v>1</v>
      </c>
      <c r="K38" s="751">
        <v>31</v>
      </c>
      <c r="L38" s="751">
        <v>42</v>
      </c>
      <c r="M38" s="751">
        <v>17</v>
      </c>
      <c r="N38" s="751">
        <v>0</v>
      </c>
      <c r="O38" s="751">
        <v>100</v>
      </c>
      <c r="P38" s="766">
        <v>608300</v>
      </c>
      <c r="Q38" s="753"/>
      <c r="R38" s="753"/>
      <c r="S38" s="727"/>
    </row>
    <row r="39" spans="1:29" s="814" customFormat="1" ht="14.85" customHeight="1" x14ac:dyDescent="0.2">
      <c r="A39" s="754">
        <v>1999</v>
      </c>
      <c r="B39" s="768"/>
      <c r="C39" s="760">
        <v>69</v>
      </c>
      <c r="D39" s="750" t="s">
        <v>77</v>
      </c>
      <c r="E39" s="760">
        <v>24</v>
      </c>
      <c r="F39" s="760">
        <v>2</v>
      </c>
      <c r="G39" s="760">
        <v>0</v>
      </c>
      <c r="H39" s="760">
        <v>3</v>
      </c>
      <c r="I39" s="760">
        <v>2</v>
      </c>
      <c r="J39" s="760">
        <v>1</v>
      </c>
      <c r="K39" s="760">
        <v>23</v>
      </c>
      <c r="L39" s="760">
        <v>45</v>
      </c>
      <c r="M39" s="760">
        <v>24</v>
      </c>
      <c r="N39" s="760">
        <v>0</v>
      </c>
      <c r="O39" s="760">
        <v>100</v>
      </c>
      <c r="P39" s="766">
        <v>629000</v>
      </c>
      <c r="Q39" s="753"/>
      <c r="R39" s="753"/>
      <c r="S39" s="727"/>
    </row>
    <row r="40" spans="1:29" s="814" customFormat="1" ht="14.85" customHeight="1" x14ac:dyDescent="0.2">
      <c r="A40" s="754">
        <v>2000</v>
      </c>
      <c r="B40" s="768"/>
      <c r="C40" s="760">
        <v>72</v>
      </c>
      <c r="D40" s="750" t="s">
        <v>77</v>
      </c>
      <c r="E40" s="760">
        <v>25</v>
      </c>
      <c r="F40" s="760">
        <v>2</v>
      </c>
      <c r="G40" s="760">
        <v>0</v>
      </c>
      <c r="H40" s="760">
        <v>3</v>
      </c>
      <c r="I40" s="760">
        <v>2</v>
      </c>
      <c r="J40" s="760">
        <v>1</v>
      </c>
      <c r="K40" s="760">
        <v>21</v>
      </c>
      <c r="L40" s="760">
        <v>47</v>
      </c>
      <c r="M40" s="760">
        <v>24</v>
      </c>
      <c r="N40" s="760">
        <v>0</v>
      </c>
      <c r="O40" s="760">
        <v>100</v>
      </c>
      <c r="P40" s="766">
        <v>623700</v>
      </c>
      <c r="Q40" s="753"/>
      <c r="R40" s="753"/>
      <c r="S40" s="727"/>
    </row>
    <row r="41" spans="1:29" s="814" customFormat="1" ht="14.85" customHeight="1" x14ac:dyDescent="0.2">
      <c r="A41" s="754">
        <v>2001</v>
      </c>
      <c r="B41" s="768"/>
      <c r="C41" s="751">
        <v>71</v>
      </c>
      <c r="D41" s="750" t="s">
        <v>77</v>
      </c>
      <c r="E41" s="751">
        <v>25</v>
      </c>
      <c r="F41" s="751">
        <v>1</v>
      </c>
      <c r="G41" s="751">
        <v>0</v>
      </c>
      <c r="H41" s="751">
        <v>2</v>
      </c>
      <c r="I41" s="751">
        <v>2</v>
      </c>
      <c r="J41" s="751">
        <v>1</v>
      </c>
      <c r="K41" s="751">
        <v>22</v>
      </c>
      <c r="L41" s="751">
        <v>45</v>
      </c>
      <c r="M41" s="751">
        <v>25</v>
      </c>
      <c r="N41" s="751">
        <v>0</v>
      </c>
      <c r="O41" s="751">
        <v>100</v>
      </c>
      <c r="P41" s="766">
        <v>633500</v>
      </c>
      <c r="Q41" s="753"/>
      <c r="R41" s="753"/>
      <c r="S41" s="727"/>
    </row>
    <row r="42" spans="1:29" s="814" customFormat="1" ht="14.85" customHeight="1" x14ac:dyDescent="0.2">
      <c r="A42" s="754">
        <v>2002</v>
      </c>
      <c r="B42" s="768"/>
      <c r="C42" s="751">
        <v>73</v>
      </c>
      <c r="D42" s="750" t="s">
        <v>77</v>
      </c>
      <c r="E42" s="751">
        <v>28</v>
      </c>
      <c r="F42" s="751">
        <v>1</v>
      </c>
      <c r="G42" s="751">
        <v>1</v>
      </c>
      <c r="H42" s="751">
        <v>2</v>
      </c>
      <c r="I42" s="751">
        <v>2</v>
      </c>
      <c r="J42" s="751">
        <v>1</v>
      </c>
      <c r="K42" s="751">
        <v>20</v>
      </c>
      <c r="L42" s="751">
        <v>46</v>
      </c>
      <c r="M42" s="751">
        <v>27</v>
      </c>
      <c r="N42" s="751">
        <v>0</v>
      </c>
      <c r="O42" s="751">
        <v>100</v>
      </c>
      <c r="P42" s="766">
        <v>640800</v>
      </c>
      <c r="Q42" s="753"/>
      <c r="R42" s="753"/>
      <c r="S42" s="727"/>
    </row>
    <row r="43" spans="1:29" s="814" customFormat="1" ht="14.85" customHeight="1" x14ac:dyDescent="0.2">
      <c r="A43" s="754">
        <v>2003</v>
      </c>
      <c r="B43" s="768"/>
      <c r="C43" s="751">
        <v>73</v>
      </c>
      <c r="D43" s="750" t="s">
        <v>77</v>
      </c>
      <c r="E43" s="751">
        <v>29</v>
      </c>
      <c r="F43" s="751">
        <v>1</v>
      </c>
      <c r="G43" s="751">
        <v>1</v>
      </c>
      <c r="H43" s="751">
        <v>3</v>
      </c>
      <c r="I43" s="751">
        <v>2</v>
      </c>
      <c r="J43" s="751">
        <v>1</v>
      </c>
      <c r="K43" s="751">
        <v>19</v>
      </c>
      <c r="L43" s="751">
        <v>44</v>
      </c>
      <c r="M43" s="751">
        <v>29</v>
      </c>
      <c r="N43" s="750" t="s">
        <v>416</v>
      </c>
      <c r="O43" s="751">
        <v>100</v>
      </c>
      <c r="P43" s="766">
        <v>637200</v>
      </c>
      <c r="Q43" s="753"/>
      <c r="R43" s="753"/>
      <c r="S43" s="727"/>
    </row>
    <row r="44" spans="1:29" s="814" customFormat="1" ht="14.85" customHeight="1" x14ac:dyDescent="0.2">
      <c r="A44" s="754">
        <v>2004</v>
      </c>
      <c r="B44" s="768"/>
      <c r="C44" s="751">
        <v>74</v>
      </c>
      <c r="D44" s="750" t="s">
        <v>77</v>
      </c>
      <c r="E44" s="751">
        <v>31</v>
      </c>
      <c r="F44" s="751">
        <v>1</v>
      </c>
      <c r="G44" s="751">
        <v>0</v>
      </c>
      <c r="H44" s="751">
        <v>3</v>
      </c>
      <c r="I44" s="751">
        <v>2</v>
      </c>
      <c r="J44" s="751">
        <v>1</v>
      </c>
      <c r="K44" s="751">
        <v>19</v>
      </c>
      <c r="L44" s="751">
        <v>43</v>
      </c>
      <c r="M44" s="751">
        <v>31</v>
      </c>
      <c r="N44" s="750" t="s">
        <v>416</v>
      </c>
      <c r="O44" s="751">
        <v>100</v>
      </c>
      <c r="P44" s="766">
        <v>612700</v>
      </c>
      <c r="Q44" s="753"/>
      <c r="R44" s="753"/>
      <c r="S44" s="727"/>
    </row>
    <row r="45" spans="1:29" s="814" customFormat="1" ht="14.85" customHeight="1" x14ac:dyDescent="0.2">
      <c r="A45" s="754">
        <v>2005</v>
      </c>
      <c r="B45" s="768"/>
      <c r="C45" s="751">
        <v>75</v>
      </c>
      <c r="D45" s="750" t="s">
        <v>77</v>
      </c>
      <c r="E45" s="751">
        <v>31</v>
      </c>
      <c r="F45" s="751">
        <v>1</v>
      </c>
      <c r="G45" s="751">
        <v>0</v>
      </c>
      <c r="H45" s="751">
        <v>3</v>
      </c>
      <c r="I45" s="751">
        <v>2</v>
      </c>
      <c r="J45" s="751">
        <v>1</v>
      </c>
      <c r="K45" s="751">
        <v>18</v>
      </c>
      <c r="L45" s="751">
        <v>44</v>
      </c>
      <c r="M45" s="751">
        <v>31</v>
      </c>
      <c r="N45" s="750" t="s">
        <v>416</v>
      </c>
      <c r="O45" s="751">
        <v>100</v>
      </c>
      <c r="P45" s="766">
        <v>609900</v>
      </c>
      <c r="Q45" s="753"/>
      <c r="R45" s="753"/>
      <c r="S45" s="727"/>
    </row>
    <row r="46" spans="1:29" s="814" customFormat="1" ht="14.85" customHeight="1" x14ac:dyDescent="0.2">
      <c r="A46" s="754">
        <v>2006</v>
      </c>
      <c r="B46" s="768"/>
      <c r="C46" s="751">
        <v>76</v>
      </c>
      <c r="D46" s="750" t="s">
        <v>77</v>
      </c>
      <c r="E46" s="751">
        <v>33</v>
      </c>
      <c r="F46" s="751">
        <v>1</v>
      </c>
      <c r="G46" s="751">
        <v>0</v>
      </c>
      <c r="H46" s="751">
        <v>3</v>
      </c>
      <c r="I46" s="751">
        <v>2</v>
      </c>
      <c r="J46" s="751">
        <v>1</v>
      </c>
      <c r="K46" s="751">
        <v>17</v>
      </c>
      <c r="L46" s="751">
        <v>43</v>
      </c>
      <c r="M46" s="751">
        <v>33</v>
      </c>
      <c r="N46" s="750" t="s">
        <v>416</v>
      </c>
      <c r="O46" s="751">
        <v>100</v>
      </c>
      <c r="P46" s="766">
        <v>594200</v>
      </c>
      <c r="Q46" s="753"/>
      <c r="R46" s="753"/>
      <c r="S46" s="727"/>
    </row>
    <row r="47" spans="1:29" s="814" customFormat="1" ht="14.85" customHeight="1" x14ac:dyDescent="0.2">
      <c r="A47" s="754">
        <v>2007</v>
      </c>
      <c r="B47" s="755"/>
      <c r="C47" s="751">
        <v>77</v>
      </c>
      <c r="D47" s="750" t="s">
        <v>77</v>
      </c>
      <c r="E47" s="751">
        <v>32</v>
      </c>
      <c r="F47" s="751">
        <v>1</v>
      </c>
      <c r="G47" s="751">
        <v>0</v>
      </c>
      <c r="H47" s="751">
        <v>3</v>
      </c>
      <c r="I47" s="751">
        <v>2</v>
      </c>
      <c r="J47" s="751">
        <v>1</v>
      </c>
      <c r="K47" s="751">
        <v>16</v>
      </c>
      <c r="L47" s="751">
        <v>45</v>
      </c>
      <c r="M47" s="751">
        <v>32</v>
      </c>
      <c r="N47" s="750" t="s">
        <v>416</v>
      </c>
      <c r="O47" s="751">
        <v>100</v>
      </c>
      <c r="P47" s="766">
        <v>587200</v>
      </c>
      <c r="Q47" s="753"/>
      <c r="R47" s="753"/>
      <c r="S47" s="727"/>
    </row>
    <row r="48" spans="1:29" s="814" customFormat="1" ht="14.85" customHeight="1" x14ac:dyDescent="0.2">
      <c r="A48" s="759">
        <v>2008</v>
      </c>
      <c r="B48" s="755"/>
      <c r="C48" s="751">
        <v>79</v>
      </c>
      <c r="D48" s="750" t="s">
        <v>77</v>
      </c>
      <c r="E48" s="751">
        <v>31</v>
      </c>
      <c r="F48" s="751">
        <v>1</v>
      </c>
      <c r="G48" s="751">
        <v>0</v>
      </c>
      <c r="H48" s="751">
        <v>3</v>
      </c>
      <c r="I48" s="751">
        <v>1</v>
      </c>
      <c r="J48" s="751">
        <v>1</v>
      </c>
      <c r="K48" s="751">
        <v>15</v>
      </c>
      <c r="L48" s="751">
        <v>47</v>
      </c>
      <c r="M48" s="751">
        <v>31</v>
      </c>
      <c r="N48" s="750" t="s">
        <v>416</v>
      </c>
      <c r="O48" s="751">
        <v>100</v>
      </c>
      <c r="P48" s="766">
        <v>596500</v>
      </c>
      <c r="Q48" s="753"/>
      <c r="R48" s="753"/>
      <c r="S48" s="727"/>
    </row>
    <row r="49" spans="1:19" s="814" customFormat="1" ht="14.85" customHeight="1" x14ac:dyDescent="0.2">
      <c r="A49" s="759">
        <v>2009</v>
      </c>
      <c r="B49" s="761"/>
      <c r="C49" s="751">
        <v>79</v>
      </c>
      <c r="D49" s="750" t="s">
        <v>77</v>
      </c>
      <c r="E49" s="751">
        <v>35</v>
      </c>
      <c r="F49" s="751">
        <v>1</v>
      </c>
      <c r="G49" s="751">
        <v>0</v>
      </c>
      <c r="H49" s="751">
        <v>3</v>
      </c>
      <c r="I49" s="751">
        <v>1</v>
      </c>
      <c r="J49" s="751">
        <v>1</v>
      </c>
      <c r="K49" s="751">
        <v>15</v>
      </c>
      <c r="L49" s="751">
        <v>44</v>
      </c>
      <c r="M49" s="751">
        <v>35</v>
      </c>
      <c r="N49" s="750" t="s">
        <v>416</v>
      </c>
      <c r="O49" s="751">
        <v>100</v>
      </c>
      <c r="P49" s="766">
        <v>579600</v>
      </c>
      <c r="Q49" s="753"/>
      <c r="R49" s="753"/>
      <c r="S49" s="727"/>
    </row>
    <row r="50" spans="1:19" s="814" customFormat="1" ht="14.85" customHeight="1" x14ac:dyDescent="0.2">
      <c r="A50" s="759" t="s">
        <v>78</v>
      </c>
      <c r="B50" s="761"/>
      <c r="C50" s="751">
        <v>79</v>
      </c>
      <c r="D50" s="750" t="s">
        <v>77</v>
      </c>
      <c r="E50" s="751">
        <v>34</v>
      </c>
      <c r="F50" s="751">
        <v>1</v>
      </c>
      <c r="G50" s="751">
        <v>0</v>
      </c>
      <c r="H50" s="751">
        <v>4</v>
      </c>
      <c r="I50" s="751">
        <v>1</v>
      </c>
      <c r="J50" s="751">
        <v>1</v>
      </c>
      <c r="K50" s="751">
        <v>14</v>
      </c>
      <c r="L50" s="751">
        <v>45</v>
      </c>
      <c r="M50" s="751">
        <v>34</v>
      </c>
      <c r="N50" s="751">
        <v>0</v>
      </c>
      <c r="O50" s="751">
        <v>100</v>
      </c>
      <c r="P50" s="766">
        <v>423800</v>
      </c>
      <c r="Q50" s="752"/>
      <c r="R50" s="753"/>
      <c r="S50" s="753"/>
    </row>
    <row r="51" spans="1:19" s="814" customFormat="1" ht="14.85" customHeight="1" x14ac:dyDescent="0.2">
      <c r="A51" s="759" t="s">
        <v>79</v>
      </c>
      <c r="B51" s="761"/>
      <c r="C51" s="751">
        <v>80</v>
      </c>
      <c r="D51" s="750" t="s">
        <v>77</v>
      </c>
      <c r="E51" s="751">
        <v>35</v>
      </c>
      <c r="F51" s="751">
        <v>0</v>
      </c>
      <c r="G51" s="751">
        <v>0</v>
      </c>
      <c r="H51" s="751">
        <v>3</v>
      </c>
      <c r="I51" s="751">
        <v>1</v>
      </c>
      <c r="J51" s="751">
        <v>1</v>
      </c>
      <c r="K51" s="751">
        <v>14</v>
      </c>
      <c r="L51" s="751">
        <v>45</v>
      </c>
      <c r="M51" s="751">
        <v>35</v>
      </c>
      <c r="N51" s="750" t="s">
        <v>416</v>
      </c>
      <c r="O51" s="751">
        <v>100</v>
      </c>
      <c r="P51" s="766">
        <v>554300</v>
      </c>
      <c r="Q51" s="752"/>
      <c r="R51" s="753"/>
      <c r="S51" s="753"/>
    </row>
    <row r="52" spans="1:19" s="814" customFormat="1" ht="14.85" customHeight="1" x14ac:dyDescent="0.2">
      <c r="A52" s="759" t="s">
        <v>80</v>
      </c>
      <c r="B52" s="761"/>
      <c r="C52" s="751">
        <v>84</v>
      </c>
      <c r="D52" s="750" t="s">
        <v>77</v>
      </c>
      <c r="E52" s="751">
        <v>39</v>
      </c>
      <c r="F52" s="751">
        <v>0</v>
      </c>
      <c r="G52" s="751">
        <v>0</v>
      </c>
      <c r="H52" s="751">
        <v>3</v>
      </c>
      <c r="I52" s="751">
        <v>1</v>
      </c>
      <c r="J52" s="751">
        <v>0</v>
      </c>
      <c r="K52" s="751">
        <v>11</v>
      </c>
      <c r="L52" s="751">
        <v>45</v>
      </c>
      <c r="M52" s="751">
        <v>36</v>
      </c>
      <c r="N52" s="751">
        <v>3</v>
      </c>
      <c r="O52" s="751">
        <v>100</v>
      </c>
      <c r="P52" s="766">
        <v>544100</v>
      </c>
      <c r="Q52" s="752"/>
      <c r="R52" s="753"/>
      <c r="S52" s="753"/>
    </row>
    <row r="53" spans="1:19" s="814" customFormat="1" ht="14.85" customHeight="1" x14ac:dyDescent="0.2">
      <c r="A53" s="759" t="s">
        <v>81</v>
      </c>
      <c r="B53" s="761"/>
      <c r="C53" s="751">
        <v>85</v>
      </c>
      <c r="D53" s="751">
        <v>73</v>
      </c>
      <c r="E53" s="751">
        <v>41</v>
      </c>
      <c r="F53" s="751">
        <v>0</v>
      </c>
      <c r="G53" s="751">
        <v>0</v>
      </c>
      <c r="H53" s="751">
        <v>3</v>
      </c>
      <c r="I53" s="751">
        <v>1</v>
      </c>
      <c r="J53" s="750" t="s">
        <v>416</v>
      </c>
      <c r="K53" s="751">
        <v>11</v>
      </c>
      <c r="L53" s="751">
        <v>44</v>
      </c>
      <c r="M53" s="751">
        <v>35</v>
      </c>
      <c r="N53" s="751">
        <v>7</v>
      </c>
      <c r="O53" s="751">
        <v>100</v>
      </c>
      <c r="P53" s="766">
        <v>540100</v>
      </c>
      <c r="Q53" s="752"/>
      <c r="R53" s="753"/>
      <c r="S53" s="753"/>
    </row>
    <row r="54" spans="1:19" s="814" customFormat="1" ht="14.85" customHeight="1" x14ac:dyDescent="0.2">
      <c r="A54" s="759" t="s">
        <v>82</v>
      </c>
      <c r="B54" s="761"/>
      <c r="C54" s="751">
        <v>86</v>
      </c>
      <c r="D54" s="751">
        <v>76</v>
      </c>
      <c r="E54" s="751">
        <v>42</v>
      </c>
      <c r="F54" s="751">
        <v>0</v>
      </c>
      <c r="G54" s="751">
        <v>0</v>
      </c>
      <c r="H54" s="751">
        <v>3</v>
      </c>
      <c r="I54" s="751">
        <v>1</v>
      </c>
      <c r="J54" s="751">
        <v>0</v>
      </c>
      <c r="K54" s="751">
        <v>10</v>
      </c>
      <c r="L54" s="751">
        <v>44</v>
      </c>
      <c r="M54" s="751">
        <v>33</v>
      </c>
      <c r="N54" s="751">
        <v>9</v>
      </c>
      <c r="O54" s="751">
        <v>100</v>
      </c>
      <c r="P54" s="766">
        <v>561000</v>
      </c>
      <c r="Q54" s="752"/>
      <c r="R54" s="753"/>
      <c r="S54" s="753"/>
    </row>
    <row r="55" spans="1:19" s="814" customFormat="1" ht="14.85" customHeight="1" x14ac:dyDescent="0.2">
      <c r="A55" s="759">
        <v>2015</v>
      </c>
      <c r="B55" s="761"/>
      <c r="C55" s="751">
        <v>87</v>
      </c>
      <c r="D55" s="751">
        <v>77</v>
      </c>
      <c r="E55" s="751">
        <v>42</v>
      </c>
      <c r="F55" s="751">
        <v>0</v>
      </c>
      <c r="G55" s="751">
        <v>0</v>
      </c>
      <c r="H55" s="751">
        <v>3</v>
      </c>
      <c r="I55" s="751">
        <v>1</v>
      </c>
      <c r="J55" s="751">
        <v>0</v>
      </c>
      <c r="K55" s="751">
        <v>9</v>
      </c>
      <c r="L55" s="751">
        <v>45</v>
      </c>
      <c r="M55" s="751">
        <v>33</v>
      </c>
      <c r="N55" s="751">
        <v>9</v>
      </c>
      <c r="O55" s="751">
        <v>100</v>
      </c>
      <c r="P55" s="766">
        <v>579100</v>
      </c>
      <c r="Q55" s="752"/>
      <c r="R55" s="753"/>
      <c r="S55" s="753"/>
    </row>
    <row r="56" spans="1:19" s="814" customFormat="1" ht="14.85" customHeight="1" x14ac:dyDescent="0.2">
      <c r="A56" s="738"/>
      <c r="B56" s="739"/>
      <c r="C56" s="769"/>
      <c r="D56" s="769"/>
      <c r="E56" s="769"/>
      <c r="F56" s="770"/>
      <c r="G56" s="770"/>
      <c r="H56" s="770"/>
      <c r="I56" s="770"/>
      <c r="J56" s="770"/>
      <c r="K56" s="770"/>
      <c r="L56" s="770"/>
      <c r="M56" s="770"/>
      <c r="N56" s="770"/>
      <c r="O56" s="770"/>
      <c r="P56" s="771"/>
      <c r="Q56" s="753"/>
      <c r="R56" s="753"/>
      <c r="S56" s="727"/>
    </row>
    <row r="57" spans="1:19" s="814" customFormat="1" ht="12.75" x14ac:dyDescent="0.2">
      <c r="A57" s="706"/>
      <c r="B57" s="707"/>
      <c r="C57" s="726"/>
      <c r="D57" s="726"/>
      <c r="E57" s="723"/>
      <c r="F57" s="709"/>
      <c r="G57" s="709"/>
      <c r="H57" s="709"/>
      <c r="I57" s="709"/>
      <c r="J57" s="709"/>
      <c r="K57" s="709"/>
      <c r="L57" s="709"/>
      <c r="M57" s="709"/>
      <c r="N57" s="709"/>
      <c r="O57" s="709"/>
      <c r="P57" s="636" t="s">
        <v>167</v>
      </c>
      <c r="Q57" s="727"/>
      <c r="R57" s="727"/>
      <c r="S57" s="727"/>
    </row>
    <row r="58" spans="1:19" s="814" customFormat="1" ht="12.75" x14ac:dyDescent="0.2">
      <c r="A58" s="706"/>
      <c r="B58" s="707"/>
      <c r="C58" s="708"/>
      <c r="D58" s="708"/>
      <c r="E58" s="708"/>
      <c r="F58" s="709"/>
      <c r="G58" s="709"/>
      <c r="H58" s="709"/>
      <c r="I58" s="709"/>
      <c r="J58" s="709"/>
      <c r="K58" s="709"/>
      <c r="L58" s="709"/>
      <c r="M58" s="709"/>
      <c r="N58" s="709"/>
      <c r="O58" s="709"/>
      <c r="P58" s="710"/>
      <c r="Q58" s="727"/>
      <c r="R58" s="727"/>
      <c r="S58" s="727"/>
    </row>
    <row r="59" spans="1:19" s="814" customFormat="1" ht="12.75" customHeight="1" x14ac:dyDescent="0.2">
      <c r="A59" s="711" t="s">
        <v>86</v>
      </c>
      <c r="B59" s="711"/>
      <c r="C59" s="712"/>
      <c r="D59" s="712"/>
      <c r="E59" s="712"/>
      <c r="F59" s="711"/>
      <c r="G59" s="711"/>
      <c r="H59" s="711"/>
      <c r="I59" s="713"/>
      <c r="J59" s="713"/>
      <c r="K59" s="713"/>
      <c r="L59" s="713"/>
      <c r="M59" s="713"/>
      <c r="N59" s="714"/>
      <c r="O59" s="713"/>
      <c r="P59" s="712"/>
      <c r="Q59" s="727"/>
      <c r="R59" s="727"/>
      <c r="S59" s="727"/>
    </row>
    <row r="60" spans="1:19" s="814" customFormat="1" ht="12.75" customHeight="1" x14ac:dyDescent="0.2">
      <c r="A60" s="715" t="s">
        <v>87</v>
      </c>
      <c r="B60" s="713"/>
      <c r="C60" s="712"/>
      <c r="D60" s="712"/>
      <c r="E60" s="712"/>
      <c r="F60" s="713"/>
      <c r="G60" s="713"/>
      <c r="H60" s="713"/>
      <c r="I60" s="713"/>
      <c r="J60" s="713"/>
      <c r="K60" s="713"/>
      <c r="L60" s="713"/>
      <c r="M60" s="713"/>
      <c r="N60" s="714"/>
      <c r="O60" s="713"/>
      <c r="P60" s="712"/>
      <c r="Q60" s="727"/>
      <c r="R60" s="727"/>
      <c r="S60" s="727"/>
    </row>
    <row r="61" spans="1:19" s="814" customFormat="1" ht="12.75" customHeight="1" x14ac:dyDescent="0.2">
      <c r="A61" s="715" t="s">
        <v>88</v>
      </c>
      <c r="B61" s="713"/>
      <c r="C61" s="712"/>
      <c r="D61" s="712"/>
      <c r="E61" s="712"/>
      <c r="F61" s="713"/>
      <c r="G61" s="713"/>
      <c r="H61" s="713"/>
      <c r="I61" s="713"/>
      <c r="J61" s="713"/>
      <c r="K61" s="713"/>
      <c r="L61" s="713"/>
      <c r="M61" s="713"/>
      <c r="N61" s="714"/>
      <c r="O61" s="713"/>
      <c r="P61" s="712"/>
      <c r="Q61" s="727"/>
      <c r="R61" s="727"/>
      <c r="S61" s="727"/>
    </row>
    <row r="62" spans="1:19" s="814" customFormat="1" ht="12.75" customHeight="1" x14ac:dyDescent="0.2">
      <c r="A62" s="715" t="s">
        <v>89</v>
      </c>
      <c r="B62" s="715"/>
      <c r="C62" s="716"/>
      <c r="D62" s="716"/>
      <c r="E62" s="716"/>
      <c r="F62" s="715"/>
      <c r="G62" s="715"/>
      <c r="H62" s="715"/>
      <c r="I62" s="715"/>
      <c r="J62" s="715"/>
      <c r="K62" s="714"/>
      <c r="L62" s="714"/>
      <c r="M62" s="714"/>
      <c r="N62" s="714"/>
      <c r="O62" s="717"/>
      <c r="P62" s="718"/>
      <c r="Q62" s="727"/>
      <c r="R62" s="727"/>
      <c r="S62" s="727"/>
    </row>
    <row r="63" spans="1:19" s="814" customFormat="1" ht="12.75" customHeight="1" x14ac:dyDescent="0.2">
      <c r="A63" s="715" t="s">
        <v>90</v>
      </c>
      <c r="B63" s="715"/>
      <c r="C63" s="716"/>
      <c r="D63" s="716"/>
      <c r="E63" s="716"/>
      <c r="F63" s="715"/>
      <c r="G63" s="715"/>
      <c r="H63" s="715"/>
      <c r="I63" s="715"/>
      <c r="J63" s="715"/>
      <c r="K63" s="715"/>
      <c r="L63" s="714"/>
      <c r="M63" s="714"/>
      <c r="N63" s="713"/>
      <c r="O63" s="717"/>
      <c r="P63" s="718"/>
      <c r="Q63" s="727"/>
      <c r="R63" s="727"/>
      <c r="S63" s="727"/>
    </row>
    <row r="64" spans="1:19" s="814" customFormat="1" ht="12.75" customHeight="1" x14ac:dyDescent="0.2">
      <c r="A64" s="803"/>
      <c r="B64" s="719"/>
      <c r="C64" s="716"/>
      <c r="D64" s="716"/>
      <c r="E64" s="716"/>
      <c r="F64" s="714"/>
      <c r="G64" s="714"/>
      <c r="H64" s="714"/>
      <c r="I64" s="714"/>
      <c r="J64" s="714"/>
      <c r="K64" s="714"/>
      <c r="L64" s="714"/>
      <c r="M64" s="714"/>
      <c r="N64" s="713"/>
      <c r="O64" s="717"/>
      <c r="P64" s="718"/>
      <c r="Q64" s="727"/>
      <c r="R64" s="727"/>
      <c r="S64" s="727"/>
    </row>
    <row r="65" spans="1:19" s="814" customFormat="1" ht="12.75" customHeight="1" x14ac:dyDescent="0.2">
      <c r="A65" s="1024" t="s">
        <v>622</v>
      </c>
      <c r="B65" s="1024"/>
      <c r="C65" s="1024"/>
      <c r="D65" s="1024"/>
      <c r="E65" s="1024"/>
      <c r="F65" s="1024"/>
      <c r="G65" s="1024"/>
      <c r="H65" s="1024"/>
      <c r="I65" s="1024"/>
      <c r="J65" s="1024"/>
      <c r="K65" s="1024"/>
      <c r="L65" s="1024"/>
      <c r="M65" s="1024"/>
      <c r="N65" s="1024"/>
      <c r="O65" s="1024"/>
      <c r="P65" s="1024"/>
      <c r="Q65" s="727"/>
      <c r="R65" s="727"/>
      <c r="S65" s="727"/>
    </row>
    <row r="66" spans="1:19" s="814" customFormat="1" ht="12.75" x14ac:dyDescent="0.2">
      <c r="A66" s="1026" t="s">
        <v>91</v>
      </c>
      <c r="B66" s="1026"/>
      <c r="C66" s="1026"/>
      <c r="D66" s="1026"/>
      <c r="E66" s="1026"/>
      <c r="F66" s="1026"/>
      <c r="G66" s="1026"/>
      <c r="H66" s="1026"/>
      <c r="I66" s="1026"/>
      <c r="J66" s="1026"/>
      <c r="K66" s="1026"/>
      <c r="L66" s="1026"/>
      <c r="M66" s="1026"/>
      <c r="N66" s="1026"/>
      <c r="O66" s="1026"/>
      <c r="P66" s="1026"/>
      <c r="Q66" s="727"/>
      <c r="R66" s="727"/>
      <c r="S66" s="727"/>
    </row>
    <row r="67" spans="1:19" s="728" customFormat="1" ht="33.200000000000003" customHeight="1" x14ac:dyDescent="0.2">
      <c r="A67" s="1025" t="s">
        <v>452</v>
      </c>
      <c r="B67" s="1025"/>
      <c r="C67" s="1025"/>
      <c r="D67" s="1025"/>
      <c r="E67" s="1025"/>
      <c r="F67" s="1025"/>
      <c r="G67" s="1025"/>
      <c r="H67" s="1025"/>
      <c r="I67" s="1025"/>
      <c r="J67" s="1025"/>
      <c r="K67" s="1025"/>
      <c r="L67" s="1025"/>
      <c r="M67" s="1025"/>
      <c r="N67" s="1025"/>
      <c r="O67" s="1025"/>
      <c r="P67" s="1025"/>
      <c r="Q67" s="803"/>
      <c r="R67" s="803"/>
      <c r="S67" s="803"/>
    </row>
    <row r="68" spans="1:19" s="814" customFormat="1" ht="12.75" customHeight="1" x14ac:dyDescent="0.2">
      <c r="A68" s="1027" t="s">
        <v>92</v>
      </c>
      <c r="B68" s="1027"/>
      <c r="C68" s="1027"/>
      <c r="D68" s="1027"/>
      <c r="E68" s="1027"/>
      <c r="F68" s="1027"/>
      <c r="G68" s="1027"/>
      <c r="H68" s="1027"/>
      <c r="I68" s="1027"/>
      <c r="J68" s="1027"/>
      <c r="K68" s="1027"/>
      <c r="L68" s="1027"/>
      <c r="M68" s="1027"/>
      <c r="N68" s="1027"/>
      <c r="O68" s="1027"/>
      <c r="P68" s="1027"/>
      <c r="Q68" s="772"/>
    </row>
    <row r="69" spans="1:19" s="814" customFormat="1" ht="12.75" customHeight="1" x14ac:dyDescent="0.2">
      <c r="A69" s="1028" t="s">
        <v>93</v>
      </c>
      <c r="B69" s="1028"/>
      <c r="C69" s="1028"/>
      <c r="D69" s="1028"/>
      <c r="E69" s="1028"/>
      <c r="F69" s="1028"/>
      <c r="G69" s="1028"/>
      <c r="H69" s="1028"/>
      <c r="I69" s="1028"/>
      <c r="J69" s="1028"/>
      <c r="K69" s="1028"/>
      <c r="L69" s="1028"/>
      <c r="M69" s="1028"/>
      <c r="N69" s="1028"/>
      <c r="O69" s="1028"/>
      <c r="P69" s="1028"/>
      <c r="Q69" s="727"/>
    </row>
    <row r="70" spans="1:19" ht="12.75" customHeight="1" x14ac:dyDescent="0.2">
      <c r="A70" s="720" t="s">
        <v>94</v>
      </c>
      <c r="B70" s="719"/>
      <c r="C70" s="803"/>
      <c r="D70" s="803"/>
      <c r="E70" s="803"/>
      <c r="F70" s="714"/>
      <c r="G70" s="714"/>
      <c r="H70" s="714"/>
      <c r="I70" s="714"/>
      <c r="J70" s="714"/>
      <c r="K70" s="714"/>
      <c r="L70" s="714"/>
      <c r="M70" s="714"/>
      <c r="N70" s="804"/>
      <c r="O70" s="803"/>
      <c r="P70" s="803"/>
    </row>
    <row r="71" spans="1:19" ht="12.75" customHeight="1" x14ac:dyDescent="0.2">
      <c r="A71" s="720" t="s">
        <v>95</v>
      </c>
      <c r="B71" s="719"/>
      <c r="C71" s="803"/>
      <c r="D71" s="803"/>
      <c r="E71" s="803"/>
      <c r="F71" s="714"/>
      <c r="G71" s="714"/>
      <c r="H71" s="714"/>
      <c r="I71" s="714"/>
      <c r="J71" s="714"/>
      <c r="K71" s="714"/>
      <c r="L71" s="714"/>
      <c r="M71" s="714"/>
      <c r="N71" s="804"/>
      <c r="O71" s="803"/>
      <c r="P71" s="803"/>
    </row>
    <row r="72" spans="1:19" s="814" customFormat="1" ht="12.75" customHeight="1" x14ac:dyDescent="0.2">
      <c r="A72" s="1024" t="s">
        <v>96</v>
      </c>
      <c r="B72" s="1024"/>
      <c r="C72" s="1024"/>
      <c r="D72" s="1024"/>
      <c r="E72" s="1024"/>
      <c r="F72" s="1024"/>
      <c r="G72" s="1024"/>
      <c r="H72" s="1024"/>
      <c r="I72" s="1024"/>
      <c r="J72" s="1024"/>
      <c r="K72" s="1024"/>
      <c r="L72" s="1024"/>
      <c r="M72" s="1024"/>
      <c r="N72" s="1024"/>
      <c r="O72" s="1024"/>
      <c r="P72" s="1024"/>
      <c r="Q72" s="773"/>
    </row>
    <row r="73" spans="1:19" s="814" customFormat="1" ht="12.75" customHeight="1" x14ac:dyDescent="0.2">
      <c r="A73" s="720" t="s">
        <v>97</v>
      </c>
      <c r="B73" s="719"/>
      <c r="C73" s="716"/>
      <c r="D73" s="716"/>
      <c r="E73" s="716"/>
      <c r="F73" s="714"/>
      <c r="G73" s="714"/>
      <c r="H73" s="714"/>
      <c r="I73" s="714"/>
      <c r="J73" s="714"/>
      <c r="K73" s="714"/>
      <c r="L73" s="714"/>
      <c r="M73" s="714"/>
      <c r="N73" s="804"/>
      <c r="O73" s="717"/>
      <c r="P73" s="718"/>
      <c r="Q73" s="727"/>
    </row>
    <row r="74" spans="1:19" s="814" customFormat="1" ht="12.75" customHeight="1" x14ac:dyDescent="0.2">
      <c r="A74" s="720" t="s">
        <v>98</v>
      </c>
      <c r="B74" s="719"/>
      <c r="C74" s="716"/>
      <c r="D74" s="716"/>
      <c r="E74" s="716"/>
      <c r="F74" s="714"/>
      <c r="G74" s="714"/>
      <c r="H74" s="714"/>
      <c r="I74" s="714"/>
      <c r="J74" s="714"/>
      <c r="K74" s="714"/>
      <c r="L74" s="714"/>
      <c r="M74" s="714"/>
      <c r="N74" s="804"/>
      <c r="O74" s="717"/>
      <c r="P74" s="718"/>
      <c r="Q74" s="727"/>
    </row>
    <row r="75" spans="1:19" s="814" customFormat="1" ht="12.75" customHeight="1" x14ac:dyDescent="0.2">
      <c r="A75" s="803" t="s">
        <v>99</v>
      </c>
      <c r="B75" s="719"/>
      <c r="C75" s="716"/>
      <c r="D75" s="716"/>
      <c r="E75" s="716"/>
      <c r="F75" s="714"/>
      <c r="G75" s="714"/>
      <c r="H75" s="714"/>
      <c r="I75" s="714"/>
      <c r="J75" s="714"/>
      <c r="K75" s="714"/>
      <c r="L75" s="714"/>
      <c r="M75" s="714"/>
      <c r="N75" s="714"/>
      <c r="O75" s="717"/>
      <c r="P75" s="718"/>
      <c r="Q75" s="727"/>
    </row>
    <row r="76" spans="1:19" s="814" customFormat="1" ht="12.75" customHeight="1" x14ac:dyDescent="0.2">
      <c r="A76" s="803"/>
      <c r="B76" s="719"/>
      <c r="C76" s="716"/>
      <c r="D76" s="716"/>
      <c r="E76" s="716"/>
      <c r="F76" s="714"/>
      <c r="G76" s="714"/>
      <c r="H76" s="714"/>
      <c r="I76" s="714"/>
      <c r="J76" s="714"/>
      <c r="K76" s="714"/>
      <c r="L76" s="714"/>
      <c r="M76" s="714"/>
      <c r="N76" s="714"/>
      <c r="O76" s="717"/>
      <c r="P76" s="718"/>
      <c r="Q76" s="727"/>
    </row>
    <row r="77" spans="1:19" ht="12.75" customHeight="1" x14ac:dyDescent="0.2">
      <c r="A77" s="720" t="s">
        <v>100</v>
      </c>
      <c r="B77" s="719"/>
      <c r="C77" s="803"/>
      <c r="D77" s="803"/>
      <c r="E77" s="803"/>
      <c r="F77" s="714"/>
      <c r="G77" s="714"/>
      <c r="H77" s="714"/>
      <c r="I77" s="714"/>
      <c r="J77" s="714"/>
      <c r="K77" s="714"/>
      <c r="L77" s="714"/>
      <c r="M77" s="714"/>
      <c r="N77" s="714"/>
      <c r="O77" s="803"/>
      <c r="P77" s="803"/>
    </row>
    <row r="78" spans="1:19" s="814" customFormat="1" ht="12.75" x14ac:dyDescent="0.2">
      <c r="A78" s="133" t="s">
        <v>490</v>
      </c>
      <c r="B78" s="719"/>
      <c r="C78" s="716"/>
      <c r="D78" s="716"/>
      <c r="E78" s="716"/>
      <c r="F78" s="714"/>
      <c r="G78" s="714"/>
      <c r="H78" s="714"/>
      <c r="I78" s="714"/>
      <c r="J78" s="714"/>
      <c r="K78" s="714"/>
      <c r="L78" s="714"/>
      <c r="M78" s="714"/>
      <c r="N78" s="714"/>
      <c r="O78" s="717"/>
      <c r="P78" s="718"/>
      <c r="Q78" s="727"/>
    </row>
    <row r="79" spans="1:19" s="814" customFormat="1" ht="12.75" x14ac:dyDescent="0.2">
      <c r="A79" s="721"/>
      <c r="B79" s="722"/>
      <c r="C79" s="723"/>
      <c r="D79" s="723"/>
      <c r="E79" s="723"/>
      <c r="F79" s="724"/>
      <c r="G79" s="724"/>
      <c r="H79" s="724"/>
      <c r="I79" s="724"/>
      <c r="J79" s="724"/>
      <c r="K79" s="724"/>
      <c r="L79" s="724"/>
      <c r="M79" s="724"/>
      <c r="N79" s="724"/>
      <c r="O79" s="725"/>
      <c r="P79" s="726"/>
      <c r="Q79" s="727"/>
    </row>
    <row r="80" spans="1:19" s="814" customFormat="1" ht="3" customHeight="1" x14ac:dyDescent="0.2">
      <c r="A80" s="727"/>
      <c r="B80" s="722"/>
      <c r="C80" s="723"/>
      <c r="D80" s="723"/>
      <c r="E80" s="723"/>
      <c r="F80" s="724"/>
      <c r="G80" s="724"/>
      <c r="H80" s="724"/>
      <c r="I80" s="724"/>
      <c r="J80" s="724"/>
      <c r="K80" s="724"/>
      <c r="L80" s="724"/>
      <c r="M80" s="724"/>
      <c r="N80" s="724"/>
      <c r="O80" s="725"/>
      <c r="P80" s="726"/>
      <c r="Q80" s="727"/>
    </row>
    <row r="81" spans="1:17" s="814" customFormat="1" ht="11.25" hidden="1" customHeight="1" x14ac:dyDescent="0.2">
      <c r="A81" s="727"/>
      <c r="B81" s="722"/>
      <c r="C81" s="723"/>
      <c r="D81" s="723"/>
      <c r="E81" s="723"/>
      <c r="F81" s="724"/>
      <c r="G81" s="724"/>
      <c r="H81" s="724"/>
      <c r="I81" s="724"/>
      <c r="J81" s="724"/>
      <c r="K81" s="724"/>
      <c r="L81" s="724"/>
      <c r="M81" s="724"/>
      <c r="N81" s="724"/>
      <c r="O81" s="725"/>
      <c r="P81" s="726"/>
      <c r="Q81" s="727"/>
    </row>
    <row r="82" spans="1:17" s="814" customFormat="1" ht="11.25" hidden="1" customHeight="1" x14ac:dyDescent="0.2">
      <c r="A82" s="727"/>
      <c r="B82" s="722"/>
      <c r="C82" s="723"/>
      <c r="D82" s="723"/>
      <c r="E82" s="723"/>
      <c r="F82" s="724"/>
      <c r="G82" s="724"/>
      <c r="H82" s="724"/>
      <c r="I82" s="724"/>
      <c r="J82" s="724"/>
      <c r="K82" s="724"/>
      <c r="L82" s="724"/>
      <c r="M82" s="724"/>
      <c r="N82" s="724"/>
      <c r="O82" s="725"/>
      <c r="P82" s="726"/>
      <c r="Q82" s="727"/>
    </row>
    <row r="83" spans="1:17" ht="11.25" hidden="1" customHeight="1" x14ac:dyDescent="0.2">
      <c r="C83" s="727"/>
      <c r="D83" s="727"/>
      <c r="E83" s="727"/>
      <c r="O83" s="727"/>
      <c r="P83" s="727"/>
    </row>
    <row r="84" spans="1:17" ht="11.25" hidden="1" customHeight="1" x14ac:dyDescent="0.2">
      <c r="C84" s="727"/>
      <c r="D84" s="727"/>
      <c r="E84" s="727"/>
      <c r="O84" s="727"/>
      <c r="P84" s="727"/>
    </row>
    <row r="85" spans="1:17" ht="11.25" hidden="1" customHeight="1" x14ac:dyDescent="0.2">
      <c r="C85" s="727"/>
      <c r="D85" s="727"/>
      <c r="E85" s="727"/>
      <c r="O85" s="727"/>
      <c r="P85" s="727"/>
    </row>
    <row r="86" spans="1:17" ht="11.25" hidden="1" customHeight="1" x14ac:dyDescent="0.2">
      <c r="C86" s="727"/>
      <c r="D86" s="727"/>
      <c r="E86" s="727"/>
      <c r="O86" s="727"/>
      <c r="P86" s="727"/>
    </row>
    <row r="87" spans="1:17" ht="11.25" hidden="1" customHeight="1" x14ac:dyDescent="0.2">
      <c r="C87" s="727"/>
      <c r="D87" s="727"/>
      <c r="E87" s="727"/>
      <c r="O87" s="727"/>
      <c r="P87" s="727"/>
    </row>
    <row r="88" spans="1:17" ht="11.25" hidden="1" customHeight="1" x14ac:dyDescent="0.2">
      <c r="C88" s="727"/>
      <c r="D88" s="727"/>
      <c r="E88" s="727"/>
      <c r="O88" s="727"/>
      <c r="P88" s="727"/>
    </row>
    <row r="89" spans="1:17" ht="11.25" hidden="1" customHeight="1" x14ac:dyDescent="0.2">
      <c r="C89" s="727"/>
      <c r="D89" s="727"/>
      <c r="E89" s="727"/>
      <c r="O89" s="727"/>
      <c r="P89" s="727"/>
    </row>
    <row r="90" spans="1:17" ht="11.25" hidden="1" customHeight="1" x14ac:dyDescent="0.2">
      <c r="B90" s="727"/>
      <c r="C90" s="727"/>
      <c r="D90" s="727"/>
      <c r="E90" s="727"/>
      <c r="F90" s="727"/>
      <c r="G90" s="727"/>
      <c r="H90" s="727"/>
      <c r="I90" s="727"/>
      <c r="J90" s="727"/>
      <c r="K90" s="727"/>
      <c r="L90" s="727"/>
      <c r="M90" s="727"/>
      <c r="N90" s="727"/>
      <c r="O90" s="727"/>
      <c r="P90" s="727"/>
    </row>
    <row r="91" spans="1:17" ht="11.25" hidden="1" customHeight="1" x14ac:dyDescent="0.2">
      <c r="B91" s="727"/>
      <c r="C91" s="727"/>
      <c r="D91" s="727"/>
      <c r="E91" s="727"/>
      <c r="F91" s="727"/>
      <c r="G91" s="727"/>
      <c r="H91" s="727"/>
      <c r="I91" s="727"/>
      <c r="J91" s="727"/>
      <c r="K91" s="727"/>
      <c r="L91" s="727"/>
      <c r="M91" s="727"/>
      <c r="N91" s="727"/>
      <c r="O91" s="727"/>
      <c r="P91" s="727"/>
    </row>
    <row r="92" spans="1:17" ht="11.25" hidden="1" customHeight="1" x14ac:dyDescent="0.2">
      <c r="B92" s="727"/>
      <c r="C92" s="727"/>
      <c r="D92" s="727"/>
      <c r="E92" s="727"/>
      <c r="F92" s="727"/>
      <c r="G92" s="727"/>
      <c r="H92" s="727"/>
      <c r="I92" s="727"/>
      <c r="J92" s="727"/>
      <c r="K92" s="727"/>
      <c r="L92" s="727"/>
      <c r="M92" s="727"/>
      <c r="N92" s="727"/>
      <c r="O92" s="727"/>
      <c r="P92" s="727"/>
    </row>
    <row r="93" spans="1:17" ht="11.25" hidden="1" customHeight="1" x14ac:dyDescent="0.2">
      <c r="B93" s="727"/>
      <c r="C93" s="727"/>
      <c r="D93" s="727"/>
      <c r="E93" s="727"/>
      <c r="F93" s="727"/>
      <c r="G93" s="727"/>
      <c r="H93" s="727"/>
      <c r="I93" s="727"/>
      <c r="J93" s="727"/>
      <c r="K93" s="727"/>
      <c r="L93" s="727"/>
      <c r="M93" s="727"/>
      <c r="N93" s="727"/>
      <c r="O93" s="727"/>
      <c r="P93" s="727"/>
    </row>
    <row r="94" spans="1:17" ht="11.25" hidden="1" customHeight="1" x14ac:dyDescent="0.2">
      <c r="B94" s="727"/>
      <c r="C94" s="727"/>
      <c r="D94" s="727"/>
      <c r="E94" s="727"/>
      <c r="F94" s="727"/>
      <c r="G94" s="727"/>
      <c r="H94" s="727"/>
      <c r="I94" s="727"/>
      <c r="J94" s="727"/>
      <c r="K94" s="727"/>
      <c r="L94" s="727"/>
      <c r="M94" s="727"/>
      <c r="N94" s="727"/>
      <c r="O94" s="727"/>
      <c r="P94" s="727"/>
    </row>
    <row r="95" spans="1:17" ht="11.25" hidden="1" customHeight="1" x14ac:dyDescent="0.2">
      <c r="B95" s="727"/>
      <c r="C95" s="727"/>
      <c r="D95" s="727"/>
      <c r="E95" s="727"/>
      <c r="F95" s="727"/>
      <c r="G95" s="727"/>
      <c r="H95" s="727"/>
      <c r="I95" s="727"/>
      <c r="J95" s="727"/>
      <c r="K95" s="727"/>
      <c r="L95" s="727"/>
      <c r="M95" s="727"/>
      <c r="N95" s="727"/>
      <c r="O95" s="727"/>
      <c r="P95" s="727"/>
    </row>
    <row r="96" spans="1:17" ht="11.25" hidden="1" customHeight="1" x14ac:dyDescent="0.2">
      <c r="B96" s="727"/>
      <c r="C96" s="727"/>
      <c r="D96" s="727"/>
      <c r="E96" s="727"/>
      <c r="F96" s="727"/>
      <c r="G96" s="727"/>
      <c r="H96" s="727"/>
      <c r="I96" s="727"/>
      <c r="J96" s="727"/>
      <c r="K96" s="727"/>
      <c r="L96" s="727"/>
      <c r="M96" s="727"/>
      <c r="N96" s="727"/>
      <c r="O96" s="727"/>
      <c r="P96" s="727"/>
    </row>
    <row r="97" spans="2:16" ht="11.25" hidden="1" customHeight="1" x14ac:dyDescent="0.2">
      <c r="B97" s="727"/>
      <c r="C97" s="727"/>
      <c r="D97" s="727"/>
      <c r="E97" s="727"/>
      <c r="F97" s="727"/>
      <c r="G97" s="727"/>
      <c r="H97" s="727"/>
      <c r="I97" s="727"/>
      <c r="J97" s="727"/>
      <c r="K97" s="727"/>
      <c r="L97" s="727"/>
      <c r="M97" s="727"/>
      <c r="N97" s="727"/>
      <c r="O97" s="727"/>
      <c r="P97" s="727"/>
    </row>
    <row r="98" spans="2:16" ht="11.25" hidden="1" customHeight="1" x14ac:dyDescent="0.2">
      <c r="B98" s="727"/>
      <c r="C98" s="727"/>
      <c r="D98" s="727"/>
      <c r="E98" s="727"/>
      <c r="F98" s="727"/>
      <c r="G98" s="727"/>
      <c r="H98" s="727"/>
      <c r="I98" s="727"/>
      <c r="J98" s="727"/>
      <c r="K98" s="727"/>
      <c r="L98" s="727"/>
      <c r="M98" s="727"/>
      <c r="N98" s="727"/>
      <c r="O98" s="727"/>
      <c r="P98" s="727"/>
    </row>
    <row r="99" spans="2:16" ht="11.25" hidden="1" customHeight="1" x14ac:dyDescent="0.2">
      <c r="B99" s="727"/>
      <c r="C99" s="727"/>
      <c r="D99" s="727"/>
      <c r="E99" s="727"/>
      <c r="F99" s="727"/>
      <c r="G99" s="727"/>
      <c r="H99" s="727"/>
      <c r="I99" s="727"/>
      <c r="J99" s="727"/>
      <c r="K99" s="727"/>
      <c r="L99" s="727"/>
      <c r="M99" s="727"/>
      <c r="N99" s="727"/>
      <c r="O99" s="727"/>
      <c r="P99" s="727"/>
    </row>
    <row r="100" spans="2:16" ht="11.25" hidden="1" customHeight="1" x14ac:dyDescent="0.2">
      <c r="B100" s="727"/>
      <c r="C100" s="727"/>
      <c r="D100" s="727"/>
      <c r="E100" s="727"/>
      <c r="F100" s="727"/>
      <c r="G100" s="727"/>
      <c r="H100" s="727"/>
      <c r="I100" s="727"/>
      <c r="J100" s="727"/>
      <c r="K100" s="727"/>
      <c r="L100" s="727"/>
      <c r="M100" s="727"/>
      <c r="N100" s="727"/>
      <c r="O100" s="727"/>
      <c r="P100" s="727"/>
    </row>
    <row r="101" spans="2:16" x14ac:dyDescent="0.2">
      <c r="B101" s="727"/>
      <c r="C101" s="727"/>
      <c r="D101" s="727"/>
      <c r="E101" s="727"/>
      <c r="F101" s="727"/>
      <c r="G101" s="727"/>
      <c r="H101" s="727"/>
      <c r="I101" s="727"/>
      <c r="J101" s="727"/>
      <c r="K101" s="727"/>
      <c r="L101" s="727"/>
      <c r="M101" s="727"/>
      <c r="N101" s="727"/>
      <c r="O101" s="727"/>
      <c r="P101" s="727"/>
    </row>
    <row r="102" spans="2:16" x14ac:dyDescent="0.2">
      <c r="B102" s="727"/>
      <c r="C102" s="727"/>
      <c r="D102" s="727"/>
      <c r="E102" s="727"/>
      <c r="F102" s="727"/>
      <c r="G102" s="727"/>
      <c r="H102" s="727"/>
      <c r="I102" s="727"/>
      <c r="J102" s="727"/>
      <c r="K102" s="727"/>
      <c r="L102" s="727"/>
      <c r="M102" s="727"/>
      <c r="N102" s="727"/>
      <c r="O102" s="727"/>
      <c r="P102" s="727"/>
    </row>
    <row r="103" spans="2:16" x14ac:dyDescent="0.2">
      <c r="B103" s="727"/>
      <c r="C103" s="727"/>
      <c r="D103" s="727"/>
      <c r="E103" s="727"/>
      <c r="F103" s="727"/>
      <c r="G103" s="727"/>
      <c r="H103" s="727"/>
      <c r="I103" s="727"/>
      <c r="J103" s="727"/>
      <c r="K103" s="727"/>
      <c r="L103" s="727"/>
      <c r="M103" s="727"/>
      <c r="N103" s="727"/>
      <c r="O103" s="727"/>
      <c r="P103" s="727"/>
    </row>
  </sheetData>
  <mergeCells count="11">
    <mergeCell ref="A72:P72"/>
    <mergeCell ref="A65:P65"/>
    <mergeCell ref="A67:P67"/>
    <mergeCell ref="A66:P66"/>
    <mergeCell ref="A68:P68"/>
    <mergeCell ref="A69:P69"/>
    <mergeCell ref="A2:D2"/>
    <mergeCell ref="F5:O5"/>
    <mergeCell ref="A8:B8"/>
    <mergeCell ref="A29:B29"/>
    <mergeCell ref="A34:B34"/>
  </mergeCells>
  <pageMargins left="0.39370078740157483" right="0.39370078740157483" top="0.39370078740157483" bottom="0.39370078740157483" header="0.51181102362204722" footer="0.51181102362204722"/>
  <pageSetup paperSize="9" scale="59" fitToHeight="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5"/>
  <sheetViews>
    <sheetView topLeftCell="A25" zoomScale="80" zoomScaleNormal="80" workbookViewId="0">
      <selection sqref="A1:N1"/>
    </sheetView>
  </sheetViews>
  <sheetFormatPr defaultColWidth="9.140625" defaultRowHeight="12.75" x14ac:dyDescent="0.2"/>
  <cols>
    <col min="1" max="1" width="28" style="324" customWidth="1"/>
    <col min="2" max="2" width="31.28515625" style="324" customWidth="1"/>
    <col min="3" max="16384" width="9.140625" style="324"/>
  </cols>
  <sheetData>
    <row r="1" spans="1:38" ht="15.75" x14ac:dyDescent="0.25">
      <c r="A1" s="375" t="s">
        <v>345</v>
      </c>
    </row>
    <row r="2" spans="1:38" ht="15.75" x14ac:dyDescent="0.25">
      <c r="A2" s="375"/>
      <c r="B2" s="376">
        <v>1</v>
      </c>
      <c r="C2" s="376">
        <v>2</v>
      </c>
      <c r="D2" s="376">
        <v>3</v>
      </c>
      <c r="E2" s="376">
        <v>4</v>
      </c>
      <c r="F2" s="376">
        <v>5</v>
      </c>
      <c r="G2" s="376">
        <v>6</v>
      </c>
      <c r="H2" s="376">
        <v>7</v>
      </c>
      <c r="I2" s="376">
        <v>8</v>
      </c>
      <c r="J2" s="376">
        <v>9</v>
      </c>
      <c r="K2" s="376">
        <v>10</v>
      </c>
      <c r="L2" s="376">
        <v>11</v>
      </c>
      <c r="M2" s="376">
        <v>12</v>
      </c>
      <c r="N2" s="376">
        <v>13</v>
      </c>
      <c r="O2" s="376">
        <v>14</v>
      </c>
      <c r="P2" s="376">
        <v>15</v>
      </c>
      <c r="Q2" s="376">
        <v>16</v>
      </c>
      <c r="R2" s="376">
        <v>17</v>
      </c>
      <c r="S2" s="376">
        <v>18</v>
      </c>
      <c r="T2" s="376">
        <v>19</v>
      </c>
      <c r="U2" s="376">
        <v>20</v>
      </c>
      <c r="V2" s="376">
        <v>21</v>
      </c>
      <c r="W2" s="376">
        <v>22</v>
      </c>
      <c r="X2" s="376">
        <v>23</v>
      </c>
      <c r="Y2" s="376">
        <v>24</v>
      </c>
      <c r="Z2" s="376">
        <v>25</v>
      </c>
      <c r="AA2" s="376">
        <v>26</v>
      </c>
      <c r="AB2" s="376">
        <v>27</v>
      </c>
      <c r="AC2" s="376">
        <v>28</v>
      </c>
      <c r="AD2" s="376">
        <v>29</v>
      </c>
      <c r="AE2" s="376">
        <v>30</v>
      </c>
      <c r="AF2" s="376">
        <v>31</v>
      </c>
      <c r="AG2" s="376">
        <v>32</v>
      </c>
      <c r="AH2" s="376">
        <v>33</v>
      </c>
      <c r="AI2" s="376">
        <v>34</v>
      </c>
      <c r="AJ2" s="376">
        <v>35</v>
      </c>
      <c r="AK2" s="376">
        <v>36</v>
      </c>
      <c r="AL2" s="376">
        <v>37</v>
      </c>
    </row>
    <row r="3" spans="1:38" ht="15" x14ac:dyDescent="0.2">
      <c r="A3" s="377"/>
      <c r="B3" s="324" t="s">
        <v>212</v>
      </c>
      <c r="C3" s="378" t="s">
        <v>346</v>
      </c>
      <c r="L3" s="378" t="s">
        <v>348</v>
      </c>
      <c r="U3" s="378" t="s">
        <v>349</v>
      </c>
      <c r="AD3" s="378" t="s">
        <v>420</v>
      </c>
    </row>
    <row r="4" spans="1:38" ht="15" x14ac:dyDescent="0.2">
      <c r="A4" s="377"/>
      <c r="C4" s="378">
        <v>1</v>
      </c>
      <c r="L4" s="378">
        <v>1</v>
      </c>
      <c r="U4" s="378">
        <v>1</v>
      </c>
      <c r="AD4" s="378">
        <v>1</v>
      </c>
    </row>
    <row r="5" spans="1:38" ht="15" x14ac:dyDescent="0.2">
      <c r="A5" s="377"/>
      <c r="C5" s="378" t="s">
        <v>352</v>
      </c>
      <c r="L5" s="378" t="s">
        <v>352</v>
      </c>
      <c r="U5" s="378" t="s">
        <v>352</v>
      </c>
      <c r="AD5" s="378" t="s">
        <v>352</v>
      </c>
    </row>
    <row r="6" spans="1:38" ht="15" x14ac:dyDescent="0.2">
      <c r="A6" s="377"/>
      <c r="C6" s="378" t="s">
        <v>353</v>
      </c>
      <c r="F6" s="324" t="s">
        <v>354</v>
      </c>
      <c r="I6" s="324" t="s">
        <v>326</v>
      </c>
      <c r="L6" s="378" t="s">
        <v>353</v>
      </c>
      <c r="O6" s="324" t="s">
        <v>354</v>
      </c>
      <c r="R6" s="324" t="s">
        <v>326</v>
      </c>
      <c r="U6" s="378" t="s">
        <v>353</v>
      </c>
      <c r="X6" s="324" t="s">
        <v>354</v>
      </c>
      <c r="AA6" s="324" t="s">
        <v>326</v>
      </c>
      <c r="AD6" s="378" t="s">
        <v>353</v>
      </c>
      <c r="AG6" s="324" t="s">
        <v>354</v>
      </c>
      <c r="AJ6" s="324" t="s">
        <v>326</v>
      </c>
    </row>
    <row r="7" spans="1:38" ht="15" x14ac:dyDescent="0.2">
      <c r="A7" s="377"/>
      <c r="C7" s="378" t="s">
        <v>421</v>
      </c>
      <c r="F7" s="324" t="s">
        <v>421</v>
      </c>
      <c r="I7" s="324" t="s">
        <v>421</v>
      </c>
      <c r="L7" s="378" t="s">
        <v>422</v>
      </c>
      <c r="O7" s="324" t="s">
        <v>422</v>
      </c>
      <c r="R7" s="324" t="s">
        <v>422</v>
      </c>
      <c r="U7" s="378" t="s">
        <v>423</v>
      </c>
      <c r="X7" s="324" t="s">
        <v>423</v>
      </c>
      <c r="AA7" s="324" t="s">
        <v>423</v>
      </c>
      <c r="AD7" s="378" t="s">
        <v>424</v>
      </c>
      <c r="AG7" s="324" t="s">
        <v>424</v>
      </c>
      <c r="AJ7" s="324" t="s">
        <v>424</v>
      </c>
    </row>
    <row r="8" spans="1:38" x14ac:dyDescent="0.2">
      <c r="C8" s="378">
        <v>0</v>
      </c>
      <c r="D8" s="324">
        <v>1</v>
      </c>
      <c r="E8" s="324" t="s">
        <v>326</v>
      </c>
      <c r="F8" s="324">
        <v>0</v>
      </c>
      <c r="G8" s="324">
        <v>1</v>
      </c>
      <c r="H8" s="324" t="s">
        <v>326</v>
      </c>
      <c r="I8" s="324">
        <v>0</v>
      </c>
      <c r="J8" s="324">
        <v>1</v>
      </c>
      <c r="K8" s="324" t="s">
        <v>326</v>
      </c>
      <c r="L8" s="378">
        <v>0</v>
      </c>
      <c r="M8" s="324">
        <v>1</v>
      </c>
      <c r="N8" s="324" t="s">
        <v>326</v>
      </c>
      <c r="O8" s="324">
        <v>0</v>
      </c>
      <c r="P8" s="324">
        <v>1</v>
      </c>
      <c r="Q8" s="324" t="s">
        <v>326</v>
      </c>
      <c r="R8" s="324">
        <v>0</v>
      </c>
      <c r="S8" s="324">
        <v>1</v>
      </c>
      <c r="T8" s="324" t="s">
        <v>326</v>
      </c>
      <c r="U8" s="378">
        <v>0</v>
      </c>
      <c r="V8" s="324">
        <v>1</v>
      </c>
      <c r="W8" s="324" t="s">
        <v>326</v>
      </c>
      <c r="X8" s="324">
        <v>0</v>
      </c>
      <c r="Y8" s="324">
        <v>1</v>
      </c>
      <c r="Z8" s="324" t="s">
        <v>326</v>
      </c>
      <c r="AA8" s="324">
        <v>0</v>
      </c>
      <c r="AB8" s="324">
        <v>1</v>
      </c>
      <c r="AC8" s="324" t="s">
        <v>326</v>
      </c>
      <c r="AD8" s="378">
        <v>0</v>
      </c>
      <c r="AE8" s="324">
        <v>1</v>
      </c>
      <c r="AF8" s="324" t="s">
        <v>326</v>
      </c>
      <c r="AG8" s="324">
        <v>0</v>
      </c>
      <c r="AH8" s="324">
        <v>1</v>
      </c>
      <c r="AI8" s="324" t="s">
        <v>326</v>
      </c>
      <c r="AJ8" s="324">
        <v>0</v>
      </c>
      <c r="AK8" s="324">
        <v>1</v>
      </c>
      <c r="AL8" s="324" t="s">
        <v>326</v>
      </c>
    </row>
    <row r="9" spans="1:38" x14ac:dyDescent="0.2">
      <c r="B9" s="379"/>
      <c r="C9" s="378" t="s">
        <v>372</v>
      </c>
      <c r="D9" s="324" t="s">
        <v>372</v>
      </c>
      <c r="E9" s="324" t="s">
        <v>372</v>
      </c>
      <c r="F9" s="324" t="s">
        <v>372</v>
      </c>
      <c r="G9" s="324" t="s">
        <v>372</v>
      </c>
      <c r="H9" s="324" t="s">
        <v>372</v>
      </c>
      <c r="I9" s="324" t="s">
        <v>372</v>
      </c>
      <c r="J9" s="324" t="s">
        <v>372</v>
      </c>
      <c r="K9" s="324" t="s">
        <v>372</v>
      </c>
      <c r="L9" s="378" t="s">
        <v>372</v>
      </c>
      <c r="M9" s="324" t="s">
        <v>372</v>
      </c>
      <c r="N9" s="324" t="s">
        <v>372</v>
      </c>
      <c r="O9" s="324" t="s">
        <v>372</v>
      </c>
      <c r="P9" s="324" t="s">
        <v>372</v>
      </c>
      <c r="Q9" s="324" t="s">
        <v>372</v>
      </c>
      <c r="R9" s="324" t="s">
        <v>372</v>
      </c>
      <c r="S9" s="324" t="s">
        <v>372</v>
      </c>
      <c r="T9" s="324" t="s">
        <v>372</v>
      </c>
      <c r="U9" s="378" t="s">
        <v>372</v>
      </c>
      <c r="V9" s="324" t="s">
        <v>372</v>
      </c>
      <c r="W9" s="324" t="s">
        <v>372</v>
      </c>
      <c r="X9" s="324" t="s">
        <v>372</v>
      </c>
      <c r="Y9" s="324" t="s">
        <v>372</v>
      </c>
      <c r="Z9" s="324" t="s">
        <v>372</v>
      </c>
      <c r="AA9" s="324" t="s">
        <v>372</v>
      </c>
      <c r="AB9" s="324" t="s">
        <v>372</v>
      </c>
      <c r="AC9" s="324" t="s">
        <v>372</v>
      </c>
      <c r="AD9" s="378" t="s">
        <v>372</v>
      </c>
      <c r="AE9" s="324" t="s">
        <v>372</v>
      </c>
      <c r="AF9" s="324" t="s">
        <v>372</v>
      </c>
      <c r="AG9" s="324" t="s">
        <v>372</v>
      </c>
      <c r="AH9" s="324" t="s">
        <v>372</v>
      </c>
      <c r="AI9" s="324" t="s">
        <v>372</v>
      </c>
      <c r="AJ9" s="324" t="s">
        <v>372</v>
      </c>
      <c r="AK9" s="324" t="s">
        <v>372</v>
      </c>
      <c r="AL9" s="324" t="s">
        <v>372</v>
      </c>
    </row>
    <row r="10" spans="1:38" x14ac:dyDescent="0.2">
      <c r="A10" s="324" t="s">
        <v>425</v>
      </c>
      <c r="B10" s="380" t="s">
        <v>27</v>
      </c>
      <c r="D10" s="381">
        <v>83</v>
      </c>
      <c r="E10" s="381">
        <v>279963</v>
      </c>
      <c r="G10" s="381">
        <v>78</v>
      </c>
      <c r="H10" s="381">
        <v>292823</v>
      </c>
      <c r="J10" s="381">
        <v>80</v>
      </c>
      <c r="K10" s="381">
        <v>572786</v>
      </c>
      <c r="M10" s="381">
        <v>76</v>
      </c>
      <c r="N10" s="381">
        <v>279900</v>
      </c>
      <c r="P10" s="381">
        <v>78</v>
      </c>
      <c r="Q10" s="381">
        <v>292765</v>
      </c>
      <c r="S10" s="381">
        <v>77</v>
      </c>
      <c r="T10" s="381">
        <v>572665</v>
      </c>
      <c r="V10" s="381">
        <v>78</v>
      </c>
      <c r="W10" s="381">
        <v>279944</v>
      </c>
      <c r="Y10" s="381">
        <v>68</v>
      </c>
      <c r="Z10" s="381">
        <v>292800</v>
      </c>
      <c r="AB10" s="381">
        <v>73</v>
      </c>
      <c r="AC10" s="381">
        <v>572744</v>
      </c>
      <c r="AE10" s="381">
        <v>71</v>
      </c>
      <c r="AF10" s="381">
        <v>279790</v>
      </c>
      <c r="AH10" s="381">
        <v>67</v>
      </c>
      <c r="AI10" s="381">
        <v>292577</v>
      </c>
      <c r="AK10" s="381">
        <v>69</v>
      </c>
      <c r="AL10" s="381">
        <v>572367</v>
      </c>
    </row>
    <row r="11" spans="1:38" x14ac:dyDescent="0.2">
      <c r="B11" s="380" t="s">
        <v>33</v>
      </c>
      <c r="D11" s="381">
        <v>84</v>
      </c>
      <c r="E11" s="381">
        <v>212717</v>
      </c>
      <c r="G11" s="381">
        <v>78</v>
      </c>
      <c r="H11" s="381">
        <v>223227</v>
      </c>
      <c r="J11" s="381">
        <v>81</v>
      </c>
      <c r="K11" s="381">
        <v>435944</v>
      </c>
      <c r="M11" s="381">
        <v>76</v>
      </c>
      <c r="N11" s="381">
        <v>212677</v>
      </c>
      <c r="P11" s="381">
        <v>78</v>
      </c>
      <c r="Q11" s="381">
        <v>223194</v>
      </c>
      <c r="S11" s="381">
        <v>77</v>
      </c>
      <c r="T11" s="381">
        <v>435871</v>
      </c>
      <c r="V11" s="381">
        <v>77</v>
      </c>
      <c r="W11" s="381">
        <v>212717</v>
      </c>
      <c r="Y11" s="381">
        <v>67</v>
      </c>
      <c r="Z11" s="381">
        <v>223228</v>
      </c>
      <c r="AB11" s="381">
        <v>72</v>
      </c>
      <c r="AC11" s="381">
        <v>435945</v>
      </c>
      <c r="AE11" s="381">
        <v>71</v>
      </c>
      <c r="AF11" s="381">
        <v>212603</v>
      </c>
      <c r="AH11" s="381">
        <v>68</v>
      </c>
      <c r="AI11" s="381">
        <v>223044</v>
      </c>
      <c r="AK11" s="381">
        <v>69</v>
      </c>
      <c r="AL11" s="381">
        <v>435647</v>
      </c>
    </row>
    <row r="12" spans="1:38" x14ac:dyDescent="0.2">
      <c r="B12" s="380" t="s">
        <v>373</v>
      </c>
      <c r="D12" s="381">
        <v>85</v>
      </c>
      <c r="E12" s="381">
        <v>196700</v>
      </c>
      <c r="G12" s="381">
        <v>79</v>
      </c>
      <c r="H12" s="381">
        <v>206538</v>
      </c>
      <c r="J12" s="381">
        <v>82</v>
      </c>
      <c r="K12" s="381">
        <v>403238</v>
      </c>
      <c r="M12" s="381">
        <v>76</v>
      </c>
      <c r="N12" s="381">
        <v>196668</v>
      </c>
      <c r="P12" s="381">
        <v>78</v>
      </c>
      <c r="Q12" s="381">
        <v>206511</v>
      </c>
      <c r="S12" s="381">
        <v>77</v>
      </c>
      <c r="T12" s="381">
        <v>403179</v>
      </c>
      <c r="V12" s="381">
        <v>77</v>
      </c>
      <c r="W12" s="381">
        <v>196705</v>
      </c>
      <c r="Y12" s="381">
        <v>67</v>
      </c>
      <c r="Z12" s="381">
        <v>206546</v>
      </c>
      <c r="AB12" s="381">
        <v>72</v>
      </c>
      <c r="AC12" s="381">
        <v>403251</v>
      </c>
      <c r="AE12" s="381">
        <v>72</v>
      </c>
      <c r="AF12" s="381">
        <v>196601</v>
      </c>
      <c r="AH12" s="381">
        <v>68</v>
      </c>
      <c r="AI12" s="381">
        <v>206377</v>
      </c>
      <c r="AK12" s="381">
        <v>70</v>
      </c>
      <c r="AL12" s="381">
        <v>402978</v>
      </c>
    </row>
    <row r="13" spans="1:38" ht="15" x14ac:dyDescent="0.25">
      <c r="B13" s="382" t="s">
        <v>374</v>
      </c>
      <c r="D13" s="381">
        <v>90</v>
      </c>
      <c r="E13" s="381">
        <v>833</v>
      </c>
      <c r="G13" s="381">
        <v>82</v>
      </c>
      <c r="H13" s="381">
        <v>845</v>
      </c>
      <c r="J13" s="381">
        <v>86</v>
      </c>
      <c r="K13" s="381">
        <v>1678</v>
      </c>
      <c r="M13" s="381">
        <v>82</v>
      </c>
      <c r="N13" s="381">
        <v>832</v>
      </c>
      <c r="P13" s="381">
        <v>80</v>
      </c>
      <c r="Q13" s="381">
        <v>844</v>
      </c>
      <c r="S13" s="381">
        <v>81</v>
      </c>
      <c r="T13" s="381">
        <v>1676</v>
      </c>
      <c r="V13" s="381">
        <v>84</v>
      </c>
      <c r="W13" s="381">
        <v>832</v>
      </c>
      <c r="Y13" s="381">
        <v>72</v>
      </c>
      <c r="Z13" s="381">
        <v>844</v>
      </c>
      <c r="AB13" s="381">
        <v>78</v>
      </c>
      <c r="AC13" s="381">
        <v>1676</v>
      </c>
      <c r="AE13" s="381">
        <v>80</v>
      </c>
      <c r="AF13" s="381">
        <v>832</v>
      </c>
      <c r="AH13" s="381">
        <v>72</v>
      </c>
      <c r="AI13" s="381">
        <v>844</v>
      </c>
      <c r="AK13" s="381">
        <v>76</v>
      </c>
      <c r="AL13" s="381">
        <v>1676</v>
      </c>
    </row>
    <row r="14" spans="1:38" ht="15" x14ac:dyDescent="0.25">
      <c r="B14" s="382" t="s">
        <v>375</v>
      </c>
      <c r="D14" s="381">
        <v>52</v>
      </c>
      <c r="E14" s="381">
        <v>223</v>
      </c>
      <c r="F14" s="324" t="s">
        <v>212</v>
      </c>
      <c r="G14" s="381">
        <v>45</v>
      </c>
      <c r="H14" s="381">
        <v>225</v>
      </c>
      <c r="J14" s="381">
        <v>49</v>
      </c>
      <c r="K14" s="381">
        <v>448</v>
      </c>
      <c r="M14" s="381">
        <v>43</v>
      </c>
      <c r="N14" s="381">
        <v>223</v>
      </c>
      <c r="O14" s="324" t="s">
        <v>212</v>
      </c>
      <c r="P14" s="381">
        <v>44</v>
      </c>
      <c r="Q14" s="381">
        <v>225</v>
      </c>
      <c r="S14" s="381">
        <v>44</v>
      </c>
      <c r="T14" s="381">
        <v>448</v>
      </c>
      <c r="V14" s="381">
        <v>39</v>
      </c>
      <c r="W14" s="381">
        <v>223</v>
      </c>
      <c r="X14" s="324" t="s">
        <v>212</v>
      </c>
      <c r="Y14" s="381">
        <v>26</v>
      </c>
      <c r="Z14" s="381">
        <v>225</v>
      </c>
      <c r="AB14" s="381">
        <v>32</v>
      </c>
      <c r="AC14" s="381">
        <v>448</v>
      </c>
      <c r="AD14" s="324" t="s">
        <v>212</v>
      </c>
      <c r="AE14" s="381">
        <v>35</v>
      </c>
      <c r="AF14" s="381">
        <v>223</v>
      </c>
      <c r="AG14" s="324" t="s">
        <v>212</v>
      </c>
      <c r="AH14" s="381">
        <v>28</v>
      </c>
      <c r="AI14" s="381">
        <v>225</v>
      </c>
      <c r="AK14" s="381">
        <v>31</v>
      </c>
      <c r="AL14" s="381">
        <v>448</v>
      </c>
    </row>
    <row r="15" spans="1:38" ht="15" x14ac:dyDescent="0.25">
      <c r="B15" s="382" t="s">
        <v>376</v>
      </c>
      <c r="D15" s="381">
        <v>37</v>
      </c>
      <c r="E15" s="381">
        <v>905</v>
      </c>
      <c r="G15" s="381">
        <v>31</v>
      </c>
      <c r="H15" s="381">
        <v>981</v>
      </c>
      <c r="J15" s="381">
        <v>34</v>
      </c>
      <c r="K15" s="381">
        <v>1886</v>
      </c>
      <c r="M15" s="381">
        <v>33</v>
      </c>
      <c r="N15" s="381">
        <v>903</v>
      </c>
      <c r="P15" s="381">
        <v>32</v>
      </c>
      <c r="Q15" s="381">
        <v>982</v>
      </c>
      <c r="S15" s="381">
        <v>33</v>
      </c>
      <c r="T15" s="381">
        <v>1885</v>
      </c>
      <c r="V15" s="381">
        <v>29</v>
      </c>
      <c r="W15" s="381">
        <v>905</v>
      </c>
      <c r="Y15" s="381">
        <v>20</v>
      </c>
      <c r="Z15" s="381">
        <v>981</v>
      </c>
      <c r="AB15" s="381">
        <v>24</v>
      </c>
      <c r="AC15" s="381">
        <v>1886</v>
      </c>
      <c r="AE15" s="381">
        <v>24</v>
      </c>
      <c r="AF15" s="381">
        <v>900</v>
      </c>
      <c r="AH15" s="381">
        <v>19</v>
      </c>
      <c r="AI15" s="381">
        <v>977</v>
      </c>
      <c r="AK15" s="381">
        <v>21</v>
      </c>
      <c r="AL15" s="381">
        <v>1877</v>
      </c>
    </row>
    <row r="16" spans="1:38" ht="15" x14ac:dyDescent="0.25">
      <c r="B16" s="382" t="s">
        <v>377</v>
      </c>
      <c r="D16" s="381">
        <v>74</v>
      </c>
      <c r="E16" s="381">
        <v>14056</v>
      </c>
      <c r="G16" s="381">
        <v>69</v>
      </c>
      <c r="H16" s="381">
        <v>14638</v>
      </c>
      <c r="J16" s="381">
        <v>72</v>
      </c>
      <c r="K16" s="381">
        <v>28694</v>
      </c>
      <c r="M16" s="381">
        <v>73</v>
      </c>
      <c r="N16" s="381">
        <v>14051</v>
      </c>
      <c r="P16" s="381">
        <v>76</v>
      </c>
      <c r="Q16" s="381">
        <v>14632</v>
      </c>
      <c r="S16" s="381">
        <v>75</v>
      </c>
      <c r="T16" s="381">
        <v>28683</v>
      </c>
      <c r="V16" s="381">
        <v>72</v>
      </c>
      <c r="W16" s="381">
        <v>14052</v>
      </c>
      <c r="Y16" s="381">
        <v>64</v>
      </c>
      <c r="Z16" s="381">
        <v>14632</v>
      </c>
      <c r="AB16" s="381">
        <v>68</v>
      </c>
      <c r="AC16" s="381">
        <v>28684</v>
      </c>
      <c r="AE16" s="381">
        <v>64</v>
      </c>
      <c r="AF16" s="381">
        <v>14047</v>
      </c>
      <c r="AH16" s="381">
        <v>61</v>
      </c>
      <c r="AI16" s="381">
        <v>14621</v>
      </c>
      <c r="AK16" s="381">
        <v>63</v>
      </c>
      <c r="AL16" s="381">
        <v>28668</v>
      </c>
    </row>
    <row r="17" spans="2:38" x14ac:dyDescent="0.2">
      <c r="B17" s="380" t="s">
        <v>34</v>
      </c>
      <c r="D17" s="381">
        <v>86</v>
      </c>
      <c r="E17" s="381">
        <v>13980</v>
      </c>
      <c r="G17" s="381">
        <v>78</v>
      </c>
      <c r="H17" s="381">
        <v>14322</v>
      </c>
      <c r="J17" s="381">
        <v>82</v>
      </c>
      <c r="K17" s="381">
        <v>28302</v>
      </c>
      <c r="M17" s="381">
        <v>77</v>
      </c>
      <c r="N17" s="381">
        <v>13975</v>
      </c>
      <c r="P17" s="381">
        <v>77</v>
      </c>
      <c r="Q17" s="381">
        <v>14317</v>
      </c>
      <c r="S17" s="381">
        <v>77</v>
      </c>
      <c r="T17" s="381">
        <v>28292</v>
      </c>
      <c r="V17" s="381">
        <v>80</v>
      </c>
      <c r="W17" s="381">
        <v>13978</v>
      </c>
      <c r="Y17" s="381">
        <v>70</v>
      </c>
      <c r="Z17" s="381">
        <v>14317</v>
      </c>
      <c r="AB17" s="381">
        <v>75</v>
      </c>
      <c r="AC17" s="381">
        <v>28295</v>
      </c>
      <c r="AE17" s="381">
        <v>72</v>
      </c>
      <c r="AF17" s="381">
        <v>13968</v>
      </c>
      <c r="AH17" s="381">
        <v>68</v>
      </c>
      <c r="AI17" s="381">
        <v>14306</v>
      </c>
      <c r="AK17" s="381">
        <v>70</v>
      </c>
      <c r="AL17" s="381">
        <v>28274</v>
      </c>
    </row>
    <row r="18" spans="2:38" x14ac:dyDescent="0.2">
      <c r="B18" s="380" t="s">
        <v>378</v>
      </c>
      <c r="D18" s="381">
        <v>83</v>
      </c>
      <c r="E18" s="381">
        <v>4089</v>
      </c>
      <c r="G18" s="381">
        <v>74</v>
      </c>
      <c r="H18" s="381">
        <v>4141</v>
      </c>
      <c r="J18" s="381">
        <v>79</v>
      </c>
      <c r="K18" s="381">
        <v>8230</v>
      </c>
      <c r="M18" s="381">
        <v>72</v>
      </c>
      <c r="N18" s="381">
        <v>4089</v>
      </c>
      <c r="P18" s="381">
        <v>71</v>
      </c>
      <c r="Q18" s="381">
        <v>4140</v>
      </c>
      <c r="S18" s="381">
        <v>71</v>
      </c>
      <c r="T18" s="381">
        <v>8229</v>
      </c>
      <c r="V18" s="381">
        <v>74</v>
      </c>
      <c r="W18" s="381">
        <v>4089</v>
      </c>
      <c r="Y18" s="381">
        <v>63</v>
      </c>
      <c r="Z18" s="381">
        <v>4140</v>
      </c>
      <c r="AB18" s="381">
        <v>69</v>
      </c>
      <c r="AC18" s="381">
        <v>8229</v>
      </c>
      <c r="AE18" s="381">
        <v>67</v>
      </c>
      <c r="AF18" s="381">
        <v>4088</v>
      </c>
      <c r="AH18" s="381">
        <v>61</v>
      </c>
      <c r="AI18" s="381">
        <v>4136</v>
      </c>
      <c r="AK18" s="381">
        <v>64</v>
      </c>
      <c r="AL18" s="381">
        <v>8224</v>
      </c>
    </row>
    <row r="19" spans="2:38" ht="15" x14ac:dyDescent="0.25">
      <c r="B19" s="382" t="s">
        <v>379</v>
      </c>
      <c r="D19" s="381">
        <v>87</v>
      </c>
      <c r="E19" s="381">
        <v>1783</v>
      </c>
      <c r="G19" s="381">
        <v>78</v>
      </c>
      <c r="H19" s="381">
        <v>1728</v>
      </c>
      <c r="J19" s="381">
        <v>83</v>
      </c>
      <c r="K19" s="381">
        <v>3511</v>
      </c>
      <c r="M19" s="381">
        <v>77</v>
      </c>
      <c r="N19" s="381">
        <v>1782</v>
      </c>
      <c r="P19" s="381">
        <v>76</v>
      </c>
      <c r="Q19" s="381">
        <v>1728</v>
      </c>
      <c r="S19" s="381">
        <v>77</v>
      </c>
      <c r="T19" s="381">
        <v>3510</v>
      </c>
      <c r="V19" s="381">
        <v>82</v>
      </c>
      <c r="W19" s="381">
        <v>1783</v>
      </c>
      <c r="Y19" s="381">
        <v>70</v>
      </c>
      <c r="Z19" s="381">
        <v>1728</v>
      </c>
      <c r="AB19" s="381">
        <v>76</v>
      </c>
      <c r="AC19" s="381">
        <v>3511</v>
      </c>
      <c r="AE19" s="381">
        <v>73</v>
      </c>
      <c r="AF19" s="381">
        <v>1779</v>
      </c>
      <c r="AH19" s="381">
        <v>67</v>
      </c>
      <c r="AI19" s="381">
        <v>1725</v>
      </c>
      <c r="AK19" s="381">
        <v>70</v>
      </c>
      <c r="AL19" s="381">
        <v>3504</v>
      </c>
    </row>
    <row r="20" spans="2:38" ht="15" x14ac:dyDescent="0.25">
      <c r="B20" s="382" t="s">
        <v>380</v>
      </c>
      <c r="D20" s="381">
        <v>87</v>
      </c>
      <c r="E20" s="381">
        <v>3130</v>
      </c>
      <c r="G20" s="381">
        <v>82</v>
      </c>
      <c r="H20" s="381">
        <v>3204</v>
      </c>
      <c r="J20" s="381">
        <v>85</v>
      </c>
      <c r="K20" s="381">
        <v>6334</v>
      </c>
      <c r="M20" s="381">
        <v>81</v>
      </c>
      <c r="N20" s="381">
        <v>3128</v>
      </c>
      <c r="P20" s="381">
        <v>82</v>
      </c>
      <c r="Q20" s="381">
        <v>3203</v>
      </c>
      <c r="S20" s="381">
        <v>82</v>
      </c>
      <c r="T20" s="381">
        <v>6331</v>
      </c>
      <c r="V20" s="381">
        <v>85</v>
      </c>
      <c r="W20" s="381">
        <v>3130</v>
      </c>
      <c r="Y20" s="381">
        <v>76</v>
      </c>
      <c r="Z20" s="381">
        <v>3203</v>
      </c>
      <c r="AB20" s="381">
        <v>81</v>
      </c>
      <c r="AC20" s="381">
        <v>6333</v>
      </c>
      <c r="AE20" s="381">
        <v>77</v>
      </c>
      <c r="AF20" s="381">
        <v>3127</v>
      </c>
      <c r="AH20" s="381">
        <v>74</v>
      </c>
      <c r="AI20" s="381">
        <v>3201</v>
      </c>
      <c r="AK20" s="381">
        <v>76</v>
      </c>
      <c r="AL20" s="381">
        <v>6328</v>
      </c>
    </row>
    <row r="21" spans="2:38" ht="15" x14ac:dyDescent="0.25">
      <c r="B21" s="382" t="s">
        <v>381</v>
      </c>
      <c r="D21" s="381">
        <v>86</v>
      </c>
      <c r="E21" s="381">
        <v>4978</v>
      </c>
      <c r="G21" s="381">
        <v>79</v>
      </c>
      <c r="H21" s="381">
        <v>5249</v>
      </c>
      <c r="J21" s="381">
        <v>82</v>
      </c>
      <c r="K21" s="381">
        <v>10227</v>
      </c>
      <c r="M21" s="381">
        <v>77</v>
      </c>
      <c r="N21" s="381">
        <v>4976</v>
      </c>
      <c r="P21" s="381">
        <v>78</v>
      </c>
      <c r="Q21" s="381">
        <v>5246</v>
      </c>
      <c r="S21" s="381">
        <v>78</v>
      </c>
      <c r="T21" s="381">
        <v>10222</v>
      </c>
      <c r="V21" s="381">
        <v>82</v>
      </c>
      <c r="W21" s="381">
        <v>4976</v>
      </c>
      <c r="Y21" s="381">
        <v>72</v>
      </c>
      <c r="Z21" s="381">
        <v>5246</v>
      </c>
      <c r="AB21" s="381">
        <v>77</v>
      </c>
      <c r="AC21" s="381">
        <v>10222</v>
      </c>
      <c r="AE21" s="381">
        <v>73</v>
      </c>
      <c r="AF21" s="381">
        <v>4974</v>
      </c>
      <c r="AH21" s="381">
        <v>70</v>
      </c>
      <c r="AI21" s="381">
        <v>5244</v>
      </c>
      <c r="AK21" s="381">
        <v>71</v>
      </c>
      <c r="AL21" s="381">
        <v>10218</v>
      </c>
    </row>
    <row r="22" spans="2:38" x14ac:dyDescent="0.2">
      <c r="B22" s="380" t="s">
        <v>35</v>
      </c>
      <c r="D22" s="381">
        <v>81</v>
      </c>
      <c r="E22" s="381">
        <v>29115</v>
      </c>
      <c r="G22" s="381">
        <v>76</v>
      </c>
      <c r="H22" s="381">
        <v>30363</v>
      </c>
      <c r="J22" s="381">
        <v>78</v>
      </c>
      <c r="K22" s="381">
        <v>59478</v>
      </c>
      <c r="M22" s="381">
        <v>77</v>
      </c>
      <c r="N22" s="381">
        <v>29104</v>
      </c>
      <c r="P22" s="381">
        <v>80</v>
      </c>
      <c r="Q22" s="381">
        <v>30357</v>
      </c>
      <c r="S22" s="381">
        <v>79</v>
      </c>
      <c r="T22" s="381">
        <v>59461</v>
      </c>
      <c r="V22" s="381">
        <v>84</v>
      </c>
      <c r="W22" s="381">
        <v>29104</v>
      </c>
      <c r="Y22" s="381">
        <v>77</v>
      </c>
      <c r="Z22" s="381">
        <v>30355</v>
      </c>
      <c r="AB22" s="381">
        <v>80</v>
      </c>
      <c r="AC22" s="381">
        <v>59459</v>
      </c>
      <c r="AD22" s="324" t="s">
        <v>212</v>
      </c>
      <c r="AE22" s="381">
        <v>71</v>
      </c>
      <c r="AF22" s="381">
        <v>29096</v>
      </c>
      <c r="AH22" s="381">
        <v>69</v>
      </c>
      <c r="AI22" s="381">
        <v>30344</v>
      </c>
      <c r="AK22" s="381">
        <v>70</v>
      </c>
      <c r="AL22" s="381">
        <v>59440</v>
      </c>
    </row>
    <row r="23" spans="2:38" ht="15" x14ac:dyDescent="0.25">
      <c r="B23" s="382" t="s">
        <v>382</v>
      </c>
      <c r="D23" s="381">
        <v>88</v>
      </c>
      <c r="E23" s="381">
        <v>7223</v>
      </c>
      <c r="G23" s="381">
        <v>82</v>
      </c>
      <c r="H23" s="381">
        <v>7704</v>
      </c>
      <c r="J23" s="381">
        <v>85</v>
      </c>
      <c r="K23" s="381">
        <v>14927</v>
      </c>
      <c r="M23" s="381">
        <v>85</v>
      </c>
      <c r="N23" s="381">
        <v>7220</v>
      </c>
      <c r="P23" s="381">
        <v>86</v>
      </c>
      <c r="Q23" s="381">
        <v>7703</v>
      </c>
      <c r="S23" s="381">
        <v>85</v>
      </c>
      <c r="T23" s="381">
        <v>14923</v>
      </c>
      <c r="V23" s="381">
        <v>89</v>
      </c>
      <c r="W23" s="381">
        <v>7221</v>
      </c>
      <c r="Y23" s="381">
        <v>82</v>
      </c>
      <c r="Z23" s="381">
        <v>7701</v>
      </c>
      <c r="AB23" s="381">
        <v>86</v>
      </c>
      <c r="AC23" s="381">
        <v>14922</v>
      </c>
      <c r="AE23" s="381">
        <v>80</v>
      </c>
      <c r="AF23" s="381">
        <v>7219</v>
      </c>
      <c r="AH23" s="381">
        <v>77</v>
      </c>
      <c r="AI23" s="381">
        <v>7701</v>
      </c>
      <c r="AK23" s="381">
        <v>79</v>
      </c>
      <c r="AL23" s="381">
        <v>14920</v>
      </c>
    </row>
    <row r="24" spans="2:38" ht="15" x14ac:dyDescent="0.25">
      <c r="B24" s="382" t="s">
        <v>383</v>
      </c>
      <c r="D24" s="381">
        <v>76</v>
      </c>
      <c r="E24" s="381">
        <v>12028</v>
      </c>
      <c r="G24" s="381">
        <v>71</v>
      </c>
      <c r="H24" s="381">
        <v>12462</v>
      </c>
      <c r="J24" s="381">
        <v>73</v>
      </c>
      <c r="K24" s="381">
        <v>24490</v>
      </c>
      <c r="M24" s="381">
        <v>71</v>
      </c>
      <c r="N24" s="381">
        <v>12022</v>
      </c>
      <c r="P24" s="381">
        <v>76</v>
      </c>
      <c r="Q24" s="381">
        <v>12458</v>
      </c>
      <c r="S24" s="381">
        <v>73</v>
      </c>
      <c r="T24" s="381">
        <v>24480</v>
      </c>
      <c r="V24" s="381">
        <v>79</v>
      </c>
      <c r="W24" s="381">
        <v>12021</v>
      </c>
      <c r="Y24" s="381">
        <v>71</v>
      </c>
      <c r="Z24" s="381">
        <v>12458</v>
      </c>
      <c r="AB24" s="381">
        <v>75</v>
      </c>
      <c r="AC24" s="381">
        <v>24479</v>
      </c>
      <c r="AE24" s="381">
        <v>64</v>
      </c>
      <c r="AF24" s="381">
        <v>12017</v>
      </c>
      <c r="AH24" s="381">
        <v>62</v>
      </c>
      <c r="AI24" s="381">
        <v>12451</v>
      </c>
      <c r="AK24" s="381">
        <v>63</v>
      </c>
      <c r="AL24" s="381">
        <v>24468</v>
      </c>
    </row>
    <row r="25" spans="2:38" ht="15" x14ac:dyDescent="0.25">
      <c r="B25" s="382" t="s">
        <v>384</v>
      </c>
      <c r="D25" s="381">
        <v>81</v>
      </c>
      <c r="E25" s="381">
        <v>5234</v>
      </c>
      <c r="G25" s="381">
        <v>76</v>
      </c>
      <c r="H25" s="381">
        <v>5311</v>
      </c>
      <c r="J25" s="381">
        <v>79</v>
      </c>
      <c r="K25" s="381">
        <v>10545</v>
      </c>
      <c r="M25" s="381">
        <v>77</v>
      </c>
      <c r="N25" s="381">
        <v>5233</v>
      </c>
      <c r="P25" s="381">
        <v>80</v>
      </c>
      <c r="Q25" s="381">
        <v>5310</v>
      </c>
      <c r="S25" s="381">
        <v>79</v>
      </c>
      <c r="T25" s="381">
        <v>10543</v>
      </c>
      <c r="V25" s="381">
        <v>86</v>
      </c>
      <c r="W25" s="381">
        <v>5233</v>
      </c>
      <c r="Y25" s="381">
        <v>79</v>
      </c>
      <c r="Z25" s="381">
        <v>5310</v>
      </c>
      <c r="AB25" s="381">
        <v>82</v>
      </c>
      <c r="AC25" s="381">
        <v>10543</v>
      </c>
      <c r="AE25" s="381">
        <v>71</v>
      </c>
      <c r="AF25" s="381">
        <v>5233</v>
      </c>
      <c r="AH25" s="381">
        <v>69</v>
      </c>
      <c r="AI25" s="381">
        <v>5309</v>
      </c>
      <c r="AK25" s="381">
        <v>70</v>
      </c>
      <c r="AL25" s="381">
        <v>10542</v>
      </c>
    </row>
    <row r="26" spans="2:38" ht="15" x14ac:dyDescent="0.25">
      <c r="B26" s="382" t="s">
        <v>385</v>
      </c>
      <c r="D26" s="381">
        <v>84</v>
      </c>
      <c r="E26" s="381">
        <v>4630</v>
      </c>
      <c r="G26" s="381">
        <v>78</v>
      </c>
      <c r="H26" s="381">
        <v>4886</v>
      </c>
      <c r="J26" s="381">
        <v>81</v>
      </c>
      <c r="K26" s="381">
        <v>9516</v>
      </c>
      <c r="M26" s="381">
        <v>83</v>
      </c>
      <c r="N26" s="381">
        <v>4629</v>
      </c>
      <c r="P26" s="381">
        <v>84</v>
      </c>
      <c r="Q26" s="381">
        <v>4886</v>
      </c>
      <c r="S26" s="381">
        <v>83</v>
      </c>
      <c r="T26" s="381">
        <v>9515</v>
      </c>
      <c r="V26" s="381">
        <v>86</v>
      </c>
      <c r="W26" s="381">
        <v>4629</v>
      </c>
      <c r="Y26" s="381">
        <v>80</v>
      </c>
      <c r="Z26" s="381">
        <v>4886</v>
      </c>
      <c r="AB26" s="381">
        <v>83</v>
      </c>
      <c r="AC26" s="381">
        <v>9515</v>
      </c>
      <c r="AE26" s="381">
        <v>76</v>
      </c>
      <c r="AF26" s="381">
        <v>4627</v>
      </c>
      <c r="AH26" s="381">
        <v>73</v>
      </c>
      <c r="AI26" s="381">
        <v>4883</v>
      </c>
      <c r="AK26" s="381">
        <v>75</v>
      </c>
      <c r="AL26" s="381">
        <v>9510</v>
      </c>
    </row>
    <row r="27" spans="2:38" x14ac:dyDescent="0.2">
      <c r="B27" s="380" t="s">
        <v>36</v>
      </c>
      <c r="D27" s="381">
        <v>82</v>
      </c>
      <c r="E27" s="381">
        <v>16111</v>
      </c>
      <c r="G27" s="381">
        <v>75</v>
      </c>
      <c r="H27" s="381">
        <v>16429</v>
      </c>
      <c r="J27" s="381">
        <v>79</v>
      </c>
      <c r="K27" s="381">
        <v>32540</v>
      </c>
      <c r="M27" s="381">
        <v>74</v>
      </c>
      <c r="N27" s="381">
        <v>16103</v>
      </c>
      <c r="P27" s="381">
        <v>73</v>
      </c>
      <c r="Q27" s="381">
        <v>16419</v>
      </c>
      <c r="S27" s="381">
        <v>73</v>
      </c>
      <c r="T27" s="381">
        <v>32522</v>
      </c>
      <c r="V27" s="381">
        <v>81</v>
      </c>
      <c r="W27" s="381">
        <v>16103</v>
      </c>
      <c r="Y27" s="381">
        <v>72</v>
      </c>
      <c r="Z27" s="381">
        <v>16420</v>
      </c>
      <c r="AB27" s="381">
        <v>76</v>
      </c>
      <c r="AC27" s="381">
        <v>32523</v>
      </c>
      <c r="AE27" s="381">
        <v>68</v>
      </c>
      <c r="AF27" s="381">
        <v>16097</v>
      </c>
      <c r="AH27" s="381">
        <v>63</v>
      </c>
      <c r="AI27" s="381">
        <v>16412</v>
      </c>
      <c r="AK27" s="381">
        <v>66</v>
      </c>
      <c r="AL27" s="381">
        <v>32509</v>
      </c>
    </row>
    <row r="28" spans="2:38" ht="15" x14ac:dyDescent="0.25">
      <c r="B28" s="382" t="s">
        <v>386</v>
      </c>
      <c r="D28" s="381">
        <v>81</v>
      </c>
      <c r="E28" s="381">
        <v>3810</v>
      </c>
      <c r="G28" s="381">
        <v>72</v>
      </c>
      <c r="H28" s="381">
        <v>4057</v>
      </c>
      <c r="J28" s="381">
        <v>77</v>
      </c>
      <c r="K28" s="381">
        <v>7867</v>
      </c>
      <c r="M28" s="381">
        <v>69</v>
      </c>
      <c r="N28" s="381">
        <v>3807</v>
      </c>
      <c r="P28" s="381">
        <v>68</v>
      </c>
      <c r="Q28" s="381">
        <v>4056</v>
      </c>
      <c r="S28" s="381">
        <v>68</v>
      </c>
      <c r="T28" s="381">
        <v>7863</v>
      </c>
      <c r="V28" s="381">
        <v>76</v>
      </c>
      <c r="W28" s="381">
        <v>3807</v>
      </c>
      <c r="Y28" s="381">
        <v>64</v>
      </c>
      <c r="Z28" s="381">
        <v>4056</v>
      </c>
      <c r="AB28" s="381">
        <v>70</v>
      </c>
      <c r="AC28" s="381">
        <v>7863</v>
      </c>
      <c r="AE28" s="381">
        <v>64</v>
      </c>
      <c r="AF28" s="381">
        <v>3806</v>
      </c>
      <c r="AH28" s="381">
        <v>58</v>
      </c>
      <c r="AI28" s="381">
        <v>4054</v>
      </c>
      <c r="AK28" s="381">
        <v>60</v>
      </c>
      <c r="AL28" s="381">
        <v>7860</v>
      </c>
    </row>
    <row r="29" spans="2:38" ht="15" x14ac:dyDescent="0.25">
      <c r="B29" s="382" t="s">
        <v>387</v>
      </c>
      <c r="D29" s="381">
        <v>83</v>
      </c>
      <c r="E29" s="381">
        <v>10225</v>
      </c>
      <c r="G29" s="381">
        <v>77</v>
      </c>
      <c r="H29" s="381">
        <v>10179</v>
      </c>
      <c r="J29" s="381">
        <v>80</v>
      </c>
      <c r="K29" s="381">
        <v>20404</v>
      </c>
      <c r="M29" s="381">
        <v>76</v>
      </c>
      <c r="N29" s="381">
        <v>10220</v>
      </c>
      <c r="P29" s="381">
        <v>75</v>
      </c>
      <c r="Q29" s="381">
        <v>10172</v>
      </c>
      <c r="S29" s="381">
        <v>76</v>
      </c>
      <c r="T29" s="381">
        <v>20392</v>
      </c>
      <c r="V29" s="381">
        <v>83</v>
      </c>
      <c r="W29" s="381">
        <v>10220</v>
      </c>
      <c r="Y29" s="381">
        <v>75</v>
      </c>
      <c r="Z29" s="381">
        <v>10173</v>
      </c>
      <c r="AB29" s="381">
        <v>79</v>
      </c>
      <c r="AC29" s="381">
        <v>20393</v>
      </c>
      <c r="AE29" s="381">
        <v>70</v>
      </c>
      <c r="AF29" s="381">
        <v>10215</v>
      </c>
      <c r="AH29" s="381">
        <v>66</v>
      </c>
      <c r="AI29" s="381">
        <v>10169</v>
      </c>
      <c r="AK29" s="381">
        <v>68</v>
      </c>
      <c r="AL29" s="381">
        <v>20384</v>
      </c>
    </row>
    <row r="30" spans="2:38" ht="15" x14ac:dyDescent="0.25">
      <c r="B30" s="382" t="s">
        <v>388</v>
      </c>
      <c r="D30" s="381">
        <v>80</v>
      </c>
      <c r="E30" s="381">
        <v>2076</v>
      </c>
      <c r="G30" s="381">
        <v>73</v>
      </c>
      <c r="H30" s="381">
        <v>2193</v>
      </c>
      <c r="J30" s="381">
        <v>76</v>
      </c>
      <c r="K30" s="381">
        <v>4269</v>
      </c>
      <c r="M30" s="381">
        <v>71</v>
      </c>
      <c r="N30" s="381">
        <v>2076</v>
      </c>
      <c r="P30" s="381">
        <v>71</v>
      </c>
      <c r="Q30" s="381">
        <v>2191</v>
      </c>
      <c r="S30" s="381">
        <v>71</v>
      </c>
      <c r="T30" s="381">
        <v>4267</v>
      </c>
      <c r="V30" s="381">
        <v>79</v>
      </c>
      <c r="W30" s="381">
        <v>2076</v>
      </c>
      <c r="Y30" s="381">
        <v>69</v>
      </c>
      <c r="Z30" s="381">
        <v>2191</v>
      </c>
      <c r="AB30" s="381">
        <v>74</v>
      </c>
      <c r="AC30" s="381">
        <v>4267</v>
      </c>
      <c r="AE30" s="381">
        <v>66</v>
      </c>
      <c r="AF30" s="381">
        <v>2076</v>
      </c>
      <c r="AH30" s="381">
        <v>61</v>
      </c>
      <c r="AI30" s="381">
        <v>2189</v>
      </c>
      <c r="AK30" s="381">
        <v>63</v>
      </c>
      <c r="AL30" s="381">
        <v>4265</v>
      </c>
    </row>
    <row r="31" spans="2:38" x14ac:dyDescent="0.2">
      <c r="B31" s="380" t="s">
        <v>37</v>
      </c>
      <c r="D31" s="381">
        <v>87</v>
      </c>
      <c r="E31" s="381">
        <v>1031</v>
      </c>
      <c r="G31" s="381">
        <v>83</v>
      </c>
      <c r="H31" s="381">
        <v>968</v>
      </c>
      <c r="J31" s="381">
        <v>85</v>
      </c>
      <c r="K31" s="381">
        <v>1999</v>
      </c>
      <c r="M31" s="381">
        <v>93</v>
      </c>
      <c r="N31" s="381">
        <v>1030</v>
      </c>
      <c r="P31" s="381">
        <v>92</v>
      </c>
      <c r="Q31" s="381">
        <v>967</v>
      </c>
      <c r="S31" s="381">
        <v>93</v>
      </c>
      <c r="T31" s="381">
        <v>1997</v>
      </c>
      <c r="V31" s="381">
        <v>90</v>
      </c>
      <c r="W31" s="381">
        <v>1031</v>
      </c>
      <c r="Y31" s="381">
        <v>83</v>
      </c>
      <c r="Z31" s="381">
        <v>968</v>
      </c>
      <c r="AB31" s="381">
        <v>86</v>
      </c>
      <c r="AC31" s="381">
        <v>1999</v>
      </c>
      <c r="AE31" s="381">
        <v>85</v>
      </c>
      <c r="AF31" s="381">
        <v>1030</v>
      </c>
      <c r="AH31" s="381">
        <v>79</v>
      </c>
      <c r="AI31" s="381">
        <v>967</v>
      </c>
      <c r="AK31" s="381">
        <v>82</v>
      </c>
      <c r="AL31" s="381">
        <v>1997</v>
      </c>
    </row>
    <row r="32" spans="2:38" ht="15" x14ac:dyDescent="0.25">
      <c r="B32" s="382" t="s">
        <v>389</v>
      </c>
      <c r="D32" s="381">
        <v>76</v>
      </c>
      <c r="E32" s="381">
        <v>4630</v>
      </c>
      <c r="G32" s="381">
        <v>71</v>
      </c>
      <c r="H32" s="381">
        <v>4933</v>
      </c>
      <c r="J32" s="381">
        <v>73</v>
      </c>
      <c r="K32" s="381">
        <v>9563</v>
      </c>
      <c r="M32" s="381">
        <v>75</v>
      </c>
      <c r="N32" s="381">
        <v>4630</v>
      </c>
      <c r="P32" s="381">
        <v>78</v>
      </c>
      <c r="Q32" s="381">
        <v>4931</v>
      </c>
      <c r="S32" s="381">
        <v>77</v>
      </c>
      <c r="T32" s="381">
        <v>9561</v>
      </c>
      <c r="V32" s="381">
        <v>77</v>
      </c>
      <c r="W32" s="381">
        <v>4630</v>
      </c>
      <c r="Y32" s="381">
        <v>69</v>
      </c>
      <c r="Z32" s="381">
        <v>4931</v>
      </c>
      <c r="AB32" s="381">
        <v>73</v>
      </c>
      <c r="AC32" s="381">
        <v>9561</v>
      </c>
      <c r="AE32" s="381">
        <v>67</v>
      </c>
      <c r="AF32" s="381">
        <v>4627</v>
      </c>
      <c r="AH32" s="381">
        <v>63</v>
      </c>
      <c r="AI32" s="381">
        <v>4929</v>
      </c>
      <c r="AK32" s="381">
        <v>65</v>
      </c>
      <c r="AL32" s="381">
        <v>9556</v>
      </c>
    </row>
    <row r="33" spans="1:38" ht="15" x14ac:dyDescent="0.25">
      <c r="A33" s="376"/>
      <c r="B33" s="383" t="s">
        <v>480</v>
      </c>
      <c r="D33" s="381">
        <v>71</v>
      </c>
      <c r="E33" s="381">
        <v>2379</v>
      </c>
      <c r="G33" s="381">
        <v>64</v>
      </c>
      <c r="H33" s="381">
        <v>2581</v>
      </c>
      <c r="J33" s="381">
        <v>67</v>
      </c>
      <c r="K33" s="381">
        <v>4960</v>
      </c>
      <c r="M33" s="381">
        <v>64</v>
      </c>
      <c r="N33" s="381">
        <v>2381</v>
      </c>
      <c r="P33" s="381">
        <v>65</v>
      </c>
      <c r="Q33" s="381">
        <v>2580</v>
      </c>
      <c r="S33" s="381">
        <v>65</v>
      </c>
      <c r="T33" s="381">
        <v>4961</v>
      </c>
      <c r="V33" s="381">
        <v>67</v>
      </c>
      <c r="W33" s="381">
        <v>2381</v>
      </c>
      <c r="Y33" s="381">
        <v>56</v>
      </c>
      <c r="Z33" s="381">
        <v>2581</v>
      </c>
      <c r="AB33" s="381">
        <v>61</v>
      </c>
      <c r="AC33" s="381">
        <v>4962</v>
      </c>
      <c r="AE33" s="381">
        <v>57</v>
      </c>
      <c r="AF33" s="381">
        <v>2369</v>
      </c>
      <c r="AH33" s="381">
        <v>55</v>
      </c>
      <c r="AI33" s="381">
        <v>2575</v>
      </c>
      <c r="AK33" s="381">
        <v>56</v>
      </c>
      <c r="AL33" s="381">
        <v>4944</v>
      </c>
    </row>
    <row r="34" spans="1:38" ht="15" x14ac:dyDescent="0.25">
      <c r="A34" s="324" t="s">
        <v>394</v>
      </c>
      <c r="B34" s="382" t="s">
        <v>27</v>
      </c>
      <c r="D34" s="381">
        <v>83</v>
      </c>
      <c r="E34" s="381">
        <v>279963</v>
      </c>
      <c r="G34" s="381">
        <v>78</v>
      </c>
      <c r="H34" s="381">
        <v>292823</v>
      </c>
      <c r="J34" s="381">
        <v>80</v>
      </c>
      <c r="K34" s="381">
        <v>572786</v>
      </c>
      <c r="M34" s="381">
        <v>76</v>
      </c>
      <c r="N34" s="381">
        <v>279900</v>
      </c>
      <c r="P34" s="381">
        <v>78</v>
      </c>
      <c r="Q34" s="381">
        <v>292765</v>
      </c>
      <c r="S34" s="381">
        <v>77</v>
      </c>
      <c r="T34" s="381">
        <v>572665</v>
      </c>
      <c r="V34" s="381">
        <v>78</v>
      </c>
      <c r="W34" s="381">
        <v>279944</v>
      </c>
      <c r="Y34" s="381">
        <v>68</v>
      </c>
      <c r="Z34" s="381">
        <v>292800</v>
      </c>
      <c r="AB34" s="381">
        <v>73</v>
      </c>
      <c r="AC34" s="381">
        <v>572744</v>
      </c>
      <c r="AE34" s="381">
        <v>71</v>
      </c>
      <c r="AF34" s="381">
        <v>279790</v>
      </c>
      <c r="AH34" s="381">
        <v>67</v>
      </c>
      <c r="AI34" s="381">
        <v>292577</v>
      </c>
      <c r="AK34" s="381">
        <v>69</v>
      </c>
      <c r="AL34" s="381">
        <v>572367</v>
      </c>
    </row>
    <row r="35" spans="1:38" ht="15" x14ac:dyDescent="0.25">
      <c r="B35" s="382" t="s">
        <v>481</v>
      </c>
      <c r="D35" s="381">
        <v>85</v>
      </c>
      <c r="E35" s="381">
        <v>227538</v>
      </c>
      <c r="G35" s="381">
        <v>79</v>
      </c>
      <c r="H35" s="381">
        <v>238376</v>
      </c>
      <c r="J35" s="381">
        <v>82</v>
      </c>
      <c r="K35" s="381">
        <v>465914</v>
      </c>
      <c r="M35" s="381">
        <v>76</v>
      </c>
      <c r="N35" s="381">
        <v>227495</v>
      </c>
      <c r="P35" s="381">
        <v>78</v>
      </c>
      <c r="Q35" s="381">
        <v>238338</v>
      </c>
      <c r="S35" s="381">
        <v>77</v>
      </c>
      <c r="T35" s="381">
        <v>465833</v>
      </c>
      <c r="V35" s="381">
        <v>78</v>
      </c>
      <c r="W35" s="381">
        <v>227539</v>
      </c>
      <c r="Y35" s="381">
        <v>68</v>
      </c>
      <c r="Z35" s="381">
        <v>238373</v>
      </c>
      <c r="AB35" s="381">
        <v>73</v>
      </c>
      <c r="AC35" s="381">
        <v>465912</v>
      </c>
      <c r="AE35" s="381">
        <v>72</v>
      </c>
      <c r="AF35" s="381">
        <v>227412</v>
      </c>
      <c r="AH35" s="381">
        <v>68</v>
      </c>
      <c r="AI35" s="381">
        <v>238182</v>
      </c>
      <c r="AK35" s="381">
        <v>70</v>
      </c>
      <c r="AL35" s="381">
        <v>465594</v>
      </c>
    </row>
    <row r="36" spans="1:38" ht="15" x14ac:dyDescent="0.25">
      <c r="B36" s="382" t="s">
        <v>482</v>
      </c>
      <c r="D36" s="381">
        <v>77</v>
      </c>
      <c r="E36" s="381">
        <v>51500</v>
      </c>
      <c r="G36" s="381">
        <v>71</v>
      </c>
      <c r="H36" s="381">
        <v>53394</v>
      </c>
      <c r="J36" s="381">
        <v>74</v>
      </c>
      <c r="K36" s="381">
        <v>104894</v>
      </c>
      <c r="M36" s="381">
        <v>75</v>
      </c>
      <c r="N36" s="381">
        <v>51480</v>
      </c>
      <c r="P36" s="381">
        <v>77</v>
      </c>
      <c r="Q36" s="381">
        <v>53375</v>
      </c>
      <c r="S36" s="381">
        <v>76</v>
      </c>
      <c r="T36" s="381">
        <v>104855</v>
      </c>
      <c r="V36" s="381">
        <v>78</v>
      </c>
      <c r="W36" s="381">
        <v>51480</v>
      </c>
      <c r="Y36" s="381">
        <v>71</v>
      </c>
      <c r="Z36" s="381">
        <v>53374</v>
      </c>
      <c r="AB36" s="381">
        <v>74</v>
      </c>
      <c r="AC36" s="381">
        <v>104854</v>
      </c>
      <c r="AE36" s="381">
        <v>67</v>
      </c>
      <c r="AF36" s="381">
        <v>51464</v>
      </c>
      <c r="AH36" s="381">
        <v>64</v>
      </c>
      <c r="AI36" s="381">
        <v>53347</v>
      </c>
      <c r="AK36" s="381">
        <v>65</v>
      </c>
      <c r="AL36" s="381">
        <v>104811</v>
      </c>
    </row>
    <row r="37" spans="1:38" ht="15" x14ac:dyDescent="0.25">
      <c r="B37" s="382" t="s">
        <v>480</v>
      </c>
      <c r="D37" s="381">
        <v>50</v>
      </c>
      <c r="E37" s="381">
        <v>925</v>
      </c>
      <c r="G37" s="381">
        <v>47</v>
      </c>
      <c r="H37" s="381">
        <v>1053</v>
      </c>
      <c r="J37" s="381">
        <v>48</v>
      </c>
      <c r="K37" s="381">
        <v>1978</v>
      </c>
      <c r="M37" s="381">
        <v>45</v>
      </c>
      <c r="N37" s="381">
        <v>925</v>
      </c>
      <c r="P37" s="381">
        <v>47</v>
      </c>
      <c r="Q37" s="381">
        <v>1052</v>
      </c>
      <c r="S37" s="381">
        <v>46</v>
      </c>
      <c r="T37" s="381">
        <v>1977</v>
      </c>
      <c r="V37" s="381">
        <v>46</v>
      </c>
      <c r="W37" s="381">
        <v>925</v>
      </c>
      <c r="Y37" s="381">
        <v>41</v>
      </c>
      <c r="Z37" s="381">
        <v>1053</v>
      </c>
      <c r="AB37" s="381">
        <v>43</v>
      </c>
      <c r="AC37" s="381">
        <v>1978</v>
      </c>
      <c r="AE37" s="381">
        <v>37</v>
      </c>
      <c r="AF37" s="381">
        <v>914</v>
      </c>
      <c r="AH37" s="381">
        <v>38</v>
      </c>
      <c r="AI37" s="381">
        <v>1048</v>
      </c>
      <c r="AK37" s="381">
        <v>38</v>
      </c>
      <c r="AL37" s="381">
        <v>1962</v>
      </c>
    </row>
    <row r="38" spans="1:38" ht="15" x14ac:dyDescent="0.25">
      <c r="A38" s="324" t="s">
        <v>426</v>
      </c>
      <c r="B38" s="382" t="s">
        <v>27</v>
      </c>
      <c r="D38" s="381">
        <v>83</v>
      </c>
      <c r="E38" s="381">
        <v>279963</v>
      </c>
      <c r="G38" s="381">
        <v>78</v>
      </c>
      <c r="H38" s="381">
        <v>292823</v>
      </c>
      <c r="J38" s="381">
        <v>80</v>
      </c>
      <c r="K38" s="381">
        <v>572786</v>
      </c>
      <c r="M38" s="381">
        <v>76</v>
      </c>
      <c r="N38" s="381">
        <v>279900</v>
      </c>
      <c r="P38" s="381">
        <v>78</v>
      </c>
      <c r="Q38" s="381">
        <v>292765</v>
      </c>
      <c r="S38" s="381">
        <v>77</v>
      </c>
      <c r="T38" s="381">
        <v>572665</v>
      </c>
      <c r="V38" s="381">
        <v>78</v>
      </c>
      <c r="W38" s="381">
        <v>279944</v>
      </c>
      <c r="Y38" s="381">
        <v>68</v>
      </c>
      <c r="Z38" s="381">
        <v>292800</v>
      </c>
      <c r="AB38" s="381">
        <v>73</v>
      </c>
      <c r="AC38" s="381">
        <v>572744</v>
      </c>
      <c r="AE38" s="381">
        <v>71</v>
      </c>
      <c r="AF38" s="381">
        <v>279790</v>
      </c>
      <c r="AH38" s="381">
        <v>67</v>
      </c>
      <c r="AI38" s="381">
        <v>292577</v>
      </c>
      <c r="AK38" s="381">
        <v>69</v>
      </c>
      <c r="AL38" s="381">
        <v>572367</v>
      </c>
    </row>
    <row r="39" spans="1:38" ht="15" x14ac:dyDescent="0.25">
      <c r="B39" s="382" t="s">
        <v>43</v>
      </c>
      <c r="D39" s="381">
        <v>71</v>
      </c>
      <c r="E39" s="381">
        <v>45457</v>
      </c>
      <c r="G39" s="381">
        <v>63</v>
      </c>
      <c r="H39" s="381">
        <v>47654</v>
      </c>
      <c r="J39" s="381">
        <v>67</v>
      </c>
      <c r="K39" s="381">
        <v>93111</v>
      </c>
      <c r="M39" s="381">
        <v>62</v>
      </c>
      <c r="N39" s="381">
        <v>45442</v>
      </c>
      <c r="P39" s="381">
        <v>64</v>
      </c>
      <c r="Q39" s="381">
        <v>47631</v>
      </c>
      <c r="S39" s="381">
        <v>63</v>
      </c>
      <c r="T39" s="381">
        <v>93073</v>
      </c>
      <c r="V39" s="381">
        <v>63</v>
      </c>
      <c r="W39" s="381">
        <v>45451</v>
      </c>
      <c r="Y39" s="381">
        <v>52</v>
      </c>
      <c r="Z39" s="381">
        <v>47642</v>
      </c>
      <c r="AB39" s="381">
        <v>58</v>
      </c>
      <c r="AC39" s="381">
        <v>93093</v>
      </c>
      <c r="AE39" s="381">
        <v>54</v>
      </c>
      <c r="AF39" s="381">
        <v>45413</v>
      </c>
      <c r="AH39" s="381">
        <v>50</v>
      </c>
      <c r="AI39" s="381">
        <v>47560</v>
      </c>
      <c r="AK39" s="381">
        <v>52</v>
      </c>
      <c r="AL39" s="381">
        <v>92973</v>
      </c>
    </row>
    <row r="40" spans="1:38" ht="15" x14ac:dyDescent="0.25">
      <c r="B40" s="382" t="s">
        <v>483</v>
      </c>
      <c r="D40" s="381">
        <v>86</v>
      </c>
      <c r="E40" s="381">
        <v>234506</v>
      </c>
      <c r="G40" s="381">
        <v>80</v>
      </c>
      <c r="H40" s="381">
        <v>245169</v>
      </c>
      <c r="J40" s="381">
        <v>83</v>
      </c>
      <c r="K40" s="381">
        <v>479675</v>
      </c>
      <c r="M40" s="381">
        <v>78</v>
      </c>
      <c r="N40" s="381">
        <v>234458</v>
      </c>
      <c r="P40" s="381">
        <v>81</v>
      </c>
      <c r="Q40" s="381">
        <v>245134</v>
      </c>
      <c r="S40" s="381">
        <v>80</v>
      </c>
      <c r="T40" s="381">
        <v>479592</v>
      </c>
      <c r="V40" s="381">
        <v>80</v>
      </c>
      <c r="W40" s="381">
        <v>234493</v>
      </c>
      <c r="Y40" s="381">
        <v>71</v>
      </c>
      <c r="Z40" s="381">
        <v>245158</v>
      </c>
      <c r="AB40" s="381">
        <v>76</v>
      </c>
      <c r="AC40" s="381">
        <v>479651</v>
      </c>
      <c r="AE40" s="381">
        <v>74</v>
      </c>
      <c r="AF40" s="381">
        <v>234377</v>
      </c>
      <c r="AH40" s="381">
        <v>71</v>
      </c>
      <c r="AI40" s="381">
        <v>245017</v>
      </c>
      <c r="AK40" s="381">
        <v>72</v>
      </c>
      <c r="AL40" s="381">
        <v>479394</v>
      </c>
    </row>
    <row r="41" spans="1:38" ht="15" x14ac:dyDescent="0.25">
      <c r="A41" s="324" t="s">
        <v>398</v>
      </c>
      <c r="B41" s="382" t="s">
        <v>27</v>
      </c>
      <c r="D41" s="381">
        <v>83</v>
      </c>
      <c r="E41" s="381">
        <v>279963</v>
      </c>
      <c r="G41" s="381">
        <v>78</v>
      </c>
      <c r="H41" s="381">
        <v>292823</v>
      </c>
      <c r="J41" s="381">
        <v>80</v>
      </c>
      <c r="K41" s="381">
        <v>572786</v>
      </c>
      <c r="M41" s="381">
        <v>76</v>
      </c>
      <c r="N41" s="381">
        <v>279900</v>
      </c>
      <c r="P41" s="381">
        <v>78</v>
      </c>
      <c r="Q41" s="381">
        <v>292765</v>
      </c>
      <c r="S41" s="381">
        <v>77</v>
      </c>
      <c r="T41" s="381">
        <v>572665</v>
      </c>
      <c r="V41" s="381">
        <v>78</v>
      </c>
      <c r="W41" s="381">
        <v>279944</v>
      </c>
      <c r="Y41" s="381">
        <v>68</v>
      </c>
      <c r="Z41" s="381">
        <v>292800</v>
      </c>
      <c r="AB41" s="381">
        <v>73</v>
      </c>
      <c r="AC41" s="381">
        <v>572744</v>
      </c>
      <c r="AE41" s="381">
        <v>71</v>
      </c>
      <c r="AF41" s="381">
        <v>279790</v>
      </c>
      <c r="AH41" s="381">
        <v>67</v>
      </c>
      <c r="AI41" s="381">
        <v>292577</v>
      </c>
      <c r="AK41" s="381">
        <v>69</v>
      </c>
      <c r="AL41" s="381">
        <v>572367</v>
      </c>
    </row>
    <row r="42" spans="1:38" x14ac:dyDescent="0.2">
      <c r="B42" s="380" t="s">
        <v>48</v>
      </c>
      <c r="D42" s="381">
        <v>89</v>
      </c>
      <c r="E42" s="381">
        <v>241648</v>
      </c>
      <c r="G42" s="381">
        <v>87</v>
      </c>
      <c r="H42" s="381">
        <v>221462</v>
      </c>
      <c r="J42" s="381">
        <v>88</v>
      </c>
      <c r="K42" s="381">
        <v>463110</v>
      </c>
      <c r="M42" s="381">
        <v>83</v>
      </c>
      <c r="N42" s="381">
        <v>241594</v>
      </c>
      <c r="P42" s="381">
        <v>88</v>
      </c>
      <c r="Q42" s="381">
        <v>221430</v>
      </c>
      <c r="S42" s="381">
        <v>85</v>
      </c>
      <c r="T42" s="381">
        <v>463024</v>
      </c>
      <c r="V42" s="381">
        <v>85</v>
      </c>
      <c r="W42" s="381">
        <v>241632</v>
      </c>
      <c r="Y42" s="381">
        <v>80</v>
      </c>
      <c r="Z42" s="381">
        <v>221450</v>
      </c>
      <c r="AB42" s="381">
        <v>83</v>
      </c>
      <c r="AC42" s="381">
        <v>463082</v>
      </c>
      <c r="AE42" s="381">
        <v>78</v>
      </c>
      <c r="AF42" s="381">
        <v>241537</v>
      </c>
      <c r="AH42" s="381">
        <v>80</v>
      </c>
      <c r="AI42" s="381">
        <v>221379</v>
      </c>
      <c r="AK42" s="381">
        <v>79</v>
      </c>
      <c r="AL42" s="381">
        <v>462916</v>
      </c>
    </row>
    <row r="43" spans="1:38" ht="15" x14ac:dyDescent="0.25">
      <c r="A43" s="376"/>
      <c r="B43" s="383" t="s">
        <v>600</v>
      </c>
      <c r="D43" s="381">
        <v>48</v>
      </c>
      <c r="E43" s="381">
        <v>32846</v>
      </c>
      <c r="G43" s="381">
        <v>52</v>
      </c>
      <c r="H43" s="381">
        <v>57390</v>
      </c>
      <c r="J43" s="381">
        <v>51</v>
      </c>
      <c r="K43" s="381">
        <v>90236</v>
      </c>
      <c r="M43" s="381">
        <v>36</v>
      </c>
      <c r="N43" s="381">
        <v>32837</v>
      </c>
      <c r="P43" s="381">
        <v>52</v>
      </c>
      <c r="Q43" s="381">
        <v>57369</v>
      </c>
      <c r="S43" s="381">
        <v>46</v>
      </c>
      <c r="T43" s="381">
        <v>90206</v>
      </c>
      <c r="V43" s="381">
        <v>33</v>
      </c>
      <c r="W43" s="381">
        <v>32843</v>
      </c>
      <c r="Y43" s="381">
        <v>34</v>
      </c>
      <c r="Z43" s="381">
        <v>57381</v>
      </c>
      <c r="AB43" s="381">
        <v>34</v>
      </c>
      <c r="AC43" s="381">
        <v>90224</v>
      </c>
      <c r="AE43" s="381">
        <v>26</v>
      </c>
      <c r="AF43" s="381">
        <v>32824</v>
      </c>
      <c r="AH43" s="381">
        <v>33</v>
      </c>
      <c r="AI43" s="381">
        <v>57323</v>
      </c>
      <c r="AK43" s="381">
        <v>30</v>
      </c>
      <c r="AL43" s="381">
        <v>90147</v>
      </c>
    </row>
    <row r="44" spans="1:38" x14ac:dyDescent="0.2">
      <c r="B44" s="380" t="s">
        <v>51</v>
      </c>
      <c r="D44" s="381" t="s">
        <v>416</v>
      </c>
      <c r="E44" s="381" t="s">
        <v>416</v>
      </c>
      <c r="F44" s="381" t="s">
        <v>416</v>
      </c>
      <c r="G44" s="381" t="s">
        <v>416</v>
      </c>
      <c r="H44" s="381" t="s">
        <v>416</v>
      </c>
      <c r="I44" s="381" t="s">
        <v>416</v>
      </c>
      <c r="J44" s="381" t="s">
        <v>416</v>
      </c>
      <c r="K44" s="381" t="s">
        <v>416</v>
      </c>
      <c r="L44" s="381" t="s">
        <v>416</v>
      </c>
      <c r="M44" s="381" t="s">
        <v>416</v>
      </c>
      <c r="N44" s="381" t="s">
        <v>416</v>
      </c>
      <c r="O44" s="381" t="s">
        <v>416</v>
      </c>
      <c r="P44" s="381" t="s">
        <v>416</v>
      </c>
      <c r="Q44" s="381" t="s">
        <v>416</v>
      </c>
      <c r="R44" s="381" t="s">
        <v>416</v>
      </c>
      <c r="S44" s="381" t="s">
        <v>416</v>
      </c>
      <c r="T44" s="381" t="s">
        <v>416</v>
      </c>
      <c r="U44" s="381" t="s">
        <v>416</v>
      </c>
      <c r="V44" s="381" t="s">
        <v>416</v>
      </c>
      <c r="W44" s="381" t="s">
        <v>416</v>
      </c>
      <c r="X44" s="381" t="s">
        <v>416</v>
      </c>
      <c r="Y44" s="381" t="s">
        <v>416</v>
      </c>
      <c r="Z44" s="381" t="s">
        <v>416</v>
      </c>
      <c r="AA44" s="381" t="s">
        <v>416</v>
      </c>
      <c r="AB44" s="381" t="s">
        <v>416</v>
      </c>
      <c r="AC44" s="381" t="s">
        <v>416</v>
      </c>
      <c r="AD44" s="381" t="s">
        <v>416</v>
      </c>
      <c r="AE44" s="381" t="s">
        <v>416</v>
      </c>
      <c r="AF44" s="381" t="s">
        <v>416</v>
      </c>
      <c r="AG44" s="381" t="s">
        <v>416</v>
      </c>
      <c r="AH44" s="381" t="s">
        <v>416</v>
      </c>
      <c r="AI44" s="381" t="s">
        <v>416</v>
      </c>
      <c r="AJ44" s="381" t="s">
        <v>416</v>
      </c>
      <c r="AK44" s="381" t="s">
        <v>416</v>
      </c>
      <c r="AL44" s="381" t="s">
        <v>416</v>
      </c>
    </row>
    <row r="45" spans="1:38" x14ac:dyDescent="0.2">
      <c r="B45" s="380" t="s">
        <v>52</v>
      </c>
      <c r="D45" s="381" t="s">
        <v>416</v>
      </c>
      <c r="E45" s="381" t="s">
        <v>416</v>
      </c>
      <c r="F45" s="381" t="s">
        <v>416</v>
      </c>
      <c r="G45" s="381" t="s">
        <v>416</v>
      </c>
      <c r="H45" s="381" t="s">
        <v>416</v>
      </c>
      <c r="I45" s="381" t="s">
        <v>416</v>
      </c>
      <c r="J45" s="381" t="s">
        <v>416</v>
      </c>
      <c r="K45" s="381" t="s">
        <v>416</v>
      </c>
      <c r="L45" s="381" t="s">
        <v>416</v>
      </c>
      <c r="M45" s="381" t="s">
        <v>416</v>
      </c>
      <c r="N45" s="381" t="s">
        <v>416</v>
      </c>
      <c r="O45" s="381" t="s">
        <v>416</v>
      </c>
      <c r="P45" s="381" t="s">
        <v>416</v>
      </c>
      <c r="Q45" s="381" t="s">
        <v>416</v>
      </c>
      <c r="R45" s="381" t="s">
        <v>416</v>
      </c>
      <c r="S45" s="381" t="s">
        <v>416</v>
      </c>
      <c r="T45" s="381" t="s">
        <v>416</v>
      </c>
      <c r="U45" s="381" t="s">
        <v>416</v>
      </c>
      <c r="V45" s="381" t="s">
        <v>416</v>
      </c>
      <c r="W45" s="381" t="s">
        <v>416</v>
      </c>
      <c r="X45" s="381" t="s">
        <v>416</v>
      </c>
      <c r="Y45" s="381" t="s">
        <v>416</v>
      </c>
      <c r="Z45" s="381" t="s">
        <v>416</v>
      </c>
      <c r="AA45" s="381" t="s">
        <v>416</v>
      </c>
      <c r="AB45" s="381" t="s">
        <v>416</v>
      </c>
      <c r="AC45" s="381" t="s">
        <v>416</v>
      </c>
      <c r="AD45" s="381" t="s">
        <v>416</v>
      </c>
      <c r="AE45" s="381" t="s">
        <v>416</v>
      </c>
      <c r="AF45" s="381" t="s">
        <v>416</v>
      </c>
      <c r="AG45" s="381" t="s">
        <v>416</v>
      </c>
      <c r="AH45" s="381" t="s">
        <v>416</v>
      </c>
      <c r="AI45" s="381" t="s">
        <v>416</v>
      </c>
      <c r="AJ45" s="381" t="s">
        <v>416</v>
      </c>
      <c r="AK45" s="381" t="s">
        <v>416</v>
      </c>
      <c r="AL45" s="381" t="s">
        <v>416</v>
      </c>
    </row>
    <row r="46" spans="1:38" x14ac:dyDescent="0.2">
      <c r="B46" s="380" t="s">
        <v>601</v>
      </c>
      <c r="D46" s="381">
        <v>17</v>
      </c>
      <c r="E46" s="381">
        <v>4706</v>
      </c>
      <c r="G46" s="381">
        <v>25</v>
      </c>
      <c r="H46" s="381">
        <v>13069</v>
      </c>
      <c r="J46" s="381">
        <v>23</v>
      </c>
      <c r="K46" s="381">
        <v>17775</v>
      </c>
      <c r="M46" s="381">
        <v>12</v>
      </c>
      <c r="N46" s="381">
        <v>4705</v>
      </c>
      <c r="P46" s="381">
        <v>22</v>
      </c>
      <c r="Q46" s="381">
        <v>13065</v>
      </c>
      <c r="S46" s="381">
        <v>19</v>
      </c>
      <c r="T46" s="381">
        <v>17770</v>
      </c>
      <c r="V46" s="381">
        <v>13</v>
      </c>
      <c r="W46" s="381">
        <v>4705</v>
      </c>
      <c r="Y46" s="381">
        <v>17</v>
      </c>
      <c r="Z46" s="381">
        <v>13067</v>
      </c>
      <c r="AB46" s="381">
        <v>16</v>
      </c>
      <c r="AC46" s="381">
        <v>17772</v>
      </c>
      <c r="AE46" s="381">
        <v>8</v>
      </c>
      <c r="AF46" s="381">
        <v>4676</v>
      </c>
      <c r="AH46" s="381">
        <v>14</v>
      </c>
      <c r="AI46" s="381">
        <v>12979</v>
      </c>
      <c r="AK46" s="381">
        <v>12</v>
      </c>
      <c r="AL46" s="381">
        <v>17655</v>
      </c>
    </row>
    <row r="47" spans="1:38" ht="15" x14ac:dyDescent="0.25">
      <c r="B47" s="860" t="s">
        <v>529</v>
      </c>
      <c r="D47" s="381">
        <v>42</v>
      </c>
      <c r="E47" s="381">
        <v>763</v>
      </c>
      <c r="G47" s="381">
        <v>38</v>
      </c>
      <c r="H47" s="381">
        <v>902</v>
      </c>
      <c r="J47" s="381">
        <v>40</v>
      </c>
      <c r="K47" s="381">
        <v>1665</v>
      </c>
      <c r="M47" s="381">
        <v>38</v>
      </c>
      <c r="N47" s="381">
        <v>764</v>
      </c>
      <c r="P47" s="381">
        <v>38</v>
      </c>
      <c r="Q47" s="381">
        <v>901</v>
      </c>
      <c r="S47" s="381">
        <v>38</v>
      </c>
      <c r="T47" s="381">
        <v>1665</v>
      </c>
      <c r="V47" s="381">
        <v>40</v>
      </c>
      <c r="W47" s="381">
        <v>764</v>
      </c>
      <c r="Y47" s="381">
        <v>32</v>
      </c>
      <c r="Z47" s="381">
        <v>902</v>
      </c>
      <c r="AB47" s="381">
        <v>35</v>
      </c>
      <c r="AC47" s="381">
        <v>1666</v>
      </c>
      <c r="AE47" s="381">
        <v>30</v>
      </c>
      <c r="AF47" s="381">
        <v>753</v>
      </c>
      <c r="AH47" s="381">
        <v>28</v>
      </c>
      <c r="AI47" s="381">
        <v>896</v>
      </c>
      <c r="AK47" s="381">
        <v>29</v>
      </c>
      <c r="AL47" s="381">
        <v>1649</v>
      </c>
    </row>
    <row r="48" spans="1:38" ht="15" x14ac:dyDescent="0.25">
      <c r="B48" s="383" t="s">
        <v>49</v>
      </c>
      <c r="D48" s="381">
        <v>44</v>
      </c>
      <c r="E48" s="381">
        <v>37552</v>
      </c>
      <c r="G48" s="381">
        <v>47</v>
      </c>
      <c r="H48" s="381">
        <v>70459</v>
      </c>
      <c r="J48" s="381">
        <v>46</v>
      </c>
      <c r="K48" s="381">
        <v>108011</v>
      </c>
      <c r="M48" s="381">
        <v>33</v>
      </c>
      <c r="N48" s="381">
        <v>37542</v>
      </c>
      <c r="P48" s="381">
        <v>46</v>
      </c>
      <c r="Q48" s="381">
        <v>70434</v>
      </c>
      <c r="S48" s="381">
        <v>42</v>
      </c>
      <c r="T48" s="381">
        <v>107976</v>
      </c>
      <c r="V48" s="381">
        <v>31</v>
      </c>
      <c r="W48" s="381">
        <v>37548</v>
      </c>
      <c r="Y48" s="381">
        <v>31</v>
      </c>
      <c r="Z48" s="381">
        <v>70448</v>
      </c>
      <c r="AB48" s="381">
        <v>31</v>
      </c>
      <c r="AC48" s="381">
        <v>107996</v>
      </c>
      <c r="AE48" s="381">
        <v>24</v>
      </c>
      <c r="AF48" s="381">
        <v>37500</v>
      </c>
      <c r="AH48" s="381">
        <v>29</v>
      </c>
      <c r="AI48" s="381">
        <v>70302</v>
      </c>
      <c r="AK48" s="381">
        <v>27</v>
      </c>
      <c r="AL48" s="381">
        <v>107802</v>
      </c>
    </row>
    <row r="49" spans="1:38" x14ac:dyDescent="0.2">
      <c r="A49" s="324" t="s">
        <v>427</v>
      </c>
      <c r="B49" s="380" t="s">
        <v>400</v>
      </c>
      <c r="D49" s="381">
        <v>47</v>
      </c>
      <c r="E49" s="381">
        <v>5543</v>
      </c>
      <c r="G49" s="381">
        <v>48</v>
      </c>
      <c r="H49" s="381">
        <v>8746</v>
      </c>
      <c r="J49" s="381">
        <v>48</v>
      </c>
      <c r="K49" s="381">
        <v>14289</v>
      </c>
      <c r="M49" s="381">
        <v>34</v>
      </c>
      <c r="N49" s="381">
        <v>5543</v>
      </c>
      <c r="P49" s="381">
        <v>48</v>
      </c>
      <c r="Q49" s="381">
        <v>8741</v>
      </c>
      <c r="S49" s="381">
        <v>43</v>
      </c>
      <c r="T49" s="381">
        <v>14284</v>
      </c>
      <c r="V49" s="381">
        <v>26</v>
      </c>
      <c r="W49" s="381">
        <v>5543</v>
      </c>
      <c r="Y49" s="381">
        <v>22</v>
      </c>
      <c r="Z49" s="381">
        <v>8745</v>
      </c>
      <c r="AB49" s="381">
        <v>24</v>
      </c>
      <c r="AC49" s="381">
        <v>14288</v>
      </c>
      <c r="AE49" s="381">
        <v>24</v>
      </c>
      <c r="AF49" s="381">
        <v>5539</v>
      </c>
      <c r="AH49" s="381">
        <v>26</v>
      </c>
      <c r="AI49" s="381">
        <v>8735</v>
      </c>
      <c r="AK49" s="381">
        <v>25</v>
      </c>
      <c r="AL49" s="381">
        <v>14274</v>
      </c>
    </row>
    <row r="50" spans="1:38" x14ac:dyDescent="0.2">
      <c r="B50" s="380" t="s">
        <v>401</v>
      </c>
      <c r="D50" s="381">
        <v>34</v>
      </c>
      <c r="E50" s="381">
        <v>10521</v>
      </c>
      <c r="G50" s="381">
        <v>37</v>
      </c>
      <c r="H50" s="381">
        <v>15726</v>
      </c>
      <c r="J50" s="381">
        <v>36</v>
      </c>
      <c r="K50" s="381">
        <v>26247</v>
      </c>
      <c r="M50" s="381">
        <v>24</v>
      </c>
      <c r="N50" s="381">
        <v>10518</v>
      </c>
      <c r="P50" s="381">
        <v>37</v>
      </c>
      <c r="Q50" s="381">
        <v>15721</v>
      </c>
      <c r="S50" s="381">
        <v>31</v>
      </c>
      <c r="T50" s="381">
        <v>26239</v>
      </c>
      <c r="V50" s="381">
        <v>21</v>
      </c>
      <c r="W50" s="381">
        <v>10522</v>
      </c>
      <c r="Y50" s="381">
        <v>20</v>
      </c>
      <c r="Z50" s="381">
        <v>15725</v>
      </c>
      <c r="AB50" s="381">
        <v>20</v>
      </c>
      <c r="AC50" s="381">
        <v>26247</v>
      </c>
      <c r="AE50" s="381">
        <v>14</v>
      </c>
      <c r="AF50" s="381">
        <v>10503</v>
      </c>
      <c r="AH50" s="381">
        <v>18</v>
      </c>
      <c r="AI50" s="381">
        <v>15705</v>
      </c>
      <c r="AK50" s="381">
        <v>16</v>
      </c>
      <c r="AL50" s="381">
        <v>26208</v>
      </c>
    </row>
    <row r="51" spans="1:38" x14ac:dyDescent="0.2">
      <c r="B51" s="380" t="s">
        <v>402</v>
      </c>
      <c r="D51" s="381">
        <v>4</v>
      </c>
      <c r="E51" s="381">
        <v>814</v>
      </c>
      <c r="G51" s="381">
        <v>5</v>
      </c>
      <c r="H51" s="381">
        <v>1454</v>
      </c>
      <c r="J51" s="381">
        <v>5</v>
      </c>
      <c r="K51" s="381">
        <v>2268</v>
      </c>
      <c r="M51" s="381">
        <v>2</v>
      </c>
      <c r="N51" s="381">
        <v>813</v>
      </c>
      <c r="P51" s="381">
        <v>4</v>
      </c>
      <c r="Q51" s="381">
        <v>1454</v>
      </c>
      <c r="S51" s="381">
        <v>4</v>
      </c>
      <c r="T51" s="381">
        <v>2267</v>
      </c>
      <c r="V51" s="381">
        <v>3</v>
      </c>
      <c r="W51" s="381">
        <v>814</v>
      </c>
      <c r="Y51" s="381">
        <v>2</v>
      </c>
      <c r="Z51" s="381">
        <v>1453</v>
      </c>
      <c r="AB51" s="381">
        <v>2</v>
      </c>
      <c r="AC51" s="381">
        <v>2267</v>
      </c>
      <c r="AE51" s="381">
        <v>1</v>
      </c>
      <c r="AF51" s="381">
        <v>807</v>
      </c>
      <c r="AH51" s="381">
        <v>2</v>
      </c>
      <c r="AI51" s="381">
        <v>1443</v>
      </c>
      <c r="AK51" s="381">
        <v>2</v>
      </c>
      <c r="AL51" s="381">
        <v>2250</v>
      </c>
    </row>
    <row r="52" spans="1:38" x14ac:dyDescent="0.2">
      <c r="B52" s="380" t="s">
        <v>403</v>
      </c>
      <c r="D52" s="381">
        <v>3</v>
      </c>
      <c r="E52" s="381">
        <v>310</v>
      </c>
      <c r="G52" s="381">
        <v>4</v>
      </c>
      <c r="H52" s="381">
        <v>428</v>
      </c>
      <c r="J52" s="381">
        <v>3</v>
      </c>
      <c r="K52" s="381">
        <v>738</v>
      </c>
      <c r="M52" s="381" t="s">
        <v>415</v>
      </c>
      <c r="N52" s="381">
        <v>310</v>
      </c>
      <c r="P52" s="381" t="s">
        <v>415</v>
      </c>
      <c r="Q52" s="381">
        <v>428</v>
      </c>
      <c r="S52" s="381">
        <v>2</v>
      </c>
      <c r="T52" s="381">
        <v>738</v>
      </c>
      <c r="V52" s="381" t="s">
        <v>415</v>
      </c>
      <c r="W52" s="381">
        <v>310</v>
      </c>
      <c r="Y52" s="381" t="s">
        <v>415</v>
      </c>
      <c r="Z52" s="381">
        <v>428</v>
      </c>
      <c r="AB52" s="381">
        <v>2</v>
      </c>
      <c r="AC52" s="381">
        <v>738</v>
      </c>
      <c r="AE52" s="381" t="s">
        <v>415</v>
      </c>
      <c r="AF52" s="381">
        <v>304</v>
      </c>
      <c r="AH52" s="381" t="s">
        <v>415</v>
      </c>
      <c r="AI52" s="381">
        <v>424</v>
      </c>
      <c r="AK52" s="381">
        <v>2</v>
      </c>
      <c r="AL52" s="381">
        <v>728</v>
      </c>
    </row>
    <row r="53" spans="1:38" x14ac:dyDescent="0.2">
      <c r="B53" s="312" t="s">
        <v>602</v>
      </c>
      <c r="D53" s="381">
        <v>62</v>
      </c>
      <c r="E53" s="381">
        <v>3365</v>
      </c>
      <c r="F53" s="381"/>
      <c r="G53" s="381">
        <v>59</v>
      </c>
      <c r="H53" s="381">
        <v>11738</v>
      </c>
      <c r="I53" s="381"/>
      <c r="J53" s="381">
        <v>60</v>
      </c>
      <c r="K53" s="381">
        <v>15103</v>
      </c>
      <c r="L53" s="381"/>
      <c r="M53" s="381">
        <v>47</v>
      </c>
      <c r="N53" s="381">
        <v>3363</v>
      </c>
      <c r="O53" s="381"/>
      <c r="P53" s="381">
        <v>54</v>
      </c>
      <c r="Q53" s="381">
        <v>11737</v>
      </c>
      <c r="R53" s="381"/>
      <c r="S53" s="381">
        <v>53</v>
      </c>
      <c r="T53" s="381">
        <v>15100</v>
      </c>
      <c r="U53" s="381"/>
      <c r="V53" s="381">
        <v>47</v>
      </c>
      <c r="W53" s="381">
        <v>3364</v>
      </c>
      <c r="X53" s="381"/>
      <c r="Y53" s="381">
        <v>42</v>
      </c>
      <c r="Z53" s="381">
        <v>11737</v>
      </c>
      <c r="AA53" s="381"/>
      <c r="AB53" s="381">
        <v>43</v>
      </c>
      <c r="AC53" s="381">
        <v>15101</v>
      </c>
      <c r="AD53" s="381"/>
      <c r="AE53" s="381">
        <v>39</v>
      </c>
      <c r="AF53" s="381">
        <v>3361</v>
      </c>
      <c r="AG53" s="381"/>
      <c r="AH53" s="381">
        <v>40</v>
      </c>
      <c r="AI53" s="381">
        <v>11688</v>
      </c>
      <c r="AJ53" s="381"/>
      <c r="AK53" s="381">
        <v>40</v>
      </c>
      <c r="AL53" s="381">
        <v>15049</v>
      </c>
    </row>
    <row r="54" spans="1:38" x14ac:dyDescent="0.2">
      <c r="B54" s="380" t="s">
        <v>405</v>
      </c>
      <c r="D54" s="381">
        <v>34</v>
      </c>
      <c r="E54" s="381">
        <v>3711</v>
      </c>
      <c r="G54" s="381">
        <v>38</v>
      </c>
      <c r="H54" s="381">
        <v>8184</v>
      </c>
      <c r="J54" s="381">
        <v>37</v>
      </c>
      <c r="K54" s="381">
        <v>11895</v>
      </c>
      <c r="M54" s="381">
        <v>27</v>
      </c>
      <c r="N54" s="381">
        <v>3711</v>
      </c>
      <c r="P54" s="381">
        <v>42</v>
      </c>
      <c r="Q54" s="381">
        <v>8179</v>
      </c>
      <c r="S54" s="381">
        <v>37</v>
      </c>
      <c r="T54" s="381">
        <v>11890</v>
      </c>
      <c r="V54" s="381">
        <v>26</v>
      </c>
      <c r="W54" s="381">
        <v>3710</v>
      </c>
      <c r="Y54" s="381">
        <v>28</v>
      </c>
      <c r="Z54" s="381">
        <v>8182</v>
      </c>
      <c r="AB54" s="381">
        <v>27</v>
      </c>
      <c r="AC54" s="381">
        <v>11892</v>
      </c>
      <c r="AE54" s="381">
        <v>18</v>
      </c>
      <c r="AF54" s="381">
        <v>3710</v>
      </c>
      <c r="AH54" s="381">
        <v>23</v>
      </c>
      <c r="AI54" s="381">
        <v>8169</v>
      </c>
      <c r="AK54" s="381">
        <v>22</v>
      </c>
      <c r="AL54" s="381">
        <v>11879</v>
      </c>
    </row>
    <row r="55" spans="1:38" x14ac:dyDescent="0.2">
      <c r="B55" s="380" t="s">
        <v>406</v>
      </c>
      <c r="D55" s="381">
        <v>59</v>
      </c>
      <c r="E55" s="381">
        <v>690</v>
      </c>
      <c r="G55" s="381">
        <v>54</v>
      </c>
      <c r="H55" s="381">
        <v>740</v>
      </c>
      <c r="J55" s="381">
        <v>57</v>
      </c>
      <c r="K55" s="381">
        <v>1430</v>
      </c>
      <c r="M55" s="381">
        <v>55</v>
      </c>
      <c r="N55" s="381">
        <v>690</v>
      </c>
      <c r="P55" s="381">
        <v>60</v>
      </c>
      <c r="Q55" s="381">
        <v>740</v>
      </c>
      <c r="S55" s="381">
        <v>57</v>
      </c>
      <c r="T55" s="381">
        <v>1430</v>
      </c>
      <c r="V55" s="381">
        <v>54</v>
      </c>
      <c r="W55" s="381">
        <v>690</v>
      </c>
      <c r="Y55" s="381">
        <v>47</v>
      </c>
      <c r="Z55" s="381">
        <v>740</v>
      </c>
      <c r="AB55" s="381">
        <v>50</v>
      </c>
      <c r="AC55" s="381">
        <v>1430</v>
      </c>
      <c r="AE55" s="381">
        <v>44</v>
      </c>
      <c r="AF55" s="381">
        <v>690</v>
      </c>
      <c r="AH55" s="381">
        <v>43</v>
      </c>
      <c r="AI55" s="381">
        <v>739</v>
      </c>
      <c r="AK55" s="381">
        <v>44</v>
      </c>
      <c r="AL55" s="381">
        <v>1429</v>
      </c>
    </row>
    <row r="56" spans="1:38" x14ac:dyDescent="0.2">
      <c r="B56" s="380" t="s">
        <v>407</v>
      </c>
      <c r="D56" s="381">
        <v>68</v>
      </c>
      <c r="E56" s="381">
        <v>340</v>
      </c>
      <c r="G56" s="381">
        <v>67</v>
      </c>
      <c r="H56" s="381">
        <v>454</v>
      </c>
      <c r="J56" s="381">
        <v>67</v>
      </c>
      <c r="K56" s="381">
        <v>794</v>
      </c>
      <c r="M56" s="381">
        <v>54</v>
      </c>
      <c r="N56" s="381">
        <v>340</v>
      </c>
      <c r="P56" s="381">
        <v>64</v>
      </c>
      <c r="Q56" s="381">
        <v>453</v>
      </c>
      <c r="S56" s="381">
        <v>60</v>
      </c>
      <c r="T56" s="381">
        <v>793</v>
      </c>
      <c r="V56" s="381">
        <v>54</v>
      </c>
      <c r="W56" s="381">
        <v>340</v>
      </c>
      <c r="Y56" s="381">
        <v>50</v>
      </c>
      <c r="Z56" s="381">
        <v>454</v>
      </c>
      <c r="AB56" s="381">
        <v>52</v>
      </c>
      <c r="AC56" s="381">
        <v>794</v>
      </c>
      <c r="AE56" s="381">
        <v>48</v>
      </c>
      <c r="AF56" s="381">
        <v>339</v>
      </c>
      <c r="AH56" s="381">
        <v>52</v>
      </c>
      <c r="AI56" s="381">
        <v>452</v>
      </c>
      <c r="AK56" s="381">
        <v>50</v>
      </c>
      <c r="AL56" s="381">
        <v>791</v>
      </c>
    </row>
    <row r="57" spans="1:38" x14ac:dyDescent="0.2">
      <c r="B57" s="380" t="s">
        <v>408</v>
      </c>
      <c r="D57" s="381">
        <v>43</v>
      </c>
      <c r="E57" s="381">
        <v>46</v>
      </c>
      <c r="G57" s="381">
        <v>63</v>
      </c>
      <c r="H57" s="381">
        <v>87</v>
      </c>
      <c r="J57" s="381">
        <v>56</v>
      </c>
      <c r="K57" s="381">
        <v>133</v>
      </c>
      <c r="M57" s="381" t="s">
        <v>415</v>
      </c>
      <c r="N57" s="381">
        <v>46</v>
      </c>
      <c r="P57" s="381" t="s">
        <v>415</v>
      </c>
      <c r="Q57" s="381">
        <v>87</v>
      </c>
      <c r="S57" s="381">
        <v>40</v>
      </c>
      <c r="T57" s="381">
        <v>133</v>
      </c>
      <c r="V57" s="381" t="s">
        <v>415</v>
      </c>
      <c r="W57" s="381">
        <v>46</v>
      </c>
      <c r="Y57" s="381" t="s">
        <v>415</v>
      </c>
      <c r="Z57" s="381">
        <v>87</v>
      </c>
      <c r="AB57" s="381">
        <v>43</v>
      </c>
      <c r="AC57" s="381">
        <v>133</v>
      </c>
      <c r="AE57" s="381" t="s">
        <v>415</v>
      </c>
      <c r="AF57" s="381">
        <v>45</v>
      </c>
      <c r="AH57" s="381" t="s">
        <v>415</v>
      </c>
      <c r="AI57" s="381">
        <v>87</v>
      </c>
      <c r="AK57" s="381">
        <v>33</v>
      </c>
      <c r="AL57" s="381">
        <v>132</v>
      </c>
    </row>
    <row r="58" spans="1:38" x14ac:dyDescent="0.2">
      <c r="B58" s="380" t="s">
        <v>409</v>
      </c>
      <c r="D58" s="381">
        <v>53</v>
      </c>
      <c r="E58" s="381">
        <v>904</v>
      </c>
      <c r="G58" s="381">
        <v>56</v>
      </c>
      <c r="H58" s="381">
        <v>1452</v>
      </c>
      <c r="J58" s="381">
        <v>55</v>
      </c>
      <c r="K58" s="381">
        <v>2356</v>
      </c>
      <c r="M58" s="381">
        <v>38</v>
      </c>
      <c r="N58" s="381">
        <v>904</v>
      </c>
      <c r="P58" s="381">
        <v>47</v>
      </c>
      <c r="Q58" s="381">
        <v>1450</v>
      </c>
      <c r="S58" s="381">
        <v>44</v>
      </c>
      <c r="T58" s="381">
        <v>2354</v>
      </c>
      <c r="V58" s="381">
        <v>45</v>
      </c>
      <c r="W58" s="381">
        <v>904</v>
      </c>
      <c r="Y58" s="381">
        <v>43</v>
      </c>
      <c r="Z58" s="381">
        <v>1452</v>
      </c>
      <c r="AB58" s="381">
        <v>44</v>
      </c>
      <c r="AC58" s="381">
        <v>2356</v>
      </c>
      <c r="AE58" s="381">
        <v>33</v>
      </c>
      <c r="AF58" s="381">
        <v>904</v>
      </c>
      <c r="AH58" s="381">
        <v>38</v>
      </c>
      <c r="AI58" s="381">
        <v>1445</v>
      </c>
      <c r="AK58" s="381">
        <v>36</v>
      </c>
      <c r="AL58" s="381">
        <v>2349</v>
      </c>
    </row>
    <row r="59" spans="1:38" x14ac:dyDescent="0.2">
      <c r="B59" s="380" t="s">
        <v>410</v>
      </c>
      <c r="D59" s="381">
        <v>45</v>
      </c>
      <c r="E59" s="381">
        <v>1113</v>
      </c>
      <c r="G59" s="381">
        <v>47</v>
      </c>
      <c r="H59" s="381">
        <v>5962</v>
      </c>
      <c r="J59" s="381">
        <v>47</v>
      </c>
      <c r="K59" s="381">
        <v>7075</v>
      </c>
      <c r="M59" s="381">
        <v>33</v>
      </c>
      <c r="N59" s="381">
        <v>1113</v>
      </c>
      <c r="P59" s="381">
        <v>43</v>
      </c>
      <c r="Q59" s="381">
        <v>5962</v>
      </c>
      <c r="S59" s="381">
        <v>41</v>
      </c>
      <c r="T59" s="381">
        <v>7075</v>
      </c>
      <c r="V59" s="381">
        <v>40</v>
      </c>
      <c r="W59" s="381">
        <v>1113</v>
      </c>
      <c r="Y59" s="381">
        <v>39</v>
      </c>
      <c r="Z59" s="381">
        <v>5962</v>
      </c>
      <c r="AB59" s="381">
        <v>39</v>
      </c>
      <c r="AC59" s="381">
        <v>7075</v>
      </c>
      <c r="AE59" s="381">
        <v>28</v>
      </c>
      <c r="AF59" s="381">
        <v>1109</v>
      </c>
      <c r="AH59" s="381">
        <v>33</v>
      </c>
      <c r="AI59" s="381">
        <v>5938</v>
      </c>
      <c r="AK59" s="381">
        <v>33</v>
      </c>
      <c r="AL59" s="381">
        <v>7047</v>
      </c>
    </row>
    <row r="60" spans="1:38" x14ac:dyDescent="0.2">
      <c r="B60" s="380" t="s">
        <v>411</v>
      </c>
      <c r="D60" s="381">
        <v>52</v>
      </c>
      <c r="E60" s="381">
        <v>1468</v>
      </c>
      <c r="G60" s="381">
        <v>54</v>
      </c>
      <c r="H60" s="381">
        <v>2354</v>
      </c>
      <c r="J60" s="381">
        <v>53</v>
      </c>
      <c r="K60" s="381">
        <v>3822</v>
      </c>
      <c r="M60" s="381">
        <v>40</v>
      </c>
      <c r="N60" s="381">
        <v>1468</v>
      </c>
      <c r="P60" s="381">
        <v>50</v>
      </c>
      <c r="Q60" s="381">
        <v>2353</v>
      </c>
      <c r="S60" s="381">
        <v>46</v>
      </c>
      <c r="T60" s="381">
        <v>3821</v>
      </c>
      <c r="V60" s="381">
        <v>39</v>
      </c>
      <c r="W60" s="381">
        <v>1468</v>
      </c>
      <c r="Y60" s="381">
        <v>36</v>
      </c>
      <c r="Z60" s="381">
        <v>2354</v>
      </c>
      <c r="AB60" s="381">
        <v>37</v>
      </c>
      <c r="AC60" s="381">
        <v>3822</v>
      </c>
      <c r="AE60" s="381">
        <v>33</v>
      </c>
      <c r="AF60" s="381">
        <v>1467</v>
      </c>
      <c r="AH60" s="381">
        <v>34</v>
      </c>
      <c r="AI60" s="381">
        <v>2352</v>
      </c>
      <c r="AK60" s="381">
        <v>34</v>
      </c>
      <c r="AL60" s="381">
        <v>3819</v>
      </c>
    </row>
    <row r="61" spans="1:38" x14ac:dyDescent="0.2">
      <c r="B61" s="312" t="s">
        <v>603</v>
      </c>
      <c r="D61" s="381">
        <v>53</v>
      </c>
      <c r="E61" s="381">
        <v>1039</v>
      </c>
      <c r="G61" s="381">
        <v>52</v>
      </c>
      <c r="H61" s="381">
        <v>1430</v>
      </c>
      <c r="J61" s="381">
        <v>52</v>
      </c>
      <c r="K61" s="381">
        <v>2469</v>
      </c>
      <c r="M61" s="381">
        <v>40</v>
      </c>
      <c r="N61" s="381">
        <v>1039</v>
      </c>
      <c r="P61" s="381">
        <v>51</v>
      </c>
      <c r="Q61" s="381">
        <v>1430</v>
      </c>
      <c r="S61" s="381">
        <v>46</v>
      </c>
      <c r="T61" s="381">
        <v>2469</v>
      </c>
      <c r="V61" s="381">
        <v>39</v>
      </c>
      <c r="W61" s="381">
        <v>1038</v>
      </c>
      <c r="Y61" s="381">
        <v>37</v>
      </c>
      <c r="Z61" s="381">
        <v>1430</v>
      </c>
      <c r="AB61" s="381">
        <v>38</v>
      </c>
      <c r="AC61" s="381">
        <v>2468</v>
      </c>
      <c r="AE61" s="381">
        <v>28</v>
      </c>
      <c r="AF61" s="381">
        <v>1039</v>
      </c>
      <c r="AH61" s="381">
        <v>31</v>
      </c>
      <c r="AI61" s="381">
        <v>1430</v>
      </c>
      <c r="AK61" s="381">
        <v>30</v>
      </c>
      <c r="AL61" s="381">
        <v>2469</v>
      </c>
    </row>
    <row r="62" spans="1:38" x14ac:dyDescent="0.2">
      <c r="B62" s="368" t="s">
        <v>532</v>
      </c>
      <c r="D62" s="381">
        <v>42</v>
      </c>
      <c r="E62" s="381">
        <v>29864</v>
      </c>
      <c r="G62" s="381">
        <v>45</v>
      </c>
      <c r="H62" s="381">
        <v>58755</v>
      </c>
      <c r="J62" s="381">
        <v>44</v>
      </c>
      <c r="K62" s="381">
        <v>88619</v>
      </c>
      <c r="M62" s="381">
        <v>31</v>
      </c>
      <c r="N62" s="381">
        <v>29858</v>
      </c>
      <c r="P62" s="381">
        <v>44</v>
      </c>
      <c r="Q62" s="381">
        <v>58735</v>
      </c>
      <c r="S62" s="381">
        <v>40</v>
      </c>
      <c r="T62" s="381">
        <v>88593</v>
      </c>
      <c r="V62" s="381">
        <v>29</v>
      </c>
      <c r="W62" s="381">
        <v>29862</v>
      </c>
      <c r="Y62" s="381">
        <v>29</v>
      </c>
      <c r="Z62" s="381">
        <v>58749</v>
      </c>
      <c r="AB62" s="381">
        <v>29</v>
      </c>
      <c r="AC62" s="381">
        <v>88611</v>
      </c>
      <c r="AE62" s="381">
        <v>22</v>
      </c>
      <c r="AF62" s="381">
        <v>29817</v>
      </c>
      <c r="AH62" s="381">
        <v>27</v>
      </c>
      <c r="AI62" s="381">
        <v>58607</v>
      </c>
      <c r="AK62" s="381">
        <v>26</v>
      </c>
      <c r="AL62" s="381">
        <v>88424</v>
      </c>
    </row>
    <row r="63" spans="1:38" x14ac:dyDescent="0.2">
      <c r="A63" s="324" t="s">
        <v>428</v>
      </c>
      <c r="B63" s="384" t="s">
        <v>414</v>
      </c>
      <c r="D63" s="381">
        <v>74</v>
      </c>
      <c r="E63" s="381">
        <v>89194</v>
      </c>
      <c r="G63" s="381">
        <v>67</v>
      </c>
      <c r="H63" s="381">
        <v>92140</v>
      </c>
      <c r="J63" s="381">
        <v>71</v>
      </c>
      <c r="K63" s="381">
        <v>181334</v>
      </c>
      <c r="M63" s="381">
        <v>65</v>
      </c>
      <c r="N63" s="381">
        <v>89175</v>
      </c>
      <c r="P63" s="381">
        <v>68</v>
      </c>
      <c r="Q63" s="381">
        <v>92112</v>
      </c>
      <c r="S63" s="381">
        <v>66</v>
      </c>
      <c r="T63" s="381">
        <v>181287</v>
      </c>
      <c r="V63" s="381">
        <v>67</v>
      </c>
      <c r="W63" s="381">
        <v>89191</v>
      </c>
      <c r="Y63" s="381">
        <v>57</v>
      </c>
      <c r="Z63" s="381">
        <v>92125</v>
      </c>
      <c r="AB63" s="381">
        <v>62</v>
      </c>
      <c r="AC63" s="381">
        <v>181316</v>
      </c>
      <c r="AE63" s="381">
        <v>58</v>
      </c>
      <c r="AF63" s="381">
        <v>89124</v>
      </c>
      <c r="AH63" s="381">
        <v>54</v>
      </c>
      <c r="AI63" s="381">
        <v>92012</v>
      </c>
      <c r="AK63" s="381">
        <v>56</v>
      </c>
      <c r="AL63" s="381">
        <v>181136</v>
      </c>
    </row>
    <row r="64" spans="1:38" x14ac:dyDescent="0.2">
      <c r="B64" s="384" t="s">
        <v>47</v>
      </c>
      <c r="D64" s="381">
        <v>87</v>
      </c>
      <c r="E64" s="381">
        <v>190769</v>
      </c>
      <c r="G64" s="381">
        <v>82</v>
      </c>
      <c r="H64" s="381">
        <v>200683</v>
      </c>
      <c r="J64" s="381">
        <v>85</v>
      </c>
      <c r="K64" s="381">
        <v>391452</v>
      </c>
      <c r="M64" s="381">
        <v>81</v>
      </c>
      <c r="N64" s="381">
        <v>190725</v>
      </c>
      <c r="P64" s="381">
        <v>83</v>
      </c>
      <c r="Q64" s="381">
        <v>200653</v>
      </c>
      <c r="S64" s="381">
        <v>82</v>
      </c>
      <c r="T64" s="381">
        <v>391378</v>
      </c>
      <c r="V64" s="381">
        <v>83</v>
      </c>
      <c r="W64" s="381">
        <v>190753</v>
      </c>
      <c r="Y64" s="381">
        <v>74</v>
      </c>
      <c r="Z64" s="381">
        <v>200675</v>
      </c>
      <c r="AB64" s="381">
        <v>78</v>
      </c>
      <c r="AC64" s="381">
        <v>391428</v>
      </c>
      <c r="AE64" s="381">
        <v>77</v>
      </c>
      <c r="AF64" s="381">
        <v>190666</v>
      </c>
      <c r="AH64" s="381">
        <v>74</v>
      </c>
      <c r="AI64" s="381">
        <v>200565</v>
      </c>
      <c r="AK64" s="381">
        <v>75</v>
      </c>
      <c r="AL64" s="381">
        <v>391231</v>
      </c>
    </row>
    <row r="65" spans="2:38" x14ac:dyDescent="0.2">
      <c r="B65" s="385" t="s">
        <v>27</v>
      </c>
      <c r="D65" s="381">
        <v>83</v>
      </c>
      <c r="E65" s="381">
        <v>279963</v>
      </c>
      <c r="G65" s="381">
        <v>78</v>
      </c>
      <c r="H65" s="381">
        <v>292823</v>
      </c>
      <c r="J65" s="381">
        <v>80</v>
      </c>
      <c r="K65" s="381">
        <v>572786</v>
      </c>
      <c r="M65" s="381">
        <v>76</v>
      </c>
      <c r="N65" s="381">
        <v>279900</v>
      </c>
      <c r="P65" s="381">
        <v>78</v>
      </c>
      <c r="Q65" s="381">
        <v>292765</v>
      </c>
      <c r="S65" s="381">
        <v>77</v>
      </c>
      <c r="T65" s="381">
        <v>572665</v>
      </c>
      <c r="V65" s="381">
        <v>78</v>
      </c>
      <c r="W65" s="381">
        <v>279944</v>
      </c>
      <c r="Y65" s="381">
        <v>68</v>
      </c>
      <c r="Z65" s="381">
        <v>292800</v>
      </c>
      <c r="AB65" s="381">
        <v>73</v>
      </c>
      <c r="AC65" s="381">
        <v>572744</v>
      </c>
      <c r="AE65" s="381">
        <v>71</v>
      </c>
      <c r="AF65" s="381">
        <v>279790</v>
      </c>
      <c r="AH65" s="381">
        <v>67</v>
      </c>
      <c r="AI65" s="381">
        <v>292577</v>
      </c>
      <c r="AK65" s="381">
        <v>69</v>
      </c>
      <c r="AL65" s="381">
        <v>572367</v>
      </c>
    </row>
  </sheetData>
  <conditionalFormatting sqref="A1:A2">
    <cfRule type="cellIs" dxfId="2" priority="1" stopIfTrue="1" operator="equal">
      <formula>"x"</formula>
    </cfRule>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5"/>
  <sheetViews>
    <sheetView topLeftCell="A19" zoomScale="80" zoomScaleNormal="80" workbookViewId="0">
      <selection activeCell="B62" sqref="B62"/>
    </sheetView>
  </sheetViews>
  <sheetFormatPr defaultColWidth="9.140625" defaultRowHeight="12.75" x14ac:dyDescent="0.2"/>
  <cols>
    <col min="1" max="1" width="28" style="324" customWidth="1"/>
    <col min="2" max="2" width="31.28515625" style="324" customWidth="1"/>
    <col min="3" max="16384" width="9.140625" style="324"/>
  </cols>
  <sheetData>
    <row r="1" spans="1:38" ht="15.75" x14ac:dyDescent="0.25">
      <c r="A1" s="375" t="s">
        <v>345</v>
      </c>
    </row>
    <row r="2" spans="1:38" ht="15.75" x14ac:dyDescent="0.25">
      <c r="A2" s="375"/>
      <c r="B2" s="376">
        <v>1</v>
      </c>
      <c r="C2" s="376">
        <v>2</v>
      </c>
      <c r="D2" s="376">
        <v>3</v>
      </c>
      <c r="E2" s="376">
        <v>4</v>
      </c>
      <c r="F2" s="376">
        <v>5</v>
      </c>
      <c r="G2" s="376">
        <v>6</v>
      </c>
      <c r="H2" s="376">
        <v>7</v>
      </c>
      <c r="I2" s="376">
        <v>8</v>
      </c>
      <c r="J2" s="376">
        <v>9</v>
      </c>
      <c r="K2" s="376">
        <v>10</v>
      </c>
      <c r="L2" s="376">
        <v>11</v>
      </c>
      <c r="M2" s="376">
        <v>12</v>
      </c>
      <c r="N2" s="376">
        <v>13</v>
      </c>
      <c r="O2" s="376">
        <v>14</v>
      </c>
      <c r="P2" s="376">
        <v>15</v>
      </c>
      <c r="Q2" s="376">
        <v>16</v>
      </c>
      <c r="R2" s="376">
        <v>17</v>
      </c>
      <c r="S2" s="376">
        <v>18</v>
      </c>
      <c r="T2" s="376">
        <v>19</v>
      </c>
      <c r="U2" s="376">
        <v>20</v>
      </c>
      <c r="V2" s="376">
        <v>21</v>
      </c>
      <c r="W2" s="376">
        <v>22</v>
      </c>
      <c r="X2" s="376">
        <v>23</v>
      </c>
      <c r="Y2" s="376">
        <v>24</v>
      </c>
      <c r="Z2" s="376">
        <v>25</v>
      </c>
      <c r="AA2" s="376">
        <v>26</v>
      </c>
      <c r="AB2" s="376">
        <v>27</v>
      </c>
      <c r="AC2" s="376">
        <v>28</v>
      </c>
      <c r="AD2" s="376">
        <v>29</v>
      </c>
      <c r="AE2" s="376">
        <v>30</v>
      </c>
      <c r="AF2" s="376">
        <v>31</v>
      </c>
      <c r="AG2" s="376">
        <v>32</v>
      </c>
      <c r="AH2" s="376">
        <v>33</v>
      </c>
      <c r="AI2" s="376">
        <v>34</v>
      </c>
      <c r="AJ2" s="376">
        <v>35</v>
      </c>
      <c r="AK2" s="376">
        <v>36</v>
      </c>
      <c r="AL2" s="376">
        <v>37</v>
      </c>
    </row>
    <row r="3" spans="1:38" ht="15" x14ac:dyDescent="0.2">
      <c r="A3" s="377"/>
      <c r="B3" s="324" t="s">
        <v>212</v>
      </c>
      <c r="C3" s="378" t="s">
        <v>346</v>
      </c>
      <c r="L3" s="378" t="s">
        <v>348</v>
      </c>
      <c r="U3" s="378" t="s">
        <v>349</v>
      </c>
      <c r="AD3" s="378" t="s">
        <v>420</v>
      </c>
    </row>
    <row r="4" spans="1:38" ht="15" x14ac:dyDescent="0.2">
      <c r="A4" s="377"/>
      <c r="C4" s="378">
        <v>1</v>
      </c>
      <c r="L4" s="378">
        <v>1</v>
      </c>
      <c r="U4" s="378">
        <v>1</v>
      </c>
      <c r="AD4" s="378">
        <v>1</v>
      </c>
    </row>
    <row r="5" spans="1:38" ht="15" x14ac:dyDescent="0.2">
      <c r="A5" s="377"/>
      <c r="C5" s="378" t="s">
        <v>352</v>
      </c>
      <c r="L5" s="378" t="s">
        <v>352</v>
      </c>
      <c r="U5" s="378" t="s">
        <v>352</v>
      </c>
      <c r="AD5" s="378" t="s">
        <v>352</v>
      </c>
    </row>
    <row r="6" spans="1:38" ht="15" x14ac:dyDescent="0.2">
      <c r="A6" s="377"/>
      <c r="C6" s="378" t="s">
        <v>353</v>
      </c>
      <c r="F6" s="324" t="s">
        <v>354</v>
      </c>
      <c r="I6" s="324" t="s">
        <v>326</v>
      </c>
      <c r="L6" s="378" t="s">
        <v>353</v>
      </c>
      <c r="O6" s="324" t="s">
        <v>354</v>
      </c>
      <c r="R6" s="324" t="s">
        <v>326</v>
      </c>
      <c r="U6" s="378" t="s">
        <v>353</v>
      </c>
      <c r="X6" s="324" t="s">
        <v>354</v>
      </c>
      <c r="AA6" s="324" t="s">
        <v>326</v>
      </c>
      <c r="AD6" s="378" t="s">
        <v>353</v>
      </c>
      <c r="AG6" s="324" t="s">
        <v>354</v>
      </c>
      <c r="AJ6" s="324" t="s">
        <v>326</v>
      </c>
    </row>
    <row r="7" spans="1:38" ht="15" x14ac:dyDescent="0.2">
      <c r="A7" s="377"/>
      <c r="C7" s="378" t="s">
        <v>421</v>
      </c>
      <c r="F7" s="324" t="s">
        <v>421</v>
      </c>
      <c r="I7" s="324" t="s">
        <v>421</v>
      </c>
      <c r="L7" s="378" t="s">
        <v>422</v>
      </c>
      <c r="O7" s="324" t="s">
        <v>422</v>
      </c>
      <c r="R7" s="324" t="s">
        <v>422</v>
      </c>
      <c r="U7" s="378" t="s">
        <v>423</v>
      </c>
      <c r="X7" s="324" t="s">
        <v>423</v>
      </c>
      <c r="AA7" s="324" t="s">
        <v>423</v>
      </c>
      <c r="AD7" s="378" t="s">
        <v>424</v>
      </c>
      <c r="AG7" s="324" t="s">
        <v>424</v>
      </c>
      <c r="AJ7" s="324" t="s">
        <v>424</v>
      </c>
    </row>
    <row r="8" spans="1:38" x14ac:dyDescent="0.2">
      <c r="C8" s="378">
        <v>0</v>
      </c>
      <c r="D8" s="324">
        <v>1</v>
      </c>
      <c r="E8" s="324" t="s">
        <v>326</v>
      </c>
      <c r="F8" s="324">
        <v>0</v>
      </c>
      <c r="G8" s="324">
        <v>1</v>
      </c>
      <c r="H8" s="324" t="s">
        <v>326</v>
      </c>
      <c r="I8" s="324">
        <v>0</v>
      </c>
      <c r="J8" s="324">
        <v>1</v>
      </c>
      <c r="K8" s="324" t="s">
        <v>326</v>
      </c>
      <c r="L8" s="378">
        <v>0</v>
      </c>
      <c r="M8" s="324">
        <v>1</v>
      </c>
      <c r="N8" s="324" t="s">
        <v>326</v>
      </c>
      <c r="O8" s="324">
        <v>0</v>
      </c>
      <c r="P8" s="324">
        <v>1</v>
      </c>
      <c r="Q8" s="324" t="s">
        <v>326</v>
      </c>
      <c r="R8" s="324">
        <v>0</v>
      </c>
      <c r="S8" s="324">
        <v>1</v>
      </c>
      <c r="T8" s="324" t="s">
        <v>326</v>
      </c>
      <c r="U8" s="378">
        <v>0</v>
      </c>
      <c r="V8" s="324">
        <v>1</v>
      </c>
      <c r="W8" s="324" t="s">
        <v>326</v>
      </c>
      <c r="X8" s="324">
        <v>0</v>
      </c>
      <c r="Y8" s="324">
        <v>1</v>
      </c>
      <c r="Z8" s="324" t="s">
        <v>326</v>
      </c>
      <c r="AA8" s="324">
        <v>0</v>
      </c>
      <c r="AB8" s="324">
        <v>1</v>
      </c>
      <c r="AC8" s="324" t="s">
        <v>326</v>
      </c>
      <c r="AD8" s="378">
        <v>0</v>
      </c>
      <c r="AE8" s="324">
        <v>1</v>
      </c>
      <c r="AF8" s="324" t="s">
        <v>326</v>
      </c>
      <c r="AG8" s="324">
        <v>0</v>
      </c>
      <c r="AH8" s="324">
        <v>1</v>
      </c>
      <c r="AI8" s="324" t="s">
        <v>326</v>
      </c>
      <c r="AJ8" s="324">
        <v>0</v>
      </c>
      <c r="AK8" s="324">
        <v>1</v>
      </c>
      <c r="AL8" s="324" t="s">
        <v>326</v>
      </c>
    </row>
    <row r="9" spans="1:38" x14ac:dyDescent="0.2">
      <c r="B9" s="379"/>
      <c r="C9" s="378" t="s">
        <v>372</v>
      </c>
      <c r="D9" s="324" t="s">
        <v>372</v>
      </c>
      <c r="E9" s="324" t="s">
        <v>372</v>
      </c>
      <c r="F9" s="324" t="s">
        <v>372</v>
      </c>
      <c r="G9" s="324" t="s">
        <v>372</v>
      </c>
      <c r="H9" s="324" t="s">
        <v>372</v>
      </c>
      <c r="I9" s="324" t="s">
        <v>372</v>
      </c>
      <c r="J9" s="324" t="s">
        <v>372</v>
      </c>
      <c r="K9" s="324" t="s">
        <v>372</v>
      </c>
      <c r="L9" s="378" t="s">
        <v>372</v>
      </c>
      <c r="M9" s="324" t="s">
        <v>372</v>
      </c>
      <c r="N9" s="324" t="s">
        <v>372</v>
      </c>
      <c r="O9" s="324" t="s">
        <v>372</v>
      </c>
      <c r="P9" s="324" t="s">
        <v>372</v>
      </c>
      <c r="Q9" s="324" t="s">
        <v>372</v>
      </c>
      <c r="R9" s="324" t="s">
        <v>372</v>
      </c>
      <c r="S9" s="324" t="s">
        <v>372</v>
      </c>
      <c r="T9" s="324" t="s">
        <v>372</v>
      </c>
      <c r="U9" s="378" t="s">
        <v>372</v>
      </c>
      <c r="V9" s="324" t="s">
        <v>372</v>
      </c>
      <c r="W9" s="324" t="s">
        <v>372</v>
      </c>
      <c r="X9" s="324" t="s">
        <v>372</v>
      </c>
      <c r="Y9" s="324" t="s">
        <v>372</v>
      </c>
      <c r="Z9" s="324" t="s">
        <v>372</v>
      </c>
      <c r="AA9" s="324" t="s">
        <v>372</v>
      </c>
      <c r="AB9" s="324" t="s">
        <v>372</v>
      </c>
      <c r="AC9" s="324" t="s">
        <v>372</v>
      </c>
      <c r="AD9" s="378" t="s">
        <v>372</v>
      </c>
      <c r="AE9" s="324" t="s">
        <v>372</v>
      </c>
      <c r="AF9" s="324" t="s">
        <v>372</v>
      </c>
      <c r="AG9" s="324" t="s">
        <v>372</v>
      </c>
      <c r="AH9" s="324" t="s">
        <v>372</v>
      </c>
      <c r="AI9" s="324" t="s">
        <v>372</v>
      </c>
      <c r="AJ9" s="324" t="s">
        <v>372</v>
      </c>
      <c r="AK9" s="324" t="s">
        <v>372</v>
      </c>
      <c r="AL9" s="324" t="s">
        <v>372</v>
      </c>
    </row>
    <row r="10" spans="1:38" x14ac:dyDescent="0.2">
      <c r="A10" s="324" t="s">
        <v>425</v>
      </c>
      <c r="B10" s="380" t="s">
        <v>27</v>
      </c>
      <c r="D10" s="381">
        <v>81</v>
      </c>
      <c r="E10" s="381">
        <v>270702</v>
      </c>
      <c r="G10" s="381">
        <v>76</v>
      </c>
      <c r="H10" s="381">
        <v>283743</v>
      </c>
      <c r="J10" s="381">
        <v>78</v>
      </c>
      <c r="K10" s="381">
        <v>554445</v>
      </c>
      <c r="M10" s="381">
        <v>75</v>
      </c>
      <c r="N10" s="381">
        <v>270696</v>
      </c>
      <c r="P10" s="381">
        <v>76</v>
      </c>
      <c r="Q10" s="381">
        <v>283732</v>
      </c>
      <c r="S10" s="381">
        <v>76</v>
      </c>
      <c r="T10" s="381">
        <v>554428</v>
      </c>
      <c r="V10" s="381">
        <v>74</v>
      </c>
      <c r="W10" s="381">
        <v>270678</v>
      </c>
      <c r="Y10" s="381">
        <v>63</v>
      </c>
      <c r="Z10" s="381">
        <v>283709</v>
      </c>
      <c r="AB10" s="381">
        <v>68</v>
      </c>
      <c r="AC10" s="381">
        <v>554387</v>
      </c>
      <c r="AE10" s="381">
        <v>69</v>
      </c>
      <c r="AF10" s="381">
        <v>270642</v>
      </c>
      <c r="AH10" s="381">
        <v>65</v>
      </c>
      <c r="AI10" s="381">
        <v>283630</v>
      </c>
      <c r="AK10" s="381">
        <v>67</v>
      </c>
      <c r="AL10" s="381">
        <v>554272</v>
      </c>
    </row>
    <row r="11" spans="1:38" x14ac:dyDescent="0.2">
      <c r="B11" s="380" t="s">
        <v>33</v>
      </c>
      <c r="D11" s="381">
        <v>81</v>
      </c>
      <c r="E11" s="381">
        <v>207600</v>
      </c>
      <c r="G11" s="381">
        <v>76</v>
      </c>
      <c r="H11" s="381">
        <v>217799</v>
      </c>
      <c r="J11" s="381">
        <v>79</v>
      </c>
      <c r="K11" s="381">
        <v>425399</v>
      </c>
      <c r="M11" s="381">
        <v>75</v>
      </c>
      <c r="N11" s="381">
        <v>207594</v>
      </c>
      <c r="P11" s="381">
        <v>76</v>
      </c>
      <c r="Q11" s="381">
        <v>217790</v>
      </c>
      <c r="S11" s="381">
        <v>76</v>
      </c>
      <c r="T11" s="381">
        <v>425384</v>
      </c>
      <c r="V11" s="381">
        <v>73</v>
      </c>
      <c r="W11" s="381">
        <v>207590</v>
      </c>
      <c r="Y11" s="381">
        <v>61</v>
      </c>
      <c r="Z11" s="381">
        <v>217782</v>
      </c>
      <c r="AB11" s="381">
        <v>67</v>
      </c>
      <c r="AC11" s="381">
        <v>425372</v>
      </c>
      <c r="AE11" s="381">
        <v>69</v>
      </c>
      <c r="AF11" s="381">
        <v>207558</v>
      </c>
      <c r="AH11" s="381">
        <v>66</v>
      </c>
      <c r="AI11" s="381">
        <v>217722</v>
      </c>
      <c r="AK11" s="381">
        <v>67</v>
      </c>
      <c r="AL11" s="381">
        <v>425280</v>
      </c>
    </row>
    <row r="12" spans="1:38" x14ac:dyDescent="0.2">
      <c r="B12" s="380" t="s">
        <v>373</v>
      </c>
      <c r="D12" s="381">
        <v>82</v>
      </c>
      <c r="E12" s="381">
        <v>193167</v>
      </c>
      <c r="G12" s="381">
        <v>77</v>
      </c>
      <c r="H12" s="381">
        <v>202635</v>
      </c>
      <c r="J12" s="381">
        <v>80</v>
      </c>
      <c r="K12" s="381">
        <v>395802</v>
      </c>
      <c r="M12" s="381">
        <v>76</v>
      </c>
      <c r="N12" s="381">
        <v>193164</v>
      </c>
      <c r="P12" s="381">
        <v>77</v>
      </c>
      <c r="Q12" s="381">
        <v>202628</v>
      </c>
      <c r="S12" s="381">
        <v>76</v>
      </c>
      <c r="T12" s="381">
        <v>395792</v>
      </c>
      <c r="V12" s="381">
        <v>74</v>
      </c>
      <c r="W12" s="381">
        <v>193162</v>
      </c>
      <c r="Y12" s="381">
        <v>62</v>
      </c>
      <c r="Z12" s="381">
        <v>202626</v>
      </c>
      <c r="AB12" s="381">
        <v>67</v>
      </c>
      <c r="AC12" s="381">
        <v>395788</v>
      </c>
      <c r="AE12" s="381">
        <v>70</v>
      </c>
      <c r="AF12" s="381">
        <v>193138</v>
      </c>
      <c r="AH12" s="381">
        <v>66</v>
      </c>
      <c r="AI12" s="381">
        <v>202573</v>
      </c>
      <c r="AK12" s="381">
        <v>68</v>
      </c>
      <c r="AL12" s="381">
        <v>395711</v>
      </c>
    </row>
    <row r="13" spans="1:38" ht="15" x14ac:dyDescent="0.25">
      <c r="B13" s="382" t="s">
        <v>374</v>
      </c>
      <c r="D13" s="381">
        <v>85</v>
      </c>
      <c r="E13" s="381">
        <v>800</v>
      </c>
      <c r="G13" s="381">
        <v>84</v>
      </c>
      <c r="H13" s="381">
        <v>907</v>
      </c>
      <c r="J13" s="381">
        <v>85</v>
      </c>
      <c r="K13" s="381">
        <v>1707</v>
      </c>
      <c r="M13" s="381">
        <v>81</v>
      </c>
      <c r="N13" s="381">
        <v>800</v>
      </c>
      <c r="P13" s="381">
        <v>82</v>
      </c>
      <c r="Q13" s="381">
        <v>907</v>
      </c>
      <c r="S13" s="381">
        <v>81</v>
      </c>
      <c r="T13" s="381">
        <v>1707</v>
      </c>
      <c r="V13" s="381">
        <v>79</v>
      </c>
      <c r="W13" s="381">
        <v>799</v>
      </c>
      <c r="Y13" s="381">
        <v>70</v>
      </c>
      <c r="Z13" s="381">
        <v>905</v>
      </c>
      <c r="AB13" s="381">
        <v>74</v>
      </c>
      <c r="AC13" s="381">
        <v>1704</v>
      </c>
      <c r="AE13" s="381">
        <v>76</v>
      </c>
      <c r="AF13" s="381">
        <v>799</v>
      </c>
      <c r="AH13" s="381">
        <v>75</v>
      </c>
      <c r="AI13" s="381">
        <v>907</v>
      </c>
      <c r="AK13" s="381">
        <v>75</v>
      </c>
      <c r="AL13" s="381">
        <v>1706</v>
      </c>
    </row>
    <row r="14" spans="1:38" ht="15" x14ac:dyDescent="0.25">
      <c r="B14" s="382" t="s">
        <v>375</v>
      </c>
      <c r="D14" s="381">
        <v>42</v>
      </c>
      <c r="E14" s="381">
        <v>231</v>
      </c>
      <c r="F14" s="324" t="s">
        <v>212</v>
      </c>
      <c r="G14" s="381">
        <v>43</v>
      </c>
      <c r="H14" s="381">
        <v>190</v>
      </c>
      <c r="J14" s="381">
        <v>42</v>
      </c>
      <c r="K14" s="381">
        <v>421</v>
      </c>
      <c r="M14" s="381">
        <v>36</v>
      </c>
      <c r="N14" s="381">
        <v>231</v>
      </c>
      <c r="O14" s="324" t="s">
        <v>212</v>
      </c>
      <c r="P14" s="381">
        <v>43</v>
      </c>
      <c r="Q14" s="381">
        <v>190</v>
      </c>
      <c r="S14" s="381">
        <v>39</v>
      </c>
      <c r="T14" s="381">
        <v>421</v>
      </c>
      <c r="V14" s="381">
        <v>32</v>
      </c>
      <c r="W14" s="381">
        <v>231</v>
      </c>
      <c r="X14" s="324" t="s">
        <v>212</v>
      </c>
      <c r="Y14" s="381">
        <v>20</v>
      </c>
      <c r="Z14" s="381">
        <v>190</v>
      </c>
      <c r="AB14" s="381">
        <v>27</v>
      </c>
      <c r="AC14" s="381">
        <v>421</v>
      </c>
      <c r="AD14" s="324" t="s">
        <v>212</v>
      </c>
      <c r="AE14" s="381">
        <v>29</v>
      </c>
      <c r="AF14" s="381">
        <v>228</v>
      </c>
      <c r="AG14" s="324" t="s">
        <v>212</v>
      </c>
      <c r="AH14" s="381">
        <v>28</v>
      </c>
      <c r="AI14" s="381">
        <v>188</v>
      </c>
      <c r="AK14" s="381">
        <v>29</v>
      </c>
      <c r="AL14" s="381">
        <v>416</v>
      </c>
    </row>
    <row r="15" spans="1:38" ht="15" x14ac:dyDescent="0.25">
      <c r="B15" s="382" t="s">
        <v>376</v>
      </c>
      <c r="D15" s="381">
        <v>35</v>
      </c>
      <c r="E15" s="381">
        <v>885</v>
      </c>
      <c r="G15" s="381">
        <v>29</v>
      </c>
      <c r="H15" s="381">
        <v>876</v>
      </c>
      <c r="J15" s="381">
        <v>32</v>
      </c>
      <c r="K15" s="381">
        <v>1761</v>
      </c>
      <c r="M15" s="381">
        <v>31</v>
      </c>
      <c r="N15" s="381">
        <v>883</v>
      </c>
      <c r="P15" s="381">
        <v>30</v>
      </c>
      <c r="Q15" s="381">
        <v>876</v>
      </c>
      <c r="S15" s="381">
        <v>30</v>
      </c>
      <c r="T15" s="381">
        <v>1759</v>
      </c>
      <c r="V15" s="381">
        <v>24</v>
      </c>
      <c r="W15" s="381">
        <v>885</v>
      </c>
      <c r="Y15" s="381">
        <v>15</v>
      </c>
      <c r="Z15" s="381">
        <v>876</v>
      </c>
      <c r="AB15" s="381">
        <v>20</v>
      </c>
      <c r="AC15" s="381">
        <v>1761</v>
      </c>
      <c r="AE15" s="381">
        <v>22</v>
      </c>
      <c r="AF15" s="381">
        <v>880</v>
      </c>
      <c r="AH15" s="381">
        <v>17</v>
      </c>
      <c r="AI15" s="381">
        <v>872</v>
      </c>
      <c r="AK15" s="381">
        <v>20</v>
      </c>
      <c r="AL15" s="381">
        <v>1752</v>
      </c>
    </row>
    <row r="16" spans="1:38" ht="15" x14ac:dyDescent="0.25">
      <c r="B16" s="382" t="s">
        <v>377</v>
      </c>
      <c r="D16" s="381">
        <v>71</v>
      </c>
      <c r="E16" s="381">
        <v>12517</v>
      </c>
      <c r="G16" s="381">
        <v>68</v>
      </c>
      <c r="H16" s="381">
        <v>13191</v>
      </c>
      <c r="J16" s="381">
        <v>69</v>
      </c>
      <c r="K16" s="381">
        <v>25708</v>
      </c>
      <c r="M16" s="381">
        <v>73</v>
      </c>
      <c r="N16" s="381">
        <v>12516</v>
      </c>
      <c r="P16" s="381">
        <v>74</v>
      </c>
      <c r="Q16" s="381">
        <v>13189</v>
      </c>
      <c r="S16" s="381">
        <v>74</v>
      </c>
      <c r="T16" s="381">
        <v>25705</v>
      </c>
      <c r="V16" s="381">
        <v>67</v>
      </c>
      <c r="W16" s="381">
        <v>12513</v>
      </c>
      <c r="Y16" s="381">
        <v>58</v>
      </c>
      <c r="Z16" s="381">
        <v>13185</v>
      </c>
      <c r="AB16" s="381">
        <v>63</v>
      </c>
      <c r="AC16" s="381">
        <v>25698</v>
      </c>
      <c r="AE16" s="381">
        <v>62</v>
      </c>
      <c r="AF16" s="381">
        <v>12513</v>
      </c>
      <c r="AH16" s="381">
        <v>59</v>
      </c>
      <c r="AI16" s="381">
        <v>13182</v>
      </c>
      <c r="AK16" s="381">
        <v>61</v>
      </c>
      <c r="AL16" s="381">
        <v>25695</v>
      </c>
    </row>
    <row r="17" spans="2:38" x14ac:dyDescent="0.2">
      <c r="B17" s="380" t="s">
        <v>34</v>
      </c>
      <c r="D17" s="381">
        <v>83</v>
      </c>
      <c r="E17" s="381">
        <v>12881</v>
      </c>
      <c r="G17" s="381">
        <v>77</v>
      </c>
      <c r="H17" s="381">
        <v>13193</v>
      </c>
      <c r="J17" s="381">
        <v>80</v>
      </c>
      <c r="K17" s="381">
        <v>26074</v>
      </c>
      <c r="M17" s="381">
        <v>76</v>
      </c>
      <c r="N17" s="381">
        <v>12881</v>
      </c>
      <c r="P17" s="381">
        <v>76</v>
      </c>
      <c r="Q17" s="381">
        <v>13193</v>
      </c>
      <c r="S17" s="381">
        <v>76</v>
      </c>
      <c r="T17" s="381">
        <v>26074</v>
      </c>
      <c r="V17" s="381">
        <v>77</v>
      </c>
      <c r="W17" s="381">
        <v>12880</v>
      </c>
      <c r="Y17" s="381">
        <v>66</v>
      </c>
      <c r="Z17" s="381">
        <v>13190</v>
      </c>
      <c r="AB17" s="381">
        <v>71</v>
      </c>
      <c r="AC17" s="381">
        <v>26070</v>
      </c>
      <c r="AE17" s="381">
        <v>71</v>
      </c>
      <c r="AF17" s="381">
        <v>12877</v>
      </c>
      <c r="AH17" s="381">
        <v>66</v>
      </c>
      <c r="AI17" s="381">
        <v>13188</v>
      </c>
      <c r="AK17" s="381">
        <v>68</v>
      </c>
      <c r="AL17" s="381">
        <v>26065</v>
      </c>
    </row>
    <row r="18" spans="2:38" x14ac:dyDescent="0.2">
      <c r="B18" s="380" t="s">
        <v>378</v>
      </c>
      <c r="D18" s="381">
        <v>80</v>
      </c>
      <c r="E18" s="381">
        <v>3885</v>
      </c>
      <c r="G18" s="381">
        <v>73</v>
      </c>
      <c r="H18" s="381">
        <v>3856</v>
      </c>
      <c r="J18" s="381">
        <v>77</v>
      </c>
      <c r="K18" s="381">
        <v>7741</v>
      </c>
      <c r="M18" s="381">
        <v>70</v>
      </c>
      <c r="N18" s="381">
        <v>3885</v>
      </c>
      <c r="P18" s="381">
        <v>71</v>
      </c>
      <c r="Q18" s="381">
        <v>3856</v>
      </c>
      <c r="S18" s="381">
        <v>71</v>
      </c>
      <c r="T18" s="381">
        <v>7741</v>
      </c>
      <c r="V18" s="381">
        <v>71</v>
      </c>
      <c r="W18" s="381">
        <v>3885</v>
      </c>
      <c r="Y18" s="381">
        <v>57</v>
      </c>
      <c r="Z18" s="381">
        <v>3856</v>
      </c>
      <c r="AB18" s="381">
        <v>64</v>
      </c>
      <c r="AC18" s="381">
        <v>7741</v>
      </c>
      <c r="AE18" s="381">
        <v>65</v>
      </c>
      <c r="AF18" s="381">
        <v>3883</v>
      </c>
      <c r="AH18" s="381">
        <v>59</v>
      </c>
      <c r="AI18" s="381">
        <v>3853</v>
      </c>
      <c r="AK18" s="381">
        <v>62</v>
      </c>
      <c r="AL18" s="381">
        <v>7736</v>
      </c>
    </row>
    <row r="19" spans="2:38" ht="15" x14ac:dyDescent="0.25">
      <c r="B19" s="382" t="s">
        <v>379</v>
      </c>
      <c r="D19" s="381">
        <v>83</v>
      </c>
      <c r="E19" s="381">
        <v>1543</v>
      </c>
      <c r="G19" s="381">
        <v>79</v>
      </c>
      <c r="H19" s="381">
        <v>1495</v>
      </c>
      <c r="J19" s="381">
        <v>81</v>
      </c>
      <c r="K19" s="381">
        <v>3038</v>
      </c>
      <c r="M19" s="381">
        <v>75</v>
      </c>
      <c r="N19" s="381">
        <v>1543</v>
      </c>
      <c r="P19" s="381">
        <v>77</v>
      </c>
      <c r="Q19" s="381">
        <v>1495</v>
      </c>
      <c r="S19" s="381">
        <v>76</v>
      </c>
      <c r="T19" s="381">
        <v>3038</v>
      </c>
      <c r="V19" s="381">
        <v>77</v>
      </c>
      <c r="W19" s="381">
        <v>1543</v>
      </c>
      <c r="Y19" s="381">
        <v>67</v>
      </c>
      <c r="Z19" s="381">
        <v>1494</v>
      </c>
      <c r="AB19" s="381">
        <v>72</v>
      </c>
      <c r="AC19" s="381">
        <v>3037</v>
      </c>
      <c r="AE19" s="381">
        <v>70</v>
      </c>
      <c r="AF19" s="381">
        <v>1543</v>
      </c>
      <c r="AH19" s="381">
        <v>67</v>
      </c>
      <c r="AI19" s="381">
        <v>1495</v>
      </c>
      <c r="AK19" s="381">
        <v>69</v>
      </c>
      <c r="AL19" s="381">
        <v>3038</v>
      </c>
    </row>
    <row r="20" spans="2:38" ht="15" x14ac:dyDescent="0.25">
      <c r="B20" s="382" t="s">
        <v>380</v>
      </c>
      <c r="D20" s="381">
        <v>86</v>
      </c>
      <c r="E20" s="381">
        <v>2883</v>
      </c>
      <c r="G20" s="381">
        <v>81</v>
      </c>
      <c r="H20" s="381">
        <v>3003</v>
      </c>
      <c r="J20" s="381">
        <v>83</v>
      </c>
      <c r="K20" s="381">
        <v>5886</v>
      </c>
      <c r="M20" s="381">
        <v>82</v>
      </c>
      <c r="N20" s="381">
        <v>2883</v>
      </c>
      <c r="P20" s="381">
        <v>80</v>
      </c>
      <c r="Q20" s="381">
        <v>3003</v>
      </c>
      <c r="S20" s="381">
        <v>81</v>
      </c>
      <c r="T20" s="381">
        <v>5886</v>
      </c>
      <c r="V20" s="381">
        <v>82</v>
      </c>
      <c r="W20" s="381">
        <v>2883</v>
      </c>
      <c r="Y20" s="381">
        <v>71</v>
      </c>
      <c r="Z20" s="381">
        <v>3003</v>
      </c>
      <c r="AB20" s="381">
        <v>77</v>
      </c>
      <c r="AC20" s="381">
        <v>5886</v>
      </c>
      <c r="AE20" s="381">
        <v>77</v>
      </c>
      <c r="AF20" s="381">
        <v>2882</v>
      </c>
      <c r="AH20" s="381">
        <v>72</v>
      </c>
      <c r="AI20" s="381">
        <v>3002</v>
      </c>
      <c r="AK20" s="381">
        <v>74</v>
      </c>
      <c r="AL20" s="381">
        <v>5884</v>
      </c>
    </row>
    <row r="21" spans="2:38" ht="15" x14ac:dyDescent="0.25">
      <c r="B21" s="382" t="s">
        <v>381</v>
      </c>
      <c r="D21" s="381">
        <v>84</v>
      </c>
      <c r="E21" s="381">
        <v>4570</v>
      </c>
      <c r="G21" s="381">
        <v>78</v>
      </c>
      <c r="H21" s="381">
        <v>4839</v>
      </c>
      <c r="J21" s="381">
        <v>81</v>
      </c>
      <c r="K21" s="381">
        <v>9409</v>
      </c>
      <c r="M21" s="381">
        <v>77</v>
      </c>
      <c r="N21" s="381">
        <v>4570</v>
      </c>
      <c r="P21" s="381">
        <v>78</v>
      </c>
      <c r="Q21" s="381">
        <v>4839</v>
      </c>
      <c r="S21" s="381">
        <v>78</v>
      </c>
      <c r="T21" s="381">
        <v>9409</v>
      </c>
      <c r="V21" s="381">
        <v>79</v>
      </c>
      <c r="W21" s="381">
        <v>4569</v>
      </c>
      <c r="Y21" s="381">
        <v>68</v>
      </c>
      <c r="Z21" s="381">
        <v>4837</v>
      </c>
      <c r="AB21" s="381">
        <v>73</v>
      </c>
      <c r="AC21" s="381">
        <v>9406</v>
      </c>
      <c r="AE21" s="381">
        <v>72</v>
      </c>
      <c r="AF21" s="381">
        <v>4569</v>
      </c>
      <c r="AH21" s="381">
        <v>68</v>
      </c>
      <c r="AI21" s="381">
        <v>4838</v>
      </c>
      <c r="AK21" s="381">
        <v>70</v>
      </c>
      <c r="AL21" s="381">
        <v>9407</v>
      </c>
    </row>
    <row r="22" spans="2:38" x14ac:dyDescent="0.2">
      <c r="B22" s="380" t="s">
        <v>35</v>
      </c>
      <c r="D22" s="381">
        <v>78</v>
      </c>
      <c r="E22" s="381">
        <v>27763</v>
      </c>
      <c r="G22" s="381">
        <v>74</v>
      </c>
      <c r="H22" s="381">
        <v>29489</v>
      </c>
      <c r="J22" s="381">
        <v>76</v>
      </c>
      <c r="K22" s="381">
        <v>57252</v>
      </c>
      <c r="M22" s="381">
        <v>77</v>
      </c>
      <c r="N22" s="381">
        <v>27763</v>
      </c>
      <c r="P22" s="381">
        <v>79</v>
      </c>
      <c r="Q22" s="381">
        <v>29488</v>
      </c>
      <c r="S22" s="381">
        <v>78</v>
      </c>
      <c r="T22" s="381">
        <v>57251</v>
      </c>
      <c r="V22" s="381">
        <v>80</v>
      </c>
      <c r="W22" s="381">
        <v>27752</v>
      </c>
      <c r="Y22" s="381">
        <v>71</v>
      </c>
      <c r="Z22" s="381">
        <v>29480</v>
      </c>
      <c r="AB22" s="381">
        <v>75</v>
      </c>
      <c r="AC22" s="381">
        <v>57232</v>
      </c>
      <c r="AD22" s="324" t="s">
        <v>212</v>
      </c>
      <c r="AE22" s="381">
        <v>69</v>
      </c>
      <c r="AF22" s="381">
        <v>27760</v>
      </c>
      <c r="AH22" s="381">
        <v>66</v>
      </c>
      <c r="AI22" s="381">
        <v>29476</v>
      </c>
      <c r="AK22" s="381">
        <v>68</v>
      </c>
      <c r="AL22" s="381">
        <v>57236</v>
      </c>
    </row>
    <row r="23" spans="2:38" ht="15" x14ac:dyDescent="0.25">
      <c r="B23" s="382" t="s">
        <v>382</v>
      </c>
      <c r="D23" s="381">
        <v>85</v>
      </c>
      <c r="E23" s="381">
        <v>6846</v>
      </c>
      <c r="G23" s="381">
        <v>80</v>
      </c>
      <c r="H23" s="381">
        <v>7532</v>
      </c>
      <c r="J23" s="381">
        <v>83</v>
      </c>
      <c r="K23" s="381">
        <v>14378</v>
      </c>
      <c r="M23" s="381">
        <v>84</v>
      </c>
      <c r="N23" s="381">
        <v>6846</v>
      </c>
      <c r="P23" s="381">
        <v>86</v>
      </c>
      <c r="Q23" s="381">
        <v>7532</v>
      </c>
      <c r="S23" s="381">
        <v>85</v>
      </c>
      <c r="T23" s="381">
        <v>14378</v>
      </c>
      <c r="V23" s="381">
        <v>86</v>
      </c>
      <c r="W23" s="381">
        <v>6843</v>
      </c>
      <c r="Y23" s="381">
        <v>78</v>
      </c>
      <c r="Z23" s="381">
        <v>7531</v>
      </c>
      <c r="AB23" s="381">
        <v>82</v>
      </c>
      <c r="AC23" s="381">
        <v>14374</v>
      </c>
      <c r="AE23" s="381">
        <v>78</v>
      </c>
      <c r="AF23" s="381">
        <v>6846</v>
      </c>
      <c r="AH23" s="381">
        <v>75</v>
      </c>
      <c r="AI23" s="381">
        <v>7529</v>
      </c>
      <c r="AK23" s="381">
        <v>76</v>
      </c>
      <c r="AL23" s="381">
        <v>14375</v>
      </c>
    </row>
    <row r="24" spans="2:38" ht="15" x14ac:dyDescent="0.25">
      <c r="B24" s="382" t="s">
        <v>383</v>
      </c>
      <c r="D24" s="381">
        <v>73</v>
      </c>
      <c r="E24" s="381">
        <v>11788</v>
      </c>
      <c r="G24" s="381">
        <v>69</v>
      </c>
      <c r="H24" s="381">
        <v>12424</v>
      </c>
      <c r="J24" s="381">
        <v>71</v>
      </c>
      <c r="K24" s="381">
        <v>24212</v>
      </c>
      <c r="M24" s="381">
        <v>71</v>
      </c>
      <c r="N24" s="381">
        <v>11788</v>
      </c>
      <c r="P24" s="381">
        <v>73</v>
      </c>
      <c r="Q24" s="381">
        <v>12423</v>
      </c>
      <c r="S24" s="381">
        <v>72</v>
      </c>
      <c r="T24" s="381">
        <v>24211</v>
      </c>
      <c r="V24" s="381">
        <v>75</v>
      </c>
      <c r="W24" s="381">
        <v>11788</v>
      </c>
      <c r="Y24" s="381">
        <v>65</v>
      </c>
      <c r="Z24" s="381">
        <v>12424</v>
      </c>
      <c r="AB24" s="381">
        <v>70</v>
      </c>
      <c r="AC24" s="381">
        <v>24212</v>
      </c>
      <c r="AE24" s="381">
        <v>62</v>
      </c>
      <c r="AF24" s="381">
        <v>11785</v>
      </c>
      <c r="AH24" s="381">
        <v>60</v>
      </c>
      <c r="AI24" s="381">
        <v>12418</v>
      </c>
      <c r="AK24" s="381">
        <v>61</v>
      </c>
      <c r="AL24" s="381">
        <v>24203</v>
      </c>
    </row>
    <row r="25" spans="2:38" ht="15" x14ac:dyDescent="0.25">
      <c r="B25" s="382" t="s">
        <v>384</v>
      </c>
      <c r="D25" s="381">
        <v>78</v>
      </c>
      <c r="E25" s="381">
        <v>4949</v>
      </c>
      <c r="G25" s="381">
        <v>74</v>
      </c>
      <c r="H25" s="381">
        <v>5125</v>
      </c>
      <c r="J25" s="381">
        <v>76</v>
      </c>
      <c r="K25" s="381">
        <v>10074</v>
      </c>
      <c r="M25" s="381">
        <v>75</v>
      </c>
      <c r="N25" s="381">
        <v>4949</v>
      </c>
      <c r="P25" s="381">
        <v>78</v>
      </c>
      <c r="Q25" s="381">
        <v>5125</v>
      </c>
      <c r="S25" s="381">
        <v>77</v>
      </c>
      <c r="T25" s="381">
        <v>10074</v>
      </c>
      <c r="V25" s="381">
        <v>80</v>
      </c>
      <c r="W25" s="381">
        <v>4948</v>
      </c>
      <c r="Y25" s="381">
        <v>72</v>
      </c>
      <c r="Z25" s="381">
        <v>5125</v>
      </c>
      <c r="AB25" s="381">
        <v>76</v>
      </c>
      <c r="AC25" s="381">
        <v>10073</v>
      </c>
      <c r="AE25" s="381">
        <v>68</v>
      </c>
      <c r="AF25" s="381">
        <v>4949</v>
      </c>
      <c r="AH25" s="381">
        <v>66</v>
      </c>
      <c r="AI25" s="381">
        <v>5122</v>
      </c>
      <c r="AK25" s="381">
        <v>67</v>
      </c>
      <c r="AL25" s="381">
        <v>10071</v>
      </c>
    </row>
    <row r="26" spans="2:38" ht="15" x14ac:dyDescent="0.25">
      <c r="B26" s="382" t="s">
        <v>385</v>
      </c>
      <c r="D26" s="381">
        <v>83</v>
      </c>
      <c r="E26" s="381">
        <v>4180</v>
      </c>
      <c r="G26" s="381">
        <v>78</v>
      </c>
      <c r="H26" s="381">
        <v>4408</v>
      </c>
      <c r="J26" s="381">
        <v>80</v>
      </c>
      <c r="K26" s="381">
        <v>8588</v>
      </c>
      <c r="M26" s="381">
        <v>84</v>
      </c>
      <c r="N26" s="381">
        <v>4180</v>
      </c>
      <c r="P26" s="381">
        <v>83</v>
      </c>
      <c r="Q26" s="381">
        <v>4408</v>
      </c>
      <c r="S26" s="381">
        <v>83</v>
      </c>
      <c r="T26" s="381">
        <v>8588</v>
      </c>
      <c r="V26" s="381">
        <v>84</v>
      </c>
      <c r="W26" s="381">
        <v>4173</v>
      </c>
      <c r="Y26" s="381">
        <v>75</v>
      </c>
      <c r="Z26" s="381">
        <v>4400</v>
      </c>
      <c r="AB26" s="381">
        <v>79</v>
      </c>
      <c r="AC26" s="381">
        <v>8573</v>
      </c>
      <c r="AE26" s="381">
        <v>76</v>
      </c>
      <c r="AF26" s="381">
        <v>4180</v>
      </c>
      <c r="AH26" s="381">
        <v>71</v>
      </c>
      <c r="AI26" s="381">
        <v>4407</v>
      </c>
      <c r="AK26" s="381">
        <v>73</v>
      </c>
      <c r="AL26" s="381">
        <v>8587</v>
      </c>
    </row>
    <row r="27" spans="2:38" x14ac:dyDescent="0.2">
      <c r="B27" s="380" t="s">
        <v>36</v>
      </c>
      <c r="D27" s="381">
        <v>79</v>
      </c>
      <c r="E27" s="381">
        <v>15034</v>
      </c>
      <c r="G27" s="381">
        <v>71</v>
      </c>
      <c r="H27" s="381">
        <v>15538</v>
      </c>
      <c r="J27" s="381">
        <v>75</v>
      </c>
      <c r="K27" s="381">
        <v>30572</v>
      </c>
      <c r="M27" s="381">
        <v>72</v>
      </c>
      <c r="N27" s="381">
        <v>15034</v>
      </c>
      <c r="P27" s="381">
        <v>71</v>
      </c>
      <c r="Q27" s="381">
        <v>15538</v>
      </c>
      <c r="S27" s="381">
        <v>72</v>
      </c>
      <c r="T27" s="381">
        <v>30572</v>
      </c>
      <c r="V27" s="381">
        <v>75</v>
      </c>
      <c r="W27" s="381">
        <v>15032</v>
      </c>
      <c r="Y27" s="381">
        <v>64</v>
      </c>
      <c r="Z27" s="381">
        <v>15534</v>
      </c>
      <c r="AB27" s="381">
        <v>70</v>
      </c>
      <c r="AC27" s="381">
        <v>30566</v>
      </c>
      <c r="AE27" s="381">
        <v>65</v>
      </c>
      <c r="AF27" s="381">
        <v>15029</v>
      </c>
      <c r="AH27" s="381">
        <v>60</v>
      </c>
      <c r="AI27" s="381">
        <v>15530</v>
      </c>
      <c r="AK27" s="381">
        <v>63</v>
      </c>
      <c r="AL27" s="381">
        <v>30559</v>
      </c>
    </row>
    <row r="28" spans="2:38" ht="15" x14ac:dyDescent="0.25">
      <c r="B28" s="382" t="s">
        <v>386</v>
      </c>
      <c r="D28" s="381">
        <v>77</v>
      </c>
      <c r="E28" s="381">
        <v>3814</v>
      </c>
      <c r="G28" s="381">
        <v>68</v>
      </c>
      <c r="H28" s="381">
        <v>4129</v>
      </c>
      <c r="J28" s="381">
        <v>73</v>
      </c>
      <c r="K28" s="381">
        <v>7943</v>
      </c>
      <c r="M28" s="381">
        <v>67</v>
      </c>
      <c r="N28" s="381">
        <v>3814</v>
      </c>
      <c r="P28" s="381">
        <v>66</v>
      </c>
      <c r="Q28" s="381">
        <v>4129</v>
      </c>
      <c r="S28" s="381">
        <v>66</v>
      </c>
      <c r="T28" s="381">
        <v>7943</v>
      </c>
      <c r="V28" s="381">
        <v>71</v>
      </c>
      <c r="W28" s="381">
        <v>3814</v>
      </c>
      <c r="Y28" s="381">
        <v>56</v>
      </c>
      <c r="Z28" s="381">
        <v>4128</v>
      </c>
      <c r="AB28" s="381">
        <v>63</v>
      </c>
      <c r="AC28" s="381">
        <v>7942</v>
      </c>
      <c r="AE28" s="381">
        <v>60</v>
      </c>
      <c r="AF28" s="381">
        <v>3813</v>
      </c>
      <c r="AH28" s="381">
        <v>54</v>
      </c>
      <c r="AI28" s="381">
        <v>4129</v>
      </c>
      <c r="AK28" s="381">
        <v>57</v>
      </c>
      <c r="AL28" s="381">
        <v>7942</v>
      </c>
    </row>
    <row r="29" spans="2:38" ht="15" x14ac:dyDescent="0.25">
      <c r="B29" s="382" t="s">
        <v>387</v>
      </c>
      <c r="D29" s="381">
        <v>80</v>
      </c>
      <c r="E29" s="381">
        <v>9294</v>
      </c>
      <c r="G29" s="381">
        <v>73</v>
      </c>
      <c r="H29" s="381">
        <v>9412</v>
      </c>
      <c r="J29" s="381">
        <v>77</v>
      </c>
      <c r="K29" s="381">
        <v>18706</v>
      </c>
      <c r="M29" s="381">
        <v>75</v>
      </c>
      <c r="N29" s="381">
        <v>9294</v>
      </c>
      <c r="P29" s="381">
        <v>74</v>
      </c>
      <c r="Q29" s="381">
        <v>9412</v>
      </c>
      <c r="S29" s="381">
        <v>74</v>
      </c>
      <c r="T29" s="381">
        <v>18706</v>
      </c>
      <c r="V29" s="381">
        <v>78</v>
      </c>
      <c r="W29" s="381">
        <v>9293</v>
      </c>
      <c r="Y29" s="381">
        <v>69</v>
      </c>
      <c r="Z29" s="381">
        <v>9409</v>
      </c>
      <c r="AB29" s="381">
        <v>73</v>
      </c>
      <c r="AC29" s="381">
        <v>18702</v>
      </c>
      <c r="AE29" s="381">
        <v>68</v>
      </c>
      <c r="AF29" s="381">
        <v>9291</v>
      </c>
      <c r="AH29" s="381">
        <v>63</v>
      </c>
      <c r="AI29" s="381">
        <v>9406</v>
      </c>
      <c r="AK29" s="381">
        <v>66</v>
      </c>
      <c r="AL29" s="381">
        <v>18697</v>
      </c>
    </row>
    <row r="30" spans="2:38" ht="15" x14ac:dyDescent="0.25">
      <c r="B30" s="382" t="s">
        <v>388</v>
      </c>
      <c r="D30" s="381">
        <v>78</v>
      </c>
      <c r="E30" s="381">
        <v>1926</v>
      </c>
      <c r="G30" s="381">
        <v>69</v>
      </c>
      <c r="H30" s="381">
        <v>1997</v>
      </c>
      <c r="J30" s="381">
        <v>73</v>
      </c>
      <c r="K30" s="381">
        <v>3923</v>
      </c>
      <c r="M30" s="381">
        <v>69</v>
      </c>
      <c r="N30" s="381">
        <v>1926</v>
      </c>
      <c r="P30" s="381">
        <v>68</v>
      </c>
      <c r="Q30" s="381">
        <v>1997</v>
      </c>
      <c r="S30" s="381">
        <v>68</v>
      </c>
      <c r="T30" s="381">
        <v>3923</v>
      </c>
      <c r="V30" s="381">
        <v>73</v>
      </c>
      <c r="W30" s="381">
        <v>1925</v>
      </c>
      <c r="Y30" s="381">
        <v>61</v>
      </c>
      <c r="Z30" s="381">
        <v>1997</v>
      </c>
      <c r="AB30" s="381">
        <v>67</v>
      </c>
      <c r="AC30" s="381">
        <v>3922</v>
      </c>
      <c r="AE30" s="381">
        <v>63</v>
      </c>
      <c r="AF30" s="381">
        <v>1925</v>
      </c>
      <c r="AH30" s="381">
        <v>57</v>
      </c>
      <c r="AI30" s="381">
        <v>1995</v>
      </c>
      <c r="AK30" s="381">
        <v>60</v>
      </c>
      <c r="AL30" s="381">
        <v>3920</v>
      </c>
    </row>
    <row r="31" spans="2:38" x14ac:dyDescent="0.2">
      <c r="B31" s="380" t="s">
        <v>37</v>
      </c>
      <c r="D31" s="381">
        <v>89</v>
      </c>
      <c r="E31" s="381">
        <v>980</v>
      </c>
      <c r="G31" s="381">
        <v>84</v>
      </c>
      <c r="H31" s="381">
        <v>1000</v>
      </c>
      <c r="J31" s="381">
        <v>86</v>
      </c>
      <c r="K31" s="381">
        <v>1980</v>
      </c>
      <c r="M31" s="381">
        <v>92</v>
      </c>
      <c r="N31" s="381">
        <v>980</v>
      </c>
      <c r="P31" s="381">
        <v>91</v>
      </c>
      <c r="Q31" s="381">
        <v>1000</v>
      </c>
      <c r="S31" s="381">
        <v>92</v>
      </c>
      <c r="T31" s="381">
        <v>1980</v>
      </c>
      <c r="V31" s="381">
        <v>88</v>
      </c>
      <c r="W31" s="381">
        <v>980</v>
      </c>
      <c r="Y31" s="381">
        <v>80</v>
      </c>
      <c r="Z31" s="381">
        <v>1000</v>
      </c>
      <c r="AB31" s="381">
        <v>84</v>
      </c>
      <c r="AC31" s="381">
        <v>1980</v>
      </c>
      <c r="AE31" s="381">
        <v>86</v>
      </c>
      <c r="AF31" s="381">
        <v>980</v>
      </c>
      <c r="AH31" s="381">
        <v>80</v>
      </c>
      <c r="AI31" s="381">
        <v>999</v>
      </c>
      <c r="AK31" s="381">
        <v>83</v>
      </c>
      <c r="AL31" s="381">
        <v>1979</v>
      </c>
    </row>
    <row r="32" spans="2:38" ht="15" x14ac:dyDescent="0.25">
      <c r="B32" s="382" t="s">
        <v>389</v>
      </c>
      <c r="D32" s="381">
        <v>73</v>
      </c>
      <c r="E32" s="381">
        <v>4248</v>
      </c>
      <c r="G32" s="381">
        <v>69</v>
      </c>
      <c r="H32" s="381">
        <v>4441</v>
      </c>
      <c r="J32" s="381">
        <v>71</v>
      </c>
      <c r="K32" s="381">
        <v>8689</v>
      </c>
      <c r="M32" s="381">
        <v>74</v>
      </c>
      <c r="N32" s="381">
        <v>4248</v>
      </c>
      <c r="P32" s="381">
        <v>76</v>
      </c>
      <c r="Q32" s="381">
        <v>4441</v>
      </c>
      <c r="S32" s="381">
        <v>75</v>
      </c>
      <c r="T32" s="381">
        <v>8689</v>
      </c>
      <c r="V32" s="381">
        <v>72</v>
      </c>
      <c r="W32" s="381">
        <v>4248</v>
      </c>
      <c r="Y32" s="381">
        <v>63</v>
      </c>
      <c r="Z32" s="381">
        <v>4440</v>
      </c>
      <c r="AB32" s="381">
        <v>67</v>
      </c>
      <c r="AC32" s="381">
        <v>8688</v>
      </c>
      <c r="AE32" s="381">
        <v>64</v>
      </c>
      <c r="AF32" s="381">
        <v>4248</v>
      </c>
      <c r="AH32" s="381">
        <v>60</v>
      </c>
      <c r="AI32" s="381">
        <v>4439</v>
      </c>
      <c r="AK32" s="381">
        <v>62</v>
      </c>
      <c r="AL32" s="381">
        <v>8687</v>
      </c>
    </row>
    <row r="33" spans="1:38" ht="15" x14ac:dyDescent="0.25">
      <c r="A33" s="376"/>
      <c r="B33" s="383" t="s">
        <v>480</v>
      </c>
      <c r="D33" s="381">
        <v>69</v>
      </c>
      <c r="E33" s="381">
        <v>2196</v>
      </c>
      <c r="G33" s="381">
        <v>62</v>
      </c>
      <c r="H33" s="381">
        <v>2283</v>
      </c>
      <c r="J33" s="381">
        <v>66</v>
      </c>
      <c r="K33" s="381">
        <v>4479</v>
      </c>
      <c r="M33" s="381">
        <v>62</v>
      </c>
      <c r="N33" s="381">
        <v>2196</v>
      </c>
      <c r="P33" s="381">
        <v>62</v>
      </c>
      <c r="Q33" s="381">
        <v>2282</v>
      </c>
      <c r="S33" s="381">
        <v>62</v>
      </c>
      <c r="T33" s="381">
        <v>4478</v>
      </c>
      <c r="V33" s="381">
        <v>63</v>
      </c>
      <c r="W33" s="381">
        <v>2196</v>
      </c>
      <c r="Y33" s="381">
        <v>51</v>
      </c>
      <c r="Z33" s="381">
        <v>2283</v>
      </c>
      <c r="AB33" s="381">
        <v>57</v>
      </c>
      <c r="AC33" s="381">
        <v>4479</v>
      </c>
      <c r="AE33" s="381">
        <v>57</v>
      </c>
      <c r="AF33" s="381">
        <v>2190</v>
      </c>
      <c r="AH33" s="381">
        <v>52</v>
      </c>
      <c r="AI33" s="381">
        <v>2276</v>
      </c>
      <c r="AK33" s="381">
        <v>54</v>
      </c>
      <c r="AL33" s="381">
        <v>4466</v>
      </c>
    </row>
    <row r="34" spans="1:38" ht="15" x14ac:dyDescent="0.25">
      <c r="A34" s="324" t="s">
        <v>394</v>
      </c>
      <c r="B34" s="382" t="s">
        <v>27</v>
      </c>
      <c r="D34" s="381">
        <v>81</v>
      </c>
      <c r="E34" s="381">
        <v>270702</v>
      </c>
      <c r="G34" s="381">
        <v>76</v>
      </c>
      <c r="H34" s="381">
        <v>283743</v>
      </c>
      <c r="J34" s="381">
        <v>78</v>
      </c>
      <c r="K34" s="381">
        <v>554445</v>
      </c>
      <c r="M34" s="381">
        <v>75</v>
      </c>
      <c r="N34" s="381">
        <v>270696</v>
      </c>
      <c r="P34" s="381">
        <v>76</v>
      </c>
      <c r="Q34" s="381">
        <v>283732</v>
      </c>
      <c r="S34" s="381">
        <v>76</v>
      </c>
      <c r="T34" s="381">
        <v>554428</v>
      </c>
      <c r="V34" s="381">
        <v>74</v>
      </c>
      <c r="W34" s="381">
        <v>270678</v>
      </c>
      <c r="Y34" s="381">
        <v>63</v>
      </c>
      <c r="Z34" s="381">
        <v>283709</v>
      </c>
      <c r="AB34" s="381">
        <v>68</v>
      </c>
      <c r="AC34" s="381">
        <v>554387</v>
      </c>
      <c r="AE34" s="381">
        <v>69</v>
      </c>
      <c r="AF34" s="381">
        <v>270642</v>
      </c>
      <c r="AH34" s="381">
        <v>65</v>
      </c>
      <c r="AI34" s="381">
        <v>283630</v>
      </c>
      <c r="AK34" s="381">
        <v>67</v>
      </c>
      <c r="AL34" s="381">
        <v>554272</v>
      </c>
    </row>
    <row r="35" spans="1:38" ht="15" x14ac:dyDescent="0.25">
      <c r="B35" s="382" t="s">
        <v>481</v>
      </c>
      <c r="D35" s="381">
        <v>82</v>
      </c>
      <c r="E35" s="381">
        <v>221515</v>
      </c>
      <c r="G35" s="381">
        <v>77</v>
      </c>
      <c r="H35" s="381">
        <v>232042</v>
      </c>
      <c r="J35" s="381">
        <v>80</v>
      </c>
      <c r="K35" s="381">
        <v>453557</v>
      </c>
      <c r="M35" s="381">
        <v>76</v>
      </c>
      <c r="N35" s="381">
        <v>221509</v>
      </c>
      <c r="P35" s="381">
        <v>77</v>
      </c>
      <c r="Q35" s="381">
        <v>232034</v>
      </c>
      <c r="S35" s="381">
        <v>76</v>
      </c>
      <c r="T35" s="381">
        <v>453543</v>
      </c>
      <c r="V35" s="381">
        <v>74</v>
      </c>
      <c r="W35" s="381">
        <v>221505</v>
      </c>
      <c r="Y35" s="381">
        <v>62</v>
      </c>
      <c r="Z35" s="381">
        <v>232023</v>
      </c>
      <c r="AB35" s="381">
        <v>68</v>
      </c>
      <c r="AC35" s="381">
        <v>453528</v>
      </c>
      <c r="AE35" s="381">
        <v>70</v>
      </c>
      <c r="AF35" s="381">
        <v>221473</v>
      </c>
      <c r="AH35" s="381">
        <v>66</v>
      </c>
      <c r="AI35" s="381">
        <v>231962</v>
      </c>
      <c r="AK35" s="381">
        <v>68</v>
      </c>
      <c r="AL35" s="381">
        <v>453435</v>
      </c>
    </row>
    <row r="36" spans="1:38" ht="15" x14ac:dyDescent="0.25">
      <c r="B36" s="382" t="s">
        <v>482</v>
      </c>
      <c r="D36" s="381">
        <v>74</v>
      </c>
      <c r="E36" s="381">
        <v>48352</v>
      </c>
      <c r="G36" s="381">
        <v>70</v>
      </c>
      <c r="H36" s="381">
        <v>50752</v>
      </c>
      <c r="J36" s="381">
        <v>72</v>
      </c>
      <c r="K36" s="381">
        <v>99104</v>
      </c>
      <c r="M36" s="381">
        <v>74</v>
      </c>
      <c r="N36" s="381">
        <v>48352</v>
      </c>
      <c r="P36" s="381">
        <v>76</v>
      </c>
      <c r="Q36" s="381">
        <v>50750</v>
      </c>
      <c r="S36" s="381">
        <v>75</v>
      </c>
      <c r="T36" s="381">
        <v>99102</v>
      </c>
      <c r="V36" s="381">
        <v>74</v>
      </c>
      <c r="W36" s="381">
        <v>48338</v>
      </c>
      <c r="Y36" s="381">
        <v>65</v>
      </c>
      <c r="Z36" s="381">
        <v>50737</v>
      </c>
      <c r="AB36" s="381">
        <v>70</v>
      </c>
      <c r="AC36" s="381">
        <v>99075</v>
      </c>
      <c r="AE36" s="381">
        <v>65</v>
      </c>
      <c r="AF36" s="381">
        <v>48339</v>
      </c>
      <c r="AH36" s="381">
        <v>62</v>
      </c>
      <c r="AI36" s="381">
        <v>50725</v>
      </c>
      <c r="AK36" s="381">
        <v>63</v>
      </c>
      <c r="AL36" s="381">
        <v>99064</v>
      </c>
    </row>
    <row r="37" spans="1:38" ht="15" x14ac:dyDescent="0.25">
      <c r="B37" s="382" t="s">
        <v>480</v>
      </c>
      <c r="D37" s="381">
        <v>52</v>
      </c>
      <c r="E37" s="381">
        <v>835</v>
      </c>
      <c r="G37" s="381">
        <v>46</v>
      </c>
      <c r="H37" s="381">
        <v>949</v>
      </c>
      <c r="J37" s="381">
        <v>49</v>
      </c>
      <c r="K37" s="381">
        <v>1784</v>
      </c>
      <c r="M37" s="381">
        <v>49</v>
      </c>
      <c r="N37" s="381">
        <v>835</v>
      </c>
      <c r="P37" s="381">
        <v>47</v>
      </c>
      <c r="Q37" s="381">
        <v>948</v>
      </c>
      <c r="S37" s="381">
        <v>48</v>
      </c>
      <c r="T37" s="381">
        <v>1783</v>
      </c>
      <c r="V37" s="381">
        <v>49</v>
      </c>
      <c r="W37" s="381">
        <v>835</v>
      </c>
      <c r="Y37" s="381">
        <v>39</v>
      </c>
      <c r="Z37" s="381">
        <v>949</v>
      </c>
      <c r="AB37" s="381">
        <v>44</v>
      </c>
      <c r="AC37" s="381">
        <v>1784</v>
      </c>
      <c r="AE37" s="381">
        <v>42</v>
      </c>
      <c r="AF37" s="381">
        <v>830</v>
      </c>
      <c r="AH37" s="381">
        <v>38</v>
      </c>
      <c r="AI37" s="381">
        <v>943</v>
      </c>
      <c r="AK37" s="381">
        <v>40</v>
      </c>
      <c r="AL37" s="381">
        <v>1773</v>
      </c>
    </row>
    <row r="38" spans="1:38" ht="15" x14ac:dyDescent="0.25">
      <c r="A38" s="324" t="s">
        <v>426</v>
      </c>
      <c r="B38" s="382" t="s">
        <v>27</v>
      </c>
      <c r="D38" s="381">
        <v>81</v>
      </c>
      <c r="E38" s="381">
        <v>270702</v>
      </c>
      <c r="G38" s="381">
        <v>76</v>
      </c>
      <c r="H38" s="381">
        <v>283743</v>
      </c>
      <c r="J38" s="381">
        <v>78</v>
      </c>
      <c r="K38" s="381">
        <v>554445</v>
      </c>
      <c r="M38" s="381">
        <v>75</v>
      </c>
      <c r="N38" s="381">
        <v>270696</v>
      </c>
      <c r="P38" s="381">
        <v>76</v>
      </c>
      <c r="Q38" s="381">
        <v>283732</v>
      </c>
      <c r="S38" s="381">
        <v>76</v>
      </c>
      <c r="T38" s="381">
        <v>554428</v>
      </c>
      <c r="V38" s="381">
        <v>74</v>
      </c>
      <c r="W38" s="381">
        <v>270678</v>
      </c>
      <c r="Y38" s="381">
        <v>63</v>
      </c>
      <c r="Z38" s="381">
        <v>283709</v>
      </c>
      <c r="AB38" s="381">
        <v>68</v>
      </c>
      <c r="AC38" s="381">
        <v>554387</v>
      </c>
      <c r="AE38" s="381">
        <v>69</v>
      </c>
      <c r="AF38" s="381">
        <v>270642</v>
      </c>
      <c r="AH38" s="381">
        <v>65</v>
      </c>
      <c r="AI38" s="381">
        <v>283630</v>
      </c>
      <c r="AK38" s="381">
        <v>67</v>
      </c>
      <c r="AL38" s="381">
        <v>554272</v>
      </c>
    </row>
    <row r="39" spans="1:38" ht="15" x14ac:dyDescent="0.25">
      <c r="B39" s="382" t="s">
        <v>43</v>
      </c>
      <c r="D39" s="381">
        <v>67</v>
      </c>
      <c r="E39" s="381">
        <v>46996</v>
      </c>
      <c r="G39" s="381">
        <v>61</v>
      </c>
      <c r="H39" s="381">
        <v>49029</v>
      </c>
      <c r="J39" s="381">
        <v>64</v>
      </c>
      <c r="K39" s="381">
        <v>96025</v>
      </c>
      <c r="M39" s="381">
        <v>61</v>
      </c>
      <c r="N39" s="381">
        <v>46994</v>
      </c>
      <c r="P39" s="381">
        <v>61</v>
      </c>
      <c r="Q39" s="381">
        <v>49027</v>
      </c>
      <c r="S39" s="381">
        <v>61</v>
      </c>
      <c r="T39" s="381">
        <v>96021</v>
      </c>
      <c r="V39" s="381">
        <v>59</v>
      </c>
      <c r="W39" s="381">
        <v>46992</v>
      </c>
      <c r="Y39" s="381">
        <v>46</v>
      </c>
      <c r="Z39" s="381">
        <v>49027</v>
      </c>
      <c r="AB39" s="381">
        <v>53</v>
      </c>
      <c r="AC39" s="381">
        <v>96019</v>
      </c>
      <c r="AE39" s="381">
        <v>52</v>
      </c>
      <c r="AF39" s="381">
        <v>46974</v>
      </c>
      <c r="AH39" s="381">
        <v>47</v>
      </c>
      <c r="AI39" s="381">
        <v>48996</v>
      </c>
      <c r="AK39" s="381">
        <v>49</v>
      </c>
      <c r="AL39" s="381">
        <v>95970</v>
      </c>
    </row>
    <row r="40" spans="1:38" ht="15" x14ac:dyDescent="0.25">
      <c r="B40" s="382" t="s">
        <v>483</v>
      </c>
      <c r="D40" s="381">
        <v>84</v>
      </c>
      <c r="E40" s="381">
        <v>223706</v>
      </c>
      <c r="G40" s="381">
        <v>79</v>
      </c>
      <c r="H40" s="381">
        <v>234714</v>
      </c>
      <c r="J40" s="381">
        <v>81</v>
      </c>
      <c r="K40" s="381">
        <v>458420</v>
      </c>
      <c r="M40" s="381">
        <v>78</v>
      </c>
      <c r="N40" s="381">
        <v>223702</v>
      </c>
      <c r="P40" s="381">
        <v>79</v>
      </c>
      <c r="Q40" s="381">
        <v>234705</v>
      </c>
      <c r="S40" s="381">
        <v>79</v>
      </c>
      <c r="T40" s="381">
        <v>458407</v>
      </c>
      <c r="V40" s="381">
        <v>77</v>
      </c>
      <c r="W40" s="381">
        <v>223686</v>
      </c>
      <c r="Y40" s="381">
        <v>66</v>
      </c>
      <c r="Z40" s="381">
        <v>234682</v>
      </c>
      <c r="AB40" s="381">
        <v>71</v>
      </c>
      <c r="AC40" s="381">
        <v>458368</v>
      </c>
      <c r="AE40" s="381">
        <v>73</v>
      </c>
      <c r="AF40" s="381">
        <v>223668</v>
      </c>
      <c r="AH40" s="381">
        <v>69</v>
      </c>
      <c r="AI40" s="381">
        <v>234634</v>
      </c>
      <c r="AK40" s="381">
        <v>71</v>
      </c>
      <c r="AL40" s="381">
        <v>458302</v>
      </c>
    </row>
    <row r="41" spans="1:38" ht="15" x14ac:dyDescent="0.25">
      <c r="A41" s="324" t="s">
        <v>398</v>
      </c>
      <c r="B41" s="382" t="s">
        <v>27</v>
      </c>
      <c r="D41" s="381">
        <v>81</v>
      </c>
      <c r="E41" s="381">
        <v>270702</v>
      </c>
      <c r="G41" s="381">
        <v>76</v>
      </c>
      <c r="H41" s="381">
        <v>283743</v>
      </c>
      <c r="J41" s="381">
        <v>78</v>
      </c>
      <c r="K41" s="381">
        <v>554445</v>
      </c>
      <c r="M41" s="381">
        <v>75</v>
      </c>
      <c r="N41" s="381">
        <v>270696</v>
      </c>
      <c r="P41" s="381">
        <v>76</v>
      </c>
      <c r="Q41" s="381">
        <v>283732</v>
      </c>
      <c r="S41" s="381">
        <v>76</v>
      </c>
      <c r="T41" s="381">
        <v>554428</v>
      </c>
      <c r="V41" s="381">
        <v>74</v>
      </c>
      <c r="W41" s="381">
        <v>270678</v>
      </c>
      <c r="Y41" s="381">
        <v>63</v>
      </c>
      <c r="Z41" s="381">
        <v>283709</v>
      </c>
      <c r="AB41" s="381">
        <v>68</v>
      </c>
      <c r="AC41" s="381">
        <v>554387</v>
      </c>
      <c r="AE41" s="381">
        <v>69</v>
      </c>
      <c r="AF41" s="381">
        <v>270642</v>
      </c>
      <c r="AH41" s="381">
        <v>65</v>
      </c>
      <c r="AI41" s="381">
        <v>283630</v>
      </c>
      <c r="AK41" s="381">
        <v>67</v>
      </c>
      <c r="AL41" s="381">
        <v>554272</v>
      </c>
    </row>
    <row r="42" spans="1:38" x14ac:dyDescent="0.2">
      <c r="B42" s="380" t="s">
        <v>48</v>
      </c>
      <c r="D42" s="381">
        <v>88</v>
      </c>
      <c r="E42" s="381">
        <v>227733</v>
      </c>
      <c r="G42" s="381">
        <v>87</v>
      </c>
      <c r="H42" s="381">
        <v>205260</v>
      </c>
      <c r="J42" s="381">
        <v>88</v>
      </c>
      <c r="K42" s="381">
        <v>432993</v>
      </c>
      <c r="M42" s="381">
        <v>83</v>
      </c>
      <c r="N42" s="381">
        <v>227731</v>
      </c>
      <c r="P42" s="381">
        <v>88</v>
      </c>
      <c r="Q42" s="381">
        <v>205254</v>
      </c>
      <c r="S42" s="381">
        <v>86</v>
      </c>
      <c r="T42" s="381">
        <v>432985</v>
      </c>
      <c r="V42" s="381">
        <v>83</v>
      </c>
      <c r="W42" s="381">
        <v>227718</v>
      </c>
      <c r="Y42" s="381">
        <v>77</v>
      </c>
      <c r="Z42" s="381">
        <v>205240</v>
      </c>
      <c r="AB42" s="381">
        <v>80</v>
      </c>
      <c r="AC42" s="381">
        <v>432958</v>
      </c>
      <c r="AE42" s="381">
        <v>78</v>
      </c>
      <c r="AF42" s="381">
        <v>227711</v>
      </c>
      <c r="AH42" s="381">
        <v>79</v>
      </c>
      <c r="AI42" s="381">
        <v>205230</v>
      </c>
      <c r="AK42" s="381">
        <v>79</v>
      </c>
      <c r="AL42" s="381">
        <v>432941</v>
      </c>
    </row>
    <row r="43" spans="1:38" ht="15" x14ac:dyDescent="0.25">
      <c r="A43" s="376"/>
      <c r="B43" s="383" t="s">
        <v>50</v>
      </c>
      <c r="D43" s="381">
        <v>46</v>
      </c>
      <c r="E43" s="381">
        <v>37725</v>
      </c>
      <c r="G43" s="381">
        <v>50</v>
      </c>
      <c r="H43" s="381">
        <v>65067</v>
      </c>
      <c r="J43" s="381">
        <v>49</v>
      </c>
      <c r="K43" s="381">
        <v>102792</v>
      </c>
      <c r="M43" s="381">
        <v>35</v>
      </c>
      <c r="N43" s="381">
        <v>37721</v>
      </c>
      <c r="P43" s="381">
        <v>50</v>
      </c>
      <c r="Q43" s="381">
        <v>65063</v>
      </c>
      <c r="S43" s="381">
        <v>45</v>
      </c>
      <c r="T43" s="381">
        <v>102784</v>
      </c>
      <c r="V43" s="381">
        <v>29</v>
      </c>
      <c r="W43" s="381">
        <v>37717</v>
      </c>
      <c r="Y43" s="381">
        <v>28</v>
      </c>
      <c r="Z43" s="381">
        <v>65055</v>
      </c>
      <c r="AB43" s="381">
        <v>28</v>
      </c>
      <c r="AC43" s="381">
        <v>102772</v>
      </c>
      <c r="AE43" s="381">
        <v>24</v>
      </c>
      <c r="AF43" s="381">
        <v>37709</v>
      </c>
      <c r="AH43" s="381">
        <v>31</v>
      </c>
      <c r="AI43" s="381">
        <v>65043</v>
      </c>
      <c r="AK43" s="381">
        <v>28</v>
      </c>
      <c r="AL43" s="381">
        <v>102752</v>
      </c>
    </row>
    <row r="44" spans="1:38" x14ac:dyDescent="0.2">
      <c r="B44" s="380" t="s">
        <v>51</v>
      </c>
      <c r="D44" s="381">
        <v>49</v>
      </c>
      <c r="E44" s="381">
        <v>24603</v>
      </c>
      <c r="G44" s="381">
        <v>54</v>
      </c>
      <c r="H44" s="381">
        <v>36870</v>
      </c>
      <c r="J44" s="381">
        <v>52</v>
      </c>
      <c r="K44" s="381">
        <v>61473</v>
      </c>
      <c r="M44" s="381">
        <v>38</v>
      </c>
      <c r="N44" s="381">
        <v>24602</v>
      </c>
      <c r="P44" s="381">
        <v>54</v>
      </c>
      <c r="Q44" s="381">
        <v>36869</v>
      </c>
      <c r="S44" s="381">
        <v>48</v>
      </c>
      <c r="T44" s="381">
        <v>61471</v>
      </c>
      <c r="V44" s="381">
        <v>31</v>
      </c>
      <c r="W44" s="381">
        <v>24598</v>
      </c>
      <c r="Y44" s="381">
        <v>29</v>
      </c>
      <c r="Z44" s="381">
        <v>36862</v>
      </c>
      <c r="AB44" s="381">
        <v>30</v>
      </c>
      <c r="AC44" s="381">
        <v>61460</v>
      </c>
      <c r="AE44" s="381">
        <v>26</v>
      </c>
      <c r="AF44" s="381">
        <v>24597</v>
      </c>
      <c r="AH44" s="381">
        <v>33</v>
      </c>
      <c r="AI44" s="381">
        <v>36866</v>
      </c>
      <c r="AK44" s="381">
        <v>31</v>
      </c>
      <c r="AL44" s="381">
        <v>61463</v>
      </c>
    </row>
    <row r="45" spans="1:38" x14ac:dyDescent="0.2">
      <c r="B45" s="380" t="s">
        <v>52</v>
      </c>
      <c r="D45" s="381">
        <v>40</v>
      </c>
      <c r="E45" s="381">
        <v>13122</v>
      </c>
      <c r="G45" s="381">
        <v>46</v>
      </c>
      <c r="H45" s="381">
        <v>28197</v>
      </c>
      <c r="J45" s="381">
        <v>44</v>
      </c>
      <c r="K45" s="381">
        <v>41319</v>
      </c>
      <c r="M45" s="381">
        <v>30</v>
      </c>
      <c r="N45" s="381">
        <v>13119</v>
      </c>
      <c r="P45" s="381">
        <v>45</v>
      </c>
      <c r="Q45" s="381">
        <v>28194</v>
      </c>
      <c r="S45" s="381">
        <v>40</v>
      </c>
      <c r="T45" s="381">
        <v>41313</v>
      </c>
      <c r="V45" s="381">
        <v>25</v>
      </c>
      <c r="W45" s="381">
        <v>13119</v>
      </c>
      <c r="Y45" s="381">
        <v>26</v>
      </c>
      <c r="Z45" s="381">
        <v>28193</v>
      </c>
      <c r="AB45" s="381">
        <v>26</v>
      </c>
      <c r="AC45" s="381">
        <v>41312</v>
      </c>
      <c r="AE45" s="381">
        <v>21</v>
      </c>
      <c r="AF45" s="381">
        <v>13112</v>
      </c>
      <c r="AH45" s="381">
        <v>28</v>
      </c>
      <c r="AI45" s="381">
        <v>28177</v>
      </c>
      <c r="AK45" s="381">
        <v>25</v>
      </c>
      <c r="AL45" s="381">
        <v>41289</v>
      </c>
    </row>
    <row r="46" spans="1:38" x14ac:dyDescent="0.2">
      <c r="B46" s="380" t="s">
        <v>53</v>
      </c>
      <c r="D46" s="381">
        <v>16</v>
      </c>
      <c r="E46" s="381">
        <v>4556</v>
      </c>
      <c r="G46" s="381">
        <v>24</v>
      </c>
      <c r="H46" s="381">
        <v>12665</v>
      </c>
      <c r="J46" s="381">
        <v>22</v>
      </c>
      <c r="K46" s="381">
        <v>17221</v>
      </c>
      <c r="M46" s="381">
        <v>11</v>
      </c>
      <c r="N46" s="381">
        <v>4556</v>
      </c>
      <c r="P46" s="381">
        <v>21</v>
      </c>
      <c r="Q46" s="381">
        <v>12665</v>
      </c>
      <c r="S46" s="381">
        <v>18</v>
      </c>
      <c r="T46" s="381">
        <v>17221</v>
      </c>
      <c r="V46" s="381">
        <v>11</v>
      </c>
      <c r="W46" s="381">
        <v>4555</v>
      </c>
      <c r="Y46" s="381">
        <v>15</v>
      </c>
      <c r="Z46" s="381">
        <v>12663</v>
      </c>
      <c r="AB46" s="381">
        <v>14</v>
      </c>
      <c r="AC46" s="381">
        <v>17218</v>
      </c>
      <c r="AE46" s="381">
        <v>8</v>
      </c>
      <c r="AF46" s="381">
        <v>4540</v>
      </c>
      <c r="AH46" s="381">
        <v>13</v>
      </c>
      <c r="AI46" s="381">
        <v>12612</v>
      </c>
      <c r="AK46" s="381">
        <v>12</v>
      </c>
      <c r="AL46" s="381">
        <v>17152</v>
      </c>
    </row>
    <row r="47" spans="1:38" ht="15" x14ac:dyDescent="0.25">
      <c r="B47" s="860" t="s">
        <v>529</v>
      </c>
      <c r="D47" s="381">
        <v>44</v>
      </c>
      <c r="E47" s="381">
        <v>688</v>
      </c>
      <c r="G47" s="381">
        <v>36</v>
      </c>
      <c r="H47" s="381">
        <v>751</v>
      </c>
      <c r="J47" s="381">
        <v>40</v>
      </c>
      <c r="K47" s="381">
        <v>1439</v>
      </c>
      <c r="M47" s="381">
        <v>38</v>
      </c>
      <c r="N47" s="381">
        <v>688</v>
      </c>
      <c r="P47" s="381">
        <v>35</v>
      </c>
      <c r="Q47" s="381">
        <v>750</v>
      </c>
      <c r="S47" s="381">
        <v>37</v>
      </c>
      <c r="T47" s="381">
        <v>1438</v>
      </c>
      <c r="V47" s="381">
        <v>39</v>
      </c>
      <c r="W47" s="381">
        <v>688</v>
      </c>
      <c r="Y47" s="381">
        <v>28</v>
      </c>
      <c r="Z47" s="381">
        <v>751</v>
      </c>
      <c r="AB47" s="381">
        <v>33</v>
      </c>
      <c r="AC47" s="381">
        <v>1439</v>
      </c>
      <c r="AE47" s="381">
        <v>32</v>
      </c>
      <c r="AF47" s="381">
        <v>682</v>
      </c>
      <c r="AH47" s="381">
        <v>26</v>
      </c>
      <c r="AI47" s="381">
        <v>745</v>
      </c>
      <c r="AK47" s="381">
        <v>29</v>
      </c>
      <c r="AL47" s="381">
        <v>1427</v>
      </c>
    </row>
    <row r="48" spans="1:38" ht="15" x14ac:dyDescent="0.25">
      <c r="B48" s="383" t="s">
        <v>49</v>
      </c>
      <c r="D48" s="381">
        <v>42</v>
      </c>
      <c r="E48" s="381">
        <v>42281</v>
      </c>
      <c r="G48" s="381">
        <v>46</v>
      </c>
      <c r="H48" s="381">
        <v>77732</v>
      </c>
      <c r="J48" s="381">
        <v>45</v>
      </c>
      <c r="K48" s="381">
        <v>120013</v>
      </c>
      <c r="M48" s="381">
        <v>33</v>
      </c>
      <c r="N48" s="381">
        <v>42277</v>
      </c>
      <c r="P48" s="381">
        <v>45</v>
      </c>
      <c r="Q48" s="381">
        <v>77728</v>
      </c>
      <c r="S48" s="381">
        <v>41</v>
      </c>
      <c r="T48" s="381">
        <v>120005</v>
      </c>
      <c r="V48" s="381">
        <v>27</v>
      </c>
      <c r="W48" s="381">
        <v>42272</v>
      </c>
      <c r="Y48" s="381">
        <v>26</v>
      </c>
      <c r="Z48" s="381">
        <v>77718</v>
      </c>
      <c r="AB48" s="381">
        <v>26</v>
      </c>
      <c r="AC48" s="381">
        <v>119990</v>
      </c>
      <c r="AE48" s="381">
        <v>23</v>
      </c>
      <c r="AF48" s="381">
        <v>42249</v>
      </c>
      <c r="AH48" s="381">
        <v>28</v>
      </c>
      <c r="AI48" s="381">
        <v>77655</v>
      </c>
      <c r="AK48" s="381">
        <v>26</v>
      </c>
      <c r="AL48" s="381">
        <v>119904</v>
      </c>
    </row>
    <row r="49" spans="1:38" x14ac:dyDescent="0.2">
      <c r="A49" s="324" t="s">
        <v>427</v>
      </c>
      <c r="B49" s="380" t="s">
        <v>400</v>
      </c>
      <c r="D49" s="381">
        <v>37</v>
      </c>
      <c r="E49" s="381">
        <v>2707</v>
      </c>
      <c r="G49" s="381">
        <v>39</v>
      </c>
      <c r="H49" s="381">
        <v>5218</v>
      </c>
      <c r="J49" s="381">
        <v>38</v>
      </c>
      <c r="K49" s="381">
        <v>7925</v>
      </c>
      <c r="M49" s="381">
        <v>29</v>
      </c>
      <c r="N49" s="381">
        <v>2707</v>
      </c>
      <c r="P49" s="381">
        <v>41</v>
      </c>
      <c r="Q49" s="381">
        <v>5217</v>
      </c>
      <c r="S49" s="381">
        <v>37</v>
      </c>
      <c r="T49" s="381">
        <v>7924</v>
      </c>
      <c r="V49" s="381">
        <v>17</v>
      </c>
      <c r="W49" s="381">
        <v>2706</v>
      </c>
      <c r="Y49" s="381">
        <v>13</v>
      </c>
      <c r="Z49" s="381">
        <v>5214</v>
      </c>
      <c r="AB49" s="381">
        <v>15</v>
      </c>
      <c r="AC49" s="381">
        <v>7920</v>
      </c>
      <c r="AE49" s="381">
        <v>18</v>
      </c>
      <c r="AF49" s="381">
        <v>2707</v>
      </c>
      <c r="AH49" s="381">
        <v>20</v>
      </c>
      <c r="AI49" s="381">
        <v>5216</v>
      </c>
      <c r="AK49" s="381">
        <v>19</v>
      </c>
      <c r="AL49" s="381">
        <v>7923</v>
      </c>
    </row>
    <row r="50" spans="1:38" x14ac:dyDescent="0.2">
      <c r="B50" s="380" t="s">
        <v>401</v>
      </c>
      <c r="D50" s="381">
        <v>24</v>
      </c>
      <c r="E50" s="381">
        <v>5420</v>
      </c>
      <c r="G50" s="381">
        <v>27</v>
      </c>
      <c r="H50" s="381">
        <v>9428</v>
      </c>
      <c r="J50" s="381">
        <v>26</v>
      </c>
      <c r="K50" s="381">
        <v>14848</v>
      </c>
      <c r="M50" s="381">
        <v>17</v>
      </c>
      <c r="N50" s="381">
        <v>5419</v>
      </c>
      <c r="P50" s="381">
        <v>26</v>
      </c>
      <c r="Q50" s="381">
        <v>9427</v>
      </c>
      <c r="S50" s="381">
        <v>23</v>
      </c>
      <c r="T50" s="381">
        <v>14846</v>
      </c>
      <c r="V50" s="381">
        <v>11</v>
      </c>
      <c r="W50" s="381">
        <v>5419</v>
      </c>
      <c r="Y50" s="381">
        <v>11</v>
      </c>
      <c r="Z50" s="381">
        <v>9428</v>
      </c>
      <c r="AB50" s="381">
        <v>11</v>
      </c>
      <c r="AC50" s="381">
        <v>14847</v>
      </c>
      <c r="AE50" s="381">
        <v>9</v>
      </c>
      <c r="AF50" s="381">
        <v>5411</v>
      </c>
      <c r="AH50" s="381">
        <v>11</v>
      </c>
      <c r="AI50" s="381">
        <v>9406</v>
      </c>
      <c r="AK50" s="381">
        <v>10</v>
      </c>
      <c r="AL50" s="381">
        <v>14817</v>
      </c>
    </row>
    <row r="51" spans="1:38" x14ac:dyDescent="0.2">
      <c r="B51" s="380" t="s">
        <v>402</v>
      </c>
      <c r="D51" s="381">
        <v>3</v>
      </c>
      <c r="E51" s="381">
        <v>779</v>
      </c>
      <c r="G51" s="381">
        <v>4</v>
      </c>
      <c r="H51" s="381">
        <v>1363</v>
      </c>
      <c r="J51" s="381">
        <v>4</v>
      </c>
      <c r="K51" s="381">
        <v>2142</v>
      </c>
      <c r="M51" s="381">
        <v>3</v>
      </c>
      <c r="N51" s="381">
        <v>779</v>
      </c>
      <c r="P51" s="381">
        <v>4</v>
      </c>
      <c r="Q51" s="381">
        <v>1363</v>
      </c>
      <c r="S51" s="381">
        <v>4</v>
      </c>
      <c r="T51" s="381">
        <v>2142</v>
      </c>
      <c r="V51" s="381">
        <v>1</v>
      </c>
      <c r="W51" s="381">
        <v>778</v>
      </c>
      <c r="Y51" s="381">
        <v>2</v>
      </c>
      <c r="Z51" s="381">
        <v>1363</v>
      </c>
      <c r="AB51" s="381">
        <v>2</v>
      </c>
      <c r="AC51" s="381">
        <v>2141</v>
      </c>
      <c r="AE51" s="381">
        <v>2</v>
      </c>
      <c r="AF51" s="381">
        <v>777</v>
      </c>
      <c r="AH51" s="381">
        <v>2</v>
      </c>
      <c r="AI51" s="381">
        <v>1358</v>
      </c>
      <c r="AK51" s="381">
        <v>2</v>
      </c>
      <c r="AL51" s="381">
        <v>2135</v>
      </c>
    </row>
    <row r="52" spans="1:38" x14ac:dyDescent="0.2">
      <c r="B52" s="380" t="s">
        <v>403</v>
      </c>
      <c r="D52" s="381" t="s">
        <v>415</v>
      </c>
      <c r="E52" s="381">
        <v>292</v>
      </c>
      <c r="G52" s="381" t="s">
        <v>415</v>
      </c>
      <c r="H52" s="381">
        <v>384</v>
      </c>
      <c r="J52" s="381">
        <v>2</v>
      </c>
      <c r="K52" s="381">
        <v>676</v>
      </c>
      <c r="M52" s="381" t="s">
        <v>415</v>
      </c>
      <c r="N52" s="381">
        <v>292</v>
      </c>
      <c r="P52" s="381" t="s">
        <v>415</v>
      </c>
      <c r="Q52" s="381">
        <v>384</v>
      </c>
      <c r="S52" s="381">
        <v>1</v>
      </c>
      <c r="T52" s="381">
        <v>676</v>
      </c>
      <c r="V52" s="381" t="s">
        <v>415</v>
      </c>
      <c r="W52" s="381">
        <v>292</v>
      </c>
      <c r="Y52" s="381" t="s">
        <v>415</v>
      </c>
      <c r="Z52" s="381">
        <v>384</v>
      </c>
      <c r="AB52" s="381">
        <v>1</v>
      </c>
      <c r="AC52" s="381">
        <v>676</v>
      </c>
      <c r="AE52" s="381" t="s">
        <v>415</v>
      </c>
      <c r="AF52" s="381">
        <v>289</v>
      </c>
      <c r="AH52" s="381" t="s">
        <v>415</v>
      </c>
      <c r="AI52" s="381">
        <v>380</v>
      </c>
      <c r="AK52" s="381" t="s">
        <v>415</v>
      </c>
      <c r="AL52" s="381">
        <v>669</v>
      </c>
    </row>
    <row r="53" spans="1:38" x14ac:dyDescent="0.2">
      <c r="B53" s="380" t="s">
        <v>404</v>
      </c>
      <c r="D53" s="381">
        <v>55</v>
      </c>
      <c r="E53" s="381">
        <v>2359</v>
      </c>
      <c r="G53" s="381">
        <v>55</v>
      </c>
      <c r="H53" s="381">
        <v>9628</v>
      </c>
      <c r="J53" s="381">
        <v>55</v>
      </c>
      <c r="K53" s="381">
        <v>11987</v>
      </c>
      <c r="M53" s="381">
        <v>41</v>
      </c>
      <c r="N53" s="381">
        <v>2357</v>
      </c>
      <c r="P53" s="381">
        <v>50</v>
      </c>
      <c r="Q53" s="381">
        <v>9628</v>
      </c>
      <c r="S53" s="381">
        <v>48</v>
      </c>
      <c r="T53" s="381">
        <v>11985</v>
      </c>
      <c r="V53" s="381">
        <v>41</v>
      </c>
      <c r="W53" s="381">
        <v>2359</v>
      </c>
      <c r="Y53" s="381">
        <v>34</v>
      </c>
      <c r="Z53" s="381">
        <v>9627</v>
      </c>
      <c r="AB53" s="381">
        <v>36</v>
      </c>
      <c r="AC53" s="381">
        <v>11986</v>
      </c>
      <c r="AE53" s="381">
        <v>33</v>
      </c>
      <c r="AF53" s="381">
        <v>2355</v>
      </c>
      <c r="AH53" s="381">
        <v>35</v>
      </c>
      <c r="AI53" s="381">
        <v>9613</v>
      </c>
      <c r="AK53" s="381">
        <v>34</v>
      </c>
      <c r="AL53" s="381">
        <v>11968</v>
      </c>
    </row>
    <row r="54" spans="1:38" x14ac:dyDescent="0.2">
      <c r="B54" s="380" t="s">
        <v>405</v>
      </c>
      <c r="D54" s="381">
        <v>25</v>
      </c>
      <c r="E54" s="381">
        <v>2685</v>
      </c>
      <c r="G54" s="381">
        <v>34</v>
      </c>
      <c r="H54" s="381">
        <v>6324</v>
      </c>
      <c r="J54" s="381">
        <v>31</v>
      </c>
      <c r="K54" s="381">
        <v>9009</v>
      </c>
      <c r="M54" s="381">
        <v>19</v>
      </c>
      <c r="N54" s="381">
        <v>2685</v>
      </c>
      <c r="P54" s="381">
        <v>35</v>
      </c>
      <c r="Q54" s="381">
        <v>6323</v>
      </c>
      <c r="S54" s="381">
        <v>30</v>
      </c>
      <c r="T54" s="381">
        <v>9008</v>
      </c>
      <c r="V54" s="381">
        <v>17</v>
      </c>
      <c r="W54" s="381">
        <v>2684</v>
      </c>
      <c r="Y54" s="381">
        <v>20</v>
      </c>
      <c r="Z54" s="381">
        <v>6323</v>
      </c>
      <c r="AB54" s="381">
        <v>19</v>
      </c>
      <c r="AC54" s="381">
        <v>9007</v>
      </c>
      <c r="AE54" s="381">
        <v>11</v>
      </c>
      <c r="AF54" s="381">
        <v>2682</v>
      </c>
      <c r="AH54" s="381">
        <v>19</v>
      </c>
      <c r="AI54" s="381">
        <v>6322</v>
      </c>
      <c r="AK54" s="381">
        <v>17</v>
      </c>
      <c r="AL54" s="381">
        <v>9004</v>
      </c>
    </row>
    <row r="55" spans="1:38" x14ac:dyDescent="0.2">
      <c r="B55" s="380" t="s">
        <v>406</v>
      </c>
      <c r="D55" s="381">
        <v>58</v>
      </c>
      <c r="E55" s="381">
        <v>587</v>
      </c>
      <c r="G55" s="381">
        <v>54</v>
      </c>
      <c r="H55" s="381">
        <v>642</v>
      </c>
      <c r="J55" s="381">
        <v>56</v>
      </c>
      <c r="K55" s="381">
        <v>1229</v>
      </c>
      <c r="M55" s="381">
        <v>51</v>
      </c>
      <c r="N55" s="381">
        <v>587</v>
      </c>
      <c r="P55" s="381">
        <v>55</v>
      </c>
      <c r="Q55" s="381">
        <v>642</v>
      </c>
      <c r="S55" s="381">
        <v>54</v>
      </c>
      <c r="T55" s="381">
        <v>1229</v>
      </c>
      <c r="V55" s="381">
        <v>51</v>
      </c>
      <c r="W55" s="381">
        <v>587</v>
      </c>
      <c r="Y55" s="381">
        <v>43</v>
      </c>
      <c r="Z55" s="381">
        <v>642</v>
      </c>
      <c r="AB55" s="381">
        <v>47</v>
      </c>
      <c r="AC55" s="381">
        <v>1229</v>
      </c>
      <c r="AE55" s="381">
        <v>43</v>
      </c>
      <c r="AF55" s="381">
        <v>587</v>
      </c>
      <c r="AH55" s="381">
        <v>43</v>
      </c>
      <c r="AI55" s="381">
        <v>640</v>
      </c>
      <c r="AK55" s="381">
        <v>43</v>
      </c>
      <c r="AL55" s="381">
        <v>1227</v>
      </c>
    </row>
    <row r="56" spans="1:38" x14ac:dyDescent="0.2">
      <c r="B56" s="380" t="s">
        <v>407</v>
      </c>
      <c r="D56" s="381">
        <v>58</v>
      </c>
      <c r="E56" s="381">
        <v>290</v>
      </c>
      <c r="G56" s="381">
        <v>57</v>
      </c>
      <c r="H56" s="381">
        <v>396</v>
      </c>
      <c r="J56" s="381">
        <v>57</v>
      </c>
      <c r="K56" s="381">
        <v>686</v>
      </c>
      <c r="M56" s="381">
        <v>50</v>
      </c>
      <c r="N56" s="381">
        <v>290</v>
      </c>
      <c r="P56" s="381">
        <v>55</v>
      </c>
      <c r="Q56" s="381">
        <v>396</v>
      </c>
      <c r="S56" s="381">
        <v>53</v>
      </c>
      <c r="T56" s="381">
        <v>686</v>
      </c>
      <c r="V56" s="381">
        <v>47</v>
      </c>
      <c r="W56" s="381">
        <v>290</v>
      </c>
      <c r="Y56" s="381">
        <v>40</v>
      </c>
      <c r="Z56" s="381">
        <v>396</v>
      </c>
      <c r="AB56" s="381">
        <v>43</v>
      </c>
      <c r="AC56" s="381">
        <v>686</v>
      </c>
      <c r="AE56" s="381">
        <v>43</v>
      </c>
      <c r="AF56" s="381">
        <v>290</v>
      </c>
      <c r="AH56" s="381">
        <v>44</v>
      </c>
      <c r="AI56" s="381">
        <v>394</v>
      </c>
      <c r="AK56" s="381">
        <v>44</v>
      </c>
      <c r="AL56" s="381">
        <v>684</v>
      </c>
    </row>
    <row r="57" spans="1:38" x14ac:dyDescent="0.2">
      <c r="B57" s="380" t="s">
        <v>408</v>
      </c>
      <c r="D57" s="381" t="s">
        <v>415</v>
      </c>
      <c r="E57" s="381">
        <v>22</v>
      </c>
      <c r="G57" s="381" t="s">
        <v>415</v>
      </c>
      <c r="H57" s="381">
        <v>66</v>
      </c>
      <c r="J57" s="381">
        <v>50</v>
      </c>
      <c r="K57" s="381">
        <v>88</v>
      </c>
      <c r="M57" s="381" t="s">
        <v>415</v>
      </c>
      <c r="N57" s="381">
        <v>22</v>
      </c>
      <c r="P57" s="381" t="s">
        <v>415</v>
      </c>
      <c r="Q57" s="381">
        <v>66</v>
      </c>
      <c r="S57" s="381">
        <v>49</v>
      </c>
      <c r="T57" s="381">
        <v>88</v>
      </c>
      <c r="V57" s="381" t="s">
        <v>415</v>
      </c>
      <c r="W57" s="381">
        <v>22</v>
      </c>
      <c r="Y57" s="381" t="s">
        <v>415</v>
      </c>
      <c r="Z57" s="381">
        <v>66</v>
      </c>
      <c r="AB57" s="381">
        <v>39</v>
      </c>
      <c r="AC57" s="381">
        <v>88</v>
      </c>
      <c r="AE57" s="381" t="s">
        <v>415</v>
      </c>
      <c r="AF57" s="381">
        <v>22</v>
      </c>
      <c r="AH57" s="381" t="s">
        <v>415</v>
      </c>
      <c r="AI57" s="381">
        <v>65</v>
      </c>
      <c r="AK57" s="381" t="s">
        <v>415</v>
      </c>
      <c r="AL57" s="381">
        <v>87</v>
      </c>
    </row>
    <row r="58" spans="1:38" x14ac:dyDescent="0.2">
      <c r="B58" s="380" t="s">
        <v>409</v>
      </c>
      <c r="D58" s="381">
        <v>47</v>
      </c>
      <c r="E58" s="381">
        <v>797</v>
      </c>
      <c r="G58" s="381">
        <v>53</v>
      </c>
      <c r="H58" s="381">
        <v>1174</v>
      </c>
      <c r="J58" s="381">
        <v>51</v>
      </c>
      <c r="K58" s="381">
        <v>1971</v>
      </c>
      <c r="M58" s="381">
        <v>32</v>
      </c>
      <c r="N58" s="381">
        <v>797</v>
      </c>
      <c r="P58" s="381">
        <v>48</v>
      </c>
      <c r="Q58" s="381">
        <v>1174</v>
      </c>
      <c r="S58" s="381">
        <v>41</v>
      </c>
      <c r="T58" s="381">
        <v>1971</v>
      </c>
      <c r="V58" s="381">
        <v>36</v>
      </c>
      <c r="W58" s="381">
        <v>797</v>
      </c>
      <c r="Y58" s="381">
        <v>39</v>
      </c>
      <c r="Z58" s="381">
        <v>1174</v>
      </c>
      <c r="AB58" s="381">
        <v>38</v>
      </c>
      <c r="AC58" s="381">
        <v>1971</v>
      </c>
      <c r="AE58" s="381">
        <v>28</v>
      </c>
      <c r="AF58" s="381">
        <v>796</v>
      </c>
      <c r="AH58" s="381">
        <v>38</v>
      </c>
      <c r="AI58" s="381">
        <v>1172</v>
      </c>
      <c r="AK58" s="381">
        <v>34</v>
      </c>
      <c r="AL58" s="381">
        <v>1968</v>
      </c>
    </row>
    <row r="59" spans="1:38" x14ac:dyDescent="0.2">
      <c r="B59" s="380" t="s">
        <v>410</v>
      </c>
      <c r="D59" s="381">
        <v>41</v>
      </c>
      <c r="E59" s="381">
        <v>918</v>
      </c>
      <c r="G59" s="381">
        <v>44</v>
      </c>
      <c r="H59" s="381">
        <v>4880</v>
      </c>
      <c r="J59" s="381">
        <v>43</v>
      </c>
      <c r="K59" s="381">
        <v>5798</v>
      </c>
      <c r="M59" s="381">
        <v>31</v>
      </c>
      <c r="N59" s="381">
        <v>918</v>
      </c>
      <c r="P59" s="381">
        <v>39</v>
      </c>
      <c r="Q59" s="381">
        <v>4880</v>
      </c>
      <c r="S59" s="381">
        <v>38</v>
      </c>
      <c r="T59" s="381">
        <v>5798</v>
      </c>
      <c r="V59" s="381">
        <v>33</v>
      </c>
      <c r="W59" s="381">
        <v>918</v>
      </c>
      <c r="Y59" s="381">
        <v>34</v>
      </c>
      <c r="Z59" s="381">
        <v>4880</v>
      </c>
      <c r="AB59" s="381">
        <v>34</v>
      </c>
      <c r="AC59" s="381">
        <v>5798</v>
      </c>
      <c r="AE59" s="381">
        <v>27</v>
      </c>
      <c r="AF59" s="381">
        <v>914</v>
      </c>
      <c r="AH59" s="381">
        <v>30</v>
      </c>
      <c r="AI59" s="381">
        <v>4866</v>
      </c>
      <c r="AK59" s="381">
        <v>29</v>
      </c>
      <c r="AL59" s="381">
        <v>5780</v>
      </c>
    </row>
    <row r="60" spans="1:38" x14ac:dyDescent="0.2">
      <c r="B60" s="380" t="s">
        <v>411</v>
      </c>
      <c r="D60" s="381">
        <v>42</v>
      </c>
      <c r="E60" s="381">
        <v>822</v>
      </c>
      <c r="G60" s="381">
        <v>50</v>
      </c>
      <c r="H60" s="381">
        <v>1359</v>
      </c>
      <c r="J60" s="381">
        <v>47</v>
      </c>
      <c r="K60" s="381">
        <v>2181</v>
      </c>
      <c r="M60" s="381">
        <v>35</v>
      </c>
      <c r="N60" s="381">
        <v>822</v>
      </c>
      <c r="P60" s="381">
        <v>48</v>
      </c>
      <c r="Q60" s="381">
        <v>1359</v>
      </c>
      <c r="S60" s="381">
        <v>43</v>
      </c>
      <c r="T60" s="381">
        <v>2181</v>
      </c>
      <c r="V60" s="381">
        <v>30</v>
      </c>
      <c r="W60" s="381">
        <v>822</v>
      </c>
      <c r="Y60" s="381">
        <v>31</v>
      </c>
      <c r="Z60" s="381">
        <v>1359</v>
      </c>
      <c r="AB60" s="381">
        <v>31</v>
      </c>
      <c r="AC60" s="381">
        <v>2181</v>
      </c>
      <c r="AE60" s="381">
        <v>26</v>
      </c>
      <c r="AF60" s="381">
        <v>822</v>
      </c>
      <c r="AH60" s="381">
        <v>32</v>
      </c>
      <c r="AI60" s="381">
        <v>1357</v>
      </c>
      <c r="AK60" s="381">
        <v>30</v>
      </c>
      <c r="AL60" s="381">
        <v>2179</v>
      </c>
    </row>
    <row r="61" spans="1:38" x14ac:dyDescent="0.2">
      <c r="B61" s="380" t="s">
        <v>412</v>
      </c>
      <c r="D61" s="381" t="e">
        <v>#N/A</v>
      </c>
      <c r="E61" s="381" t="e">
        <v>#N/A</v>
      </c>
      <c r="G61" s="381" t="e">
        <v>#N/A</v>
      </c>
      <c r="H61" s="381" t="e">
        <v>#N/A</v>
      </c>
      <c r="J61" s="381" t="e">
        <v>#N/A</v>
      </c>
      <c r="K61" s="381" t="e">
        <v>#N/A</v>
      </c>
      <c r="M61" s="381" t="e">
        <v>#N/A</v>
      </c>
      <c r="N61" s="381" t="e">
        <v>#N/A</v>
      </c>
      <c r="P61" s="381" t="e">
        <v>#N/A</v>
      </c>
      <c r="Q61" s="381" t="e">
        <v>#N/A</v>
      </c>
      <c r="S61" s="381" t="e">
        <v>#N/A</v>
      </c>
      <c r="T61" s="381" t="e">
        <v>#N/A</v>
      </c>
      <c r="V61" s="381" t="e">
        <v>#N/A</v>
      </c>
      <c r="W61" s="381" t="e">
        <v>#N/A</v>
      </c>
      <c r="Y61" s="381" t="e">
        <v>#N/A</v>
      </c>
      <c r="Z61" s="381" t="e">
        <v>#N/A</v>
      </c>
      <c r="AB61" s="381" t="e">
        <v>#N/A</v>
      </c>
      <c r="AC61" s="381" t="e">
        <v>#N/A</v>
      </c>
      <c r="AE61" s="381" t="e">
        <v>#N/A</v>
      </c>
      <c r="AF61" s="381" t="e">
        <v>#N/A</v>
      </c>
      <c r="AH61" s="381" t="e">
        <v>#N/A</v>
      </c>
      <c r="AI61" s="381" t="e">
        <v>#N/A</v>
      </c>
      <c r="AK61" s="381" t="e">
        <v>#N/A</v>
      </c>
      <c r="AL61" s="381" t="e">
        <v>#N/A</v>
      </c>
    </row>
    <row r="62" spans="1:38" x14ac:dyDescent="0.2">
      <c r="B62" s="368" t="s">
        <v>532</v>
      </c>
      <c r="D62" s="381">
        <v>33</v>
      </c>
      <c r="E62" s="381">
        <v>17678</v>
      </c>
      <c r="G62" s="381">
        <v>39</v>
      </c>
      <c r="H62" s="381">
        <v>40862</v>
      </c>
      <c r="J62" s="381">
        <v>38</v>
      </c>
      <c r="K62" s="381">
        <v>58540</v>
      </c>
      <c r="M62" s="381">
        <v>25</v>
      </c>
      <c r="N62" s="381">
        <v>17675</v>
      </c>
      <c r="P62" s="381">
        <v>38</v>
      </c>
      <c r="Q62" s="381">
        <v>40859</v>
      </c>
      <c r="S62" s="381">
        <v>34</v>
      </c>
      <c r="T62" s="381">
        <v>58534</v>
      </c>
      <c r="V62" s="381">
        <v>21</v>
      </c>
      <c r="W62" s="381">
        <v>17674</v>
      </c>
      <c r="Y62" s="381">
        <v>23</v>
      </c>
      <c r="Z62" s="381">
        <v>40856</v>
      </c>
      <c r="AB62" s="381">
        <v>22</v>
      </c>
      <c r="AC62" s="381">
        <v>58530</v>
      </c>
      <c r="AE62" s="381">
        <v>18</v>
      </c>
      <c r="AF62" s="381">
        <v>17652</v>
      </c>
      <c r="AH62" s="381">
        <v>23</v>
      </c>
      <c r="AI62" s="381">
        <v>40789</v>
      </c>
      <c r="AK62" s="381">
        <v>21</v>
      </c>
      <c r="AL62" s="381">
        <v>58441</v>
      </c>
    </row>
    <row r="63" spans="1:38" x14ac:dyDescent="0.2">
      <c r="A63" s="324" t="s">
        <v>428</v>
      </c>
      <c r="B63" s="384" t="s">
        <v>414</v>
      </c>
      <c r="D63" s="381">
        <v>71</v>
      </c>
      <c r="E63" s="381">
        <v>84242</v>
      </c>
      <c r="G63" s="381">
        <v>65</v>
      </c>
      <c r="H63" s="381">
        <v>87306</v>
      </c>
      <c r="J63" s="381">
        <v>68</v>
      </c>
      <c r="K63" s="381">
        <v>171548</v>
      </c>
      <c r="M63" s="381">
        <v>64</v>
      </c>
      <c r="N63" s="381">
        <v>84239</v>
      </c>
      <c r="P63" s="381">
        <v>65</v>
      </c>
      <c r="Q63" s="381">
        <v>87302</v>
      </c>
      <c r="S63" s="381">
        <v>65</v>
      </c>
      <c r="T63" s="381">
        <v>171541</v>
      </c>
      <c r="V63" s="381">
        <v>63</v>
      </c>
      <c r="W63" s="381">
        <v>84237</v>
      </c>
      <c r="Y63" s="381">
        <v>50</v>
      </c>
      <c r="Z63" s="381">
        <v>87301</v>
      </c>
      <c r="AB63" s="381">
        <v>56</v>
      </c>
      <c r="AC63" s="381">
        <v>171538</v>
      </c>
      <c r="AE63" s="381">
        <v>56</v>
      </c>
      <c r="AF63" s="381">
        <v>84213</v>
      </c>
      <c r="AH63" s="381">
        <v>51</v>
      </c>
      <c r="AI63" s="381">
        <v>87254</v>
      </c>
      <c r="AK63" s="381">
        <v>53</v>
      </c>
      <c r="AL63" s="381">
        <v>171467</v>
      </c>
    </row>
    <row r="64" spans="1:38" x14ac:dyDescent="0.2">
      <c r="B64" s="384" t="s">
        <v>47</v>
      </c>
      <c r="D64" s="381">
        <v>85</v>
      </c>
      <c r="E64" s="381">
        <v>186460</v>
      </c>
      <c r="G64" s="381">
        <v>81</v>
      </c>
      <c r="H64" s="381">
        <v>196437</v>
      </c>
      <c r="J64" s="381">
        <v>83</v>
      </c>
      <c r="K64" s="381">
        <v>382897</v>
      </c>
      <c r="M64" s="381">
        <v>80</v>
      </c>
      <c r="N64" s="381">
        <v>186457</v>
      </c>
      <c r="P64" s="381">
        <v>81</v>
      </c>
      <c r="Q64" s="381">
        <v>196430</v>
      </c>
      <c r="S64" s="381">
        <v>81</v>
      </c>
      <c r="T64" s="381">
        <v>382887</v>
      </c>
      <c r="V64" s="381">
        <v>79</v>
      </c>
      <c r="W64" s="381">
        <v>186441</v>
      </c>
      <c r="Y64" s="381">
        <v>68</v>
      </c>
      <c r="Z64" s="381">
        <v>196408</v>
      </c>
      <c r="AB64" s="381">
        <v>74</v>
      </c>
      <c r="AC64" s="381">
        <v>382849</v>
      </c>
      <c r="AE64" s="381">
        <v>75</v>
      </c>
      <c r="AF64" s="381">
        <v>186429</v>
      </c>
      <c r="AH64" s="381">
        <v>71</v>
      </c>
      <c r="AI64" s="381">
        <v>196376</v>
      </c>
      <c r="AK64" s="381">
        <v>73</v>
      </c>
      <c r="AL64" s="381">
        <v>382805</v>
      </c>
    </row>
    <row r="65" spans="2:38" x14ac:dyDescent="0.2">
      <c r="B65" s="385" t="s">
        <v>27</v>
      </c>
      <c r="D65" s="381">
        <v>81</v>
      </c>
      <c r="E65" s="381">
        <v>270702</v>
      </c>
      <c r="G65" s="381">
        <v>76</v>
      </c>
      <c r="H65" s="381">
        <v>283743</v>
      </c>
      <c r="J65" s="381">
        <v>78</v>
      </c>
      <c r="K65" s="381">
        <v>554445</v>
      </c>
      <c r="M65" s="381">
        <v>75</v>
      </c>
      <c r="N65" s="381">
        <v>270696</v>
      </c>
      <c r="P65" s="381">
        <v>76</v>
      </c>
      <c r="Q65" s="381">
        <v>283732</v>
      </c>
      <c r="S65" s="381">
        <v>76</v>
      </c>
      <c r="T65" s="381">
        <v>554428</v>
      </c>
      <c r="V65" s="381">
        <v>74</v>
      </c>
      <c r="W65" s="381">
        <v>270678</v>
      </c>
      <c r="Y65" s="381">
        <v>63</v>
      </c>
      <c r="Z65" s="381">
        <v>283709</v>
      </c>
      <c r="AB65" s="381">
        <v>68</v>
      </c>
      <c r="AC65" s="381">
        <v>554387</v>
      </c>
      <c r="AE65" s="381">
        <v>69</v>
      </c>
      <c r="AF65" s="381">
        <v>270642</v>
      </c>
      <c r="AH65" s="381">
        <v>65</v>
      </c>
      <c r="AI65" s="381">
        <v>283630</v>
      </c>
      <c r="AK65" s="381">
        <v>67</v>
      </c>
      <c r="AL65" s="381">
        <v>554272</v>
      </c>
    </row>
  </sheetData>
  <conditionalFormatting sqref="A1:A2">
    <cfRule type="cellIs" dxfId="1" priority="1" stopIfTrue="1" operator="equal">
      <formula>"x"</formula>
    </cfRule>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5"/>
  <sheetViews>
    <sheetView topLeftCell="A34" workbookViewId="0">
      <selection activeCell="B62" sqref="B62"/>
    </sheetView>
  </sheetViews>
  <sheetFormatPr defaultColWidth="9.140625" defaultRowHeight="12.75" x14ac:dyDescent="0.2"/>
  <cols>
    <col min="1" max="1" width="28" style="324" customWidth="1"/>
    <col min="2" max="2" width="31.28515625" style="324" customWidth="1"/>
    <col min="3" max="16384" width="9.140625" style="324"/>
  </cols>
  <sheetData>
    <row r="1" spans="1:38" ht="15.75" x14ac:dyDescent="0.25">
      <c r="A1" s="375" t="s">
        <v>345</v>
      </c>
    </row>
    <row r="2" spans="1:38" ht="15.75" x14ac:dyDescent="0.25">
      <c r="A2" s="375"/>
      <c r="B2" s="376">
        <v>1</v>
      </c>
      <c r="C2" s="376">
        <v>2</v>
      </c>
      <c r="D2" s="376">
        <v>3</v>
      </c>
      <c r="E2" s="376">
        <v>4</v>
      </c>
      <c r="F2" s="376">
        <v>5</v>
      </c>
      <c r="G2" s="376">
        <v>6</v>
      </c>
      <c r="H2" s="376">
        <v>7</v>
      </c>
      <c r="I2" s="376">
        <v>8</v>
      </c>
      <c r="J2" s="376">
        <v>9</v>
      </c>
      <c r="K2" s="376">
        <v>10</v>
      </c>
      <c r="L2" s="376">
        <v>11</v>
      </c>
      <c r="M2" s="376">
        <v>12</v>
      </c>
      <c r="N2" s="376">
        <v>13</v>
      </c>
      <c r="O2" s="376">
        <v>14</v>
      </c>
      <c r="P2" s="376">
        <v>15</v>
      </c>
      <c r="Q2" s="376">
        <v>16</v>
      </c>
      <c r="R2" s="376">
        <v>17</v>
      </c>
      <c r="S2" s="376">
        <v>18</v>
      </c>
      <c r="T2" s="376">
        <v>19</v>
      </c>
      <c r="U2" s="376">
        <v>20</v>
      </c>
      <c r="V2" s="376">
        <v>21</v>
      </c>
      <c r="W2" s="376">
        <v>22</v>
      </c>
      <c r="X2" s="376">
        <v>23</v>
      </c>
      <c r="Y2" s="376">
        <v>24</v>
      </c>
      <c r="Z2" s="376">
        <v>25</v>
      </c>
      <c r="AA2" s="376">
        <v>26</v>
      </c>
      <c r="AB2" s="376">
        <v>27</v>
      </c>
      <c r="AC2" s="376">
        <v>28</v>
      </c>
      <c r="AD2" s="376">
        <v>29</v>
      </c>
      <c r="AE2" s="376">
        <v>30</v>
      </c>
      <c r="AF2" s="376">
        <v>31</v>
      </c>
      <c r="AG2" s="376">
        <v>32</v>
      </c>
      <c r="AH2" s="376">
        <v>33</v>
      </c>
      <c r="AI2" s="376">
        <v>34</v>
      </c>
      <c r="AJ2" s="376">
        <v>35</v>
      </c>
      <c r="AK2" s="376">
        <v>36</v>
      </c>
      <c r="AL2" s="376">
        <v>37</v>
      </c>
    </row>
    <row r="3" spans="1:38" ht="15" x14ac:dyDescent="0.2">
      <c r="A3" s="377"/>
      <c r="B3" s="324" t="s">
        <v>212</v>
      </c>
      <c r="C3" s="378" t="s">
        <v>346</v>
      </c>
      <c r="L3" s="378" t="s">
        <v>348</v>
      </c>
      <c r="U3" s="378" t="s">
        <v>349</v>
      </c>
      <c r="AD3" s="378" t="s">
        <v>420</v>
      </c>
    </row>
    <row r="4" spans="1:38" ht="15" x14ac:dyDescent="0.2">
      <c r="A4" s="377"/>
      <c r="C4" s="378">
        <v>1</v>
      </c>
      <c r="L4" s="378">
        <v>1</v>
      </c>
      <c r="U4" s="378">
        <v>1</v>
      </c>
      <c r="AD4" s="378">
        <v>1</v>
      </c>
    </row>
    <row r="5" spans="1:38" ht="15" x14ac:dyDescent="0.2">
      <c r="A5" s="377"/>
      <c r="C5" s="378" t="s">
        <v>352</v>
      </c>
      <c r="L5" s="378" t="s">
        <v>352</v>
      </c>
      <c r="U5" s="378" t="s">
        <v>352</v>
      </c>
      <c r="AD5" s="378" t="s">
        <v>352</v>
      </c>
    </row>
    <row r="6" spans="1:38" ht="15" x14ac:dyDescent="0.2">
      <c r="A6" s="377"/>
      <c r="C6" s="378" t="s">
        <v>353</v>
      </c>
      <c r="F6" s="324" t="s">
        <v>354</v>
      </c>
      <c r="I6" s="324" t="s">
        <v>326</v>
      </c>
      <c r="L6" s="378" t="s">
        <v>353</v>
      </c>
      <c r="O6" s="324" t="s">
        <v>354</v>
      </c>
      <c r="R6" s="324" t="s">
        <v>326</v>
      </c>
      <c r="U6" s="378" t="s">
        <v>353</v>
      </c>
      <c r="X6" s="324" t="s">
        <v>354</v>
      </c>
      <c r="AA6" s="324" t="s">
        <v>326</v>
      </c>
      <c r="AD6" s="378" t="s">
        <v>353</v>
      </c>
      <c r="AG6" s="324" t="s">
        <v>354</v>
      </c>
      <c r="AJ6" s="324" t="s">
        <v>326</v>
      </c>
    </row>
    <row r="7" spans="1:38" ht="15" x14ac:dyDescent="0.2">
      <c r="A7" s="377"/>
      <c r="C7" s="378" t="s">
        <v>421</v>
      </c>
      <c r="F7" s="324" t="s">
        <v>421</v>
      </c>
      <c r="I7" s="324" t="s">
        <v>421</v>
      </c>
      <c r="L7" s="378" t="s">
        <v>422</v>
      </c>
      <c r="O7" s="324" t="s">
        <v>422</v>
      </c>
      <c r="R7" s="324" t="s">
        <v>422</v>
      </c>
      <c r="U7" s="378" t="s">
        <v>423</v>
      </c>
      <c r="X7" s="324" t="s">
        <v>423</v>
      </c>
      <c r="AA7" s="324" t="s">
        <v>423</v>
      </c>
      <c r="AD7" s="378" t="s">
        <v>424</v>
      </c>
      <c r="AG7" s="324" t="s">
        <v>424</v>
      </c>
      <c r="AJ7" s="324" t="s">
        <v>424</v>
      </c>
    </row>
    <row r="8" spans="1:38" x14ac:dyDescent="0.2">
      <c r="C8" s="378">
        <v>0</v>
      </c>
      <c r="D8" s="324">
        <v>1</v>
      </c>
      <c r="E8" s="324" t="s">
        <v>326</v>
      </c>
      <c r="F8" s="324">
        <v>0</v>
      </c>
      <c r="G8" s="324">
        <v>1</v>
      </c>
      <c r="H8" s="324" t="s">
        <v>326</v>
      </c>
      <c r="I8" s="324">
        <v>0</v>
      </c>
      <c r="J8" s="324">
        <v>1</v>
      </c>
      <c r="K8" s="324" t="s">
        <v>326</v>
      </c>
      <c r="L8" s="378">
        <v>0</v>
      </c>
      <c r="M8" s="324">
        <v>1</v>
      </c>
      <c r="N8" s="324" t="s">
        <v>326</v>
      </c>
      <c r="O8" s="324">
        <v>0</v>
      </c>
      <c r="P8" s="324">
        <v>1</v>
      </c>
      <c r="Q8" s="324" t="s">
        <v>326</v>
      </c>
      <c r="R8" s="324">
        <v>0</v>
      </c>
      <c r="S8" s="324">
        <v>1</v>
      </c>
      <c r="T8" s="324" t="s">
        <v>326</v>
      </c>
      <c r="U8" s="378">
        <v>0</v>
      </c>
      <c r="V8" s="324">
        <v>1</v>
      </c>
      <c r="W8" s="324" t="s">
        <v>326</v>
      </c>
      <c r="X8" s="324">
        <v>0</v>
      </c>
      <c r="Y8" s="324">
        <v>1</v>
      </c>
      <c r="Z8" s="324" t="s">
        <v>326</v>
      </c>
      <c r="AA8" s="324">
        <v>0</v>
      </c>
      <c r="AB8" s="324">
        <v>1</v>
      </c>
      <c r="AC8" s="324" t="s">
        <v>326</v>
      </c>
      <c r="AD8" s="378">
        <v>0</v>
      </c>
      <c r="AE8" s="324">
        <v>1</v>
      </c>
      <c r="AF8" s="324" t="s">
        <v>326</v>
      </c>
      <c r="AG8" s="324">
        <v>0</v>
      </c>
      <c r="AH8" s="324">
        <v>1</v>
      </c>
      <c r="AI8" s="324" t="s">
        <v>326</v>
      </c>
      <c r="AJ8" s="324">
        <v>0</v>
      </c>
      <c r="AK8" s="324">
        <v>1</v>
      </c>
      <c r="AL8" s="324" t="s">
        <v>326</v>
      </c>
    </row>
    <row r="9" spans="1:38" x14ac:dyDescent="0.2">
      <c r="B9" s="379"/>
      <c r="C9" s="378" t="s">
        <v>372</v>
      </c>
      <c r="D9" s="324" t="s">
        <v>372</v>
      </c>
      <c r="E9" s="324" t="s">
        <v>372</v>
      </c>
      <c r="F9" s="324" t="s">
        <v>372</v>
      </c>
      <c r="G9" s="324" t="s">
        <v>372</v>
      </c>
      <c r="H9" s="324" t="s">
        <v>372</v>
      </c>
      <c r="I9" s="324" t="s">
        <v>372</v>
      </c>
      <c r="J9" s="324" t="s">
        <v>372</v>
      </c>
      <c r="K9" s="324" t="s">
        <v>372</v>
      </c>
      <c r="L9" s="378" t="s">
        <v>372</v>
      </c>
      <c r="M9" s="324" t="s">
        <v>372</v>
      </c>
      <c r="N9" s="324" t="s">
        <v>372</v>
      </c>
      <c r="O9" s="324" t="s">
        <v>372</v>
      </c>
      <c r="P9" s="324" t="s">
        <v>372</v>
      </c>
      <c r="Q9" s="324" t="s">
        <v>372</v>
      </c>
      <c r="R9" s="324" t="s">
        <v>372</v>
      </c>
      <c r="S9" s="324" t="s">
        <v>372</v>
      </c>
      <c r="T9" s="324" t="s">
        <v>372</v>
      </c>
      <c r="U9" s="378" t="s">
        <v>372</v>
      </c>
      <c r="V9" s="324" t="s">
        <v>372</v>
      </c>
      <c r="W9" s="324" t="s">
        <v>372</v>
      </c>
      <c r="X9" s="324" t="s">
        <v>372</v>
      </c>
      <c r="Y9" s="324" t="s">
        <v>372</v>
      </c>
      <c r="Z9" s="324" t="s">
        <v>372</v>
      </c>
      <c r="AA9" s="324" t="s">
        <v>372</v>
      </c>
      <c r="AB9" s="324" t="s">
        <v>372</v>
      </c>
      <c r="AC9" s="324" t="s">
        <v>372</v>
      </c>
      <c r="AD9" s="378" t="s">
        <v>372</v>
      </c>
      <c r="AE9" s="324" t="s">
        <v>372</v>
      </c>
      <c r="AF9" s="324" t="s">
        <v>372</v>
      </c>
      <c r="AG9" s="324" t="s">
        <v>372</v>
      </c>
      <c r="AH9" s="324" t="s">
        <v>372</v>
      </c>
      <c r="AI9" s="324" t="s">
        <v>372</v>
      </c>
      <c r="AJ9" s="324" t="s">
        <v>372</v>
      </c>
      <c r="AK9" s="324" t="s">
        <v>372</v>
      </c>
      <c r="AL9" s="324" t="s">
        <v>372</v>
      </c>
    </row>
    <row r="10" spans="1:38" x14ac:dyDescent="0.2">
      <c r="A10" s="324" t="s">
        <v>425</v>
      </c>
      <c r="B10" s="380" t="s">
        <v>27</v>
      </c>
      <c r="D10" s="324">
        <v>78</v>
      </c>
      <c r="E10" s="324">
        <v>260699</v>
      </c>
      <c r="G10" s="324">
        <v>72</v>
      </c>
      <c r="H10" s="324">
        <v>273266</v>
      </c>
      <c r="J10" s="324">
        <v>75</v>
      </c>
      <c r="K10" s="324">
        <v>533965</v>
      </c>
      <c r="M10" s="324">
        <v>72</v>
      </c>
      <c r="N10" s="324">
        <v>260692</v>
      </c>
      <c r="P10" s="324">
        <v>74</v>
      </c>
      <c r="Q10" s="324">
        <v>273259</v>
      </c>
      <c r="S10" s="324">
        <v>73</v>
      </c>
      <c r="T10" s="324">
        <v>533951</v>
      </c>
      <c r="V10" s="324">
        <v>70</v>
      </c>
      <c r="W10" s="324">
        <v>260677</v>
      </c>
      <c r="Y10" s="324">
        <v>59</v>
      </c>
      <c r="Z10" s="324">
        <v>273254</v>
      </c>
      <c r="AB10" s="324">
        <v>65</v>
      </c>
      <c r="AC10" s="324">
        <v>533931</v>
      </c>
      <c r="AE10" s="324">
        <v>65</v>
      </c>
      <c r="AF10" s="324">
        <v>260635</v>
      </c>
      <c r="AH10" s="324">
        <v>61</v>
      </c>
      <c r="AI10" s="324">
        <v>273168</v>
      </c>
      <c r="AK10" s="324">
        <v>63</v>
      </c>
      <c r="AL10" s="324">
        <v>533803</v>
      </c>
    </row>
    <row r="11" spans="1:38" x14ac:dyDescent="0.2">
      <c r="B11" s="380" t="s">
        <v>33</v>
      </c>
      <c r="D11" s="324">
        <v>79</v>
      </c>
      <c r="E11" s="324">
        <v>201205</v>
      </c>
      <c r="G11" s="324">
        <v>72</v>
      </c>
      <c r="H11" s="324">
        <v>211903</v>
      </c>
      <c r="J11" s="324">
        <v>75</v>
      </c>
      <c r="K11" s="324">
        <v>413108</v>
      </c>
      <c r="M11" s="324">
        <v>73</v>
      </c>
      <c r="N11" s="324">
        <v>201199</v>
      </c>
      <c r="P11" s="324">
        <v>74</v>
      </c>
      <c r="Q11" s="324">
        <v>211901</v>
      </c>
      <c r="S11" s="324">
        <v>73</v>
      </c>
      <c r="T11" s="324">
        <v>413100</v>
      </c>
      <c r="V11" s="324">
        <v>70</v>
      </c>
      <c r="W11" s="324">
        <v>201186</v>
      </c>
      <c r="Y11" s="324">
        <v>58</v>
      </c>
      <c r="Z11" s="324">
        <v>211894</v>
      </c>
      <c r="AB11" s="324">
        <v>64</v>
      </c>
      <c r="AC11" s="324">
        <v>413080</v>
      </c>
      <c r="AE11" s="324">
        <v>66</v>
      </c>
      <c r="AF11" s="324">
        <v>201161</v>
      </c>
      <c r="AH11" s="324">
        <v>61</v>
      </c>
      <c r="AI11" s="324">
        <v>211838</v>
      </c>
      <c r="AK11" s="324">
        <v>64</v>
      </c>
      <c r="AL11" s="324">
        <v>412999</v>
      </c>
    </row>
    <row r="12" spans="1:38" x14ac:dyDescent="0.2">
      <c r="B12" s="380" t="s">
        <v>373</v>
      </c>
      <c r="D12" s="324">
        <v>79</v>
      </c>
      <c r="E12" s="324">
        <v>188120</v>
      </c>
      <c r="G12" s="324">
        <v>73</v>
      </c>
      <c r="H12" s="324">
        <v>198310</v>
      </c>
      <c r="J12" s="324">
        <v>76</v>
      </c>
      <c r="K12" s="324">
        <v>386430</v>
      </c>
      <c r="M12" s="324">
        <v>73</v>
      </c>
      <c r="N12" s="324">
        <v>188117</v>
      </c>
      <c r="P12" s="324">
        <v>74</v>
      </c>
      <c r="Q12" s="324">
        <v>198308</v>
      </c>
      <c r="S12" s="324">
        <v>74</v>
      </c>
      <c r="T12" s="324">
        <v>386425</v>
      </c>
      <c r="V12" s="324">
        <v>70</v>
      </c>
      <c r="W12" s="324">
        <v>188102</v>
      </c>
      <c r="Y12" s="324">
        <v>58</v>
      </c>
      <c r="Z12" s="324">
        <v>198302</v>
      </c>
      <c r="AB12" s="324">
        <v>64</v>
      </c>
      <c r="AC12" s="324">
        <v>386404</v>
      </c>
      <c r="AE12" s="324">
        <v>66</v>
      </c>
      <c r="AF12" s="324">
        <v>188091</v>
      </c>
      <c r="AH12" s="324">
        <v>62</v>
      </c>
      <c r="AI12" s="324">
        <v>198251</v>
      </c>
      <c r="AK12" s="324">
        <v>64</v>
      </c>
      <c r="AL12" s="324">
        <v>386342</v>
      </c>
    </row>
    <row r="13" spans="1:38" ht="15" x14ac:dyDescent="0.25">
      <c r="B13" s="382" t="s">
        <v>374</v>
      </c>
      <c r="D13" s="324">
        <v>86</v>
      </c>
      <c r="E13" s="324">
        <v>877</v>
      </c>
      <c r="G13" s="324">
        <v>81</v>
      </c>
      <c r="H13" s="324">
        <v>869</v>
      </c>
      <c r="J13" s="324">
        <v>83</v>
      </c>
      <c r="K13" s="324">
        <v>1746</v>
      </c>
      <c r="M13" s="324">
        <v>79</v>
      </c>
      <c r="N13" s="324">
        <v>877</v>
      </c>
      <c r="P13" s="324">
        <v>80</v>
      </c>
      <c r="Q13" s="324">
        <v>869</v>
      </c>
      <c r="S13" s="324">
        <v>80</v>
      </c>
      <c r="T13" s="324">
        <v>1746</v>
      </c>
      <c r="V13" s="324">
        <v>77</v>
      </c>
      <c r="W13" s="324">
        <v>877</v>
      </c>
      <c r="Y13" s="324">
        <v>68</v>
      </c>
      <c r="Z13" s="324">
        <v>869</v>
      </c>
      <c r="AB13" s="324">
        <v>72</v>
      </c>
      <c r="AC13" s="324">
        <v>1746</v>
      </c>
      <c r="AE13" s="324">
        <v>74</v>
      </c>
      <c r="AF13" s="324">
        <v>877</v>
      </c>
      <c r="AH13" s="324">
        <v>71</v>
      </c>
      <c r="AI13" s="324">
        <v>869</v>
      </c>
      <c r="AK13" s="324">
        <v>73</v>
      </c>
      <c r="AL13" s="324">
        <v>1746</v>
      </c>
    </row>
    <row r="14" spans="1:38" ht="15" x14ac:dyDescent="0.25">
      <c r="B14" s="382" t="s">
        <v>375</v>
      </c>
      <c r="D14" s="324">
        <v>38</v>
      </c>
      <c r="E14" s="324">
        <v>169</v>
      </c>
      <c r="G14" s="324">
        <v>32</v>
      </c>
      <c r="H14" s="324">
        <v>215</v>
      </c>
      <c r="J14" s="324">
        <v>35</v>
      </c>
      <c r="K14" s="324">
        <v>384</v>
      </c>
      <c r="M14" s="324">
        <v>40</v>
      </c>
      <c r="N14" s="324">
        <v>168</v>
      </c>
      <c r="P14" s="324">
        <v>38</v>
      </c>
      <c r="Q14" s="324">
        <v>215</v>
      </c>
      <c r="S14" s="324">
        <v>39</v>
      </c>
      <c r="T14" s="324">
        <v>383</v>
      </c>
      <c r="V14" s="324">
        <v>28</v>
      </c>
      <c r="W14" s="324">
        <v>168</v>
      </c>
      <c r="Y14" s="324">
        <v>17</v>
      </c>
      <c r="Z14" s="324">
        <v>215</v>
      </c>
      <c r="AB14" s="324">
        <v>22</v>
      </c>
      <c r="AC14" s="324">
        <v>383</v>
      </c>
      <c r="AE14" s="324">
        <v>28</v>
      </c>
      <c r="AF14" s="324">
        <v>167</v>
      </c>
      <c r="AH14" s="324">
        <v>20</v>
      </c>
      <c r="AI14" s="324">
        <v>215</v>
      </c>
      <c r="AK14" s="324">
        <v>23</v>
      </c>
      <c r="AL14" s="324">
        <v>382</v>
      </c>
    </row>
    <row r="15" spans="1:38" ht="15" x14ac:dyDescent="0.25">
      <c r="B15" s="382" t="s">
        <v>376</v>
      </c>
      <c r="D15" s="324">
        <v>28</v>
      </c>
      <c r="E15" s="324">
        <v>735</v>
      </c>
      <c r="G15" s="324">
        <v>25</v>
      </c>
      <c r="H15" s="324">
        <v>790</v>
      </c>
      <c r="J15" s="324">
        <v>27</v>
      </c>
      <c r="K15" s="324">
        <v>1525</v>
      </c>
      <c r="M15" s="324">
        <v>23</v>
      </c>
      <c r="N15" s="324">
        <v>735</v>
      </c>
      <c r="P15" s="324">
        <v>27</v>
      </c>
      <c r="Q15" s="324">
        <v>790</v>
      </c>
      <c r="S15" s="324">
        <v>25</v>
      </c>
      <c r="T15" s="324">
        <v>1525</v>
      </c>
      <c r="V15" s="324">
        <v>19</v>
      </c>
      <c r="W15" s="324">
        <v>735</v>
      </c>
      <c r="Y15" s="324">
        <v>11</v>
      </c>
      <c r="Z15" s="324">
        <v>790</v>
      </c>
      <c r="AB15" s="324">
        <v>15</v>
      </c>
      <c r="AC15" s="324">
        <v>1525</v>
      </c>
      <c r="AE15" s="324">
        <v>16</v>
      </c>
      <c r="AF15" s="324">
        <v>735</v>
      </c>
      <c r="AH15" s="324">
        <v>14</v>
      </c>
      <c r="AI15" s="324">
        <v>788</v>
      </c>
      <c r="AK15" s="324">
        <v>15</v>
      </c>
      <c r="AL15" s="324">
        <v>1523</v>
      </c>
    </row>
    <row r="16" spans="1:38" ht="15" x14ac:dyDescent="0.25">
      <c r="B16" s="382" t="s">
        <v>377</v>
      </c>
      <c r="D16" s="324">
        <v>69</v>
      </c>
      <c r="E16" s="324">
        <v>11304</v>
      </c>
      <c r="G16" s="324">
        <v>63</v>
      </c>
      <c r="H16" s="324">
        <v>11719</v>
      </c>
      <c r="J16" s="324">
        <v>66</v>
      </c>
      <c r="K16" s="324">
        <v>23023</v>
      </c>
      <c r="M16" s="324">
        <v>70</v>
      </c>
      <c r="N16" s="324">
        <v>11302</v>
      </c>
      <c r="P16" s="324">
        <v>72</v>
      </c>
      <c r="Q16" s="324">
        <v>11719</v>
      </c>
      <c r="S16" s="324">
        <v>71</v>
      </c>
      <c r="T16" s="324">
        <v>23021</v>
      </c>
      <c r="V16" s="324">
        <v>64</v>
      </c>
      <c r="W16" s="324">
        <v>11304</v>
      </c>
      <c r="Y16" s="324">
        <v>55</v>
      </c>
      <c r="Z16" s="324">
        <v>11718</v>
      </c>
      <c r="AB16" s="324">
        <v>59</v>
      </c>
      <c r="AC16" s="324">
        <v>23022</v>
      </c>
      <c r="AE16" s="324">
        <v>59</v>
      </c>
      <c r="AF16" s="324">
        <v>11291</v>
      </c>
      <c r="AH16" s="324">
        <v>55</v>
      </c>
      <c r="AI16" s="324">
        <v>11715</v>
      </c>
      <c r="AK16" s="324">
        <v>57</v>
      </c>
      <c r="AL16" s="324">
        <v>23006</v>
      </c>
    </row>
    <row r="17" spans="2:38" x14ac:dyDescent="0.2">
      <c r="B17" s="380" t="s">
        <v>34</v>
      </c>
      <c r="D17" s="324">
        <v>80</v>
      </c>
      <c r="E17" s="324">
        <v>11710</v>
      </c>
      <c r="G17" s="324">
        <v>74</v>
      </c>
      <c r="H17" s="324">
        <v>12109</v>
      </c>
      <c r="J17" s="324">
        <v>77</v>
      </c>
      <c r="K17" s="324">
        <v>23819</v>
      </c>
      <c r="M17" s="324">
        <v>73</v>
      </c>
      <c r="N17" s="324">
        <v>11709</v>
      </c>
      <c r="P17" s="324">
        <v>74</v>
      </c>
      <c r="Q17" s="324">
        <v>12109</v>
      </c>
      <c r="S17" s="324">
        <v>73</v>
      </c>
      <c r="T17" s="324">
        <v>23818</v>
      </c>
      <c r="V17" s="324">
        <v>73</v>
      </c>
      <c r="W17" s="324">
        <v>11710</v>
      </c>
      <c r="Y17" s="324">
        <v>62</v>
      </c>
      <c r="Z17" s="324">
        <v>12108</v>
      </c>
      <c r="AB17" s="324">
        <v>68</v>
      </c>
      <c r="AC17" s="324">
        <v>23818</v>
      </c>
      <c r="AE17" s="324">
        <v>66</v>
      </c>
      <c r="AF17" s="324">
        <v>11709</v>
      </c>
      <c r="AH17" s="324">
        <v>62</v>
      </c>
      <c r="AI17" s="324">
        <v>12106</v>
      </c>
      <c r="AK17" s="324">
        <v>64</v>
      </c>
      <c r="AL17" s="324">
        <v>23815</v>
      </c>
    </row>
    <row r="18" spans="2:38" x14ac:dyDescent="0.2">
      <c r="B18" s="380" t="s">
        <v>378</v>
      </c>
      <c r="D18" s="324">
        <v>76</v>
      </c>
      <c r="E18" s="324">
        <v>3608</v>
      </c>
      <c r="G18" s="324">
        <v>69</v>
      </c>
      <c r="H18" s="324">
        <v>3699</v>
      </c>
      <c r="J18" s="324">
        <v>72</v>
      </c>
      <c r="K18" s="324">
        <v>7307</v>
      </c>
      <c r="M18" s="324">
        <v>67</v>
      </c>
      <c r="N18" s="324">
        <v>3608</v>
      </c>
      <c r="P18" s="324">
        <v>68</v>
      </c>
      <c r="Q18" s="324">
        <v>3699</v>
      </c>
      <c r="S18" s="324">
        <v>68</v>
      </c>
      <c r="T18" s="324">
        <v>7307</v>
      </c>
      <c r="V18" s="324">
        <v>67</v>
      </c>
      <c r="W18" s="324">
        <v>3608</v>
      </c>
      <c r="Y18" s="324">
        <v>55</v>
      </c>
      <c r="Z18" s="324">
        <v>3699</v>
      </c>
      <c r="AB18" s="324">
        <v>61</v>
      </c>
      <c r="AC18" s="324">
        <v>7307</v>
      </c>
      <c r="AE18" s="324">
        <v>61</v>
      </c>
      <c r="AF18" s="324">
        <v>3608</v>
      </c>
      <c r="AH18" s="324">
        <v>55</v>
      </c>
      <c r="AI18" s="324">
        <v>3699</v>
      </c>
      <c r="AK18" s="324">
        <v>58</v>
      </c>
      <c r="AL18" s="324">
        <v>7307</v>
      </c>
    </row>
    <row r="19" spans="2:38" ht="15" x14ac:dyDescent="0.25">
      <c r="B19" s="382" t="s">
        <v>379</v>
      </c>
      <c r="D19" s="324">
        <v>80</v>
      </c>
      <c r="E19" s="324">
        <v>1349</v>
      </c>
      <c r="G19" s="324">
        <v>73</v>
      </c>
      <c r="H19" s="324">
        <v>1415</v>
      </c>
      <c r="J19" s="324">
        <v>76</v>
      </c>
      <c r="K19" s="324">
        <v>2764</v>
      </c>
      <c r="M19" s="324">
        <v>72</v>
      </c>
      <c r="N19" s="324">
        <v>1349</v>
      </c>
      <c r="P19" s="324">
        <v>71</v>
      </c>
      <c r="Q19" s="324">
        <v>1415</v>
      </c>
      <c r="S19" s="324">
        <v>71</v>
      </c>
      <c r="T19" s="324">
        <v>2764</v>
      </c>
      <c r="V19" s="324">
        <v>74</v>
      </c>
      <c r="W19" s="324">
        <v>1349</v>
      </c>
      <c r="Y19" s="324">
        <v>61</v>
      </c>
      <c r="Z19" s="324">
        <v>1414</v>
      </c>
      <c r="AB19" s="324">
        <v>67</v>
      </c>
      <c r="AC19" s="324">
        <v>2763</v>
      </c>
      <c r="AE19" s="324">
        <v>65</v>
      </c>
      <c r="AF19" s="324">
        <v>1349</v>
      </c>
      <c r="AH19" s="324">
        <v>61</v>
      </c>
      <c r="AI19" s="324">
        <v>1413</v>
      </c>
      <c r="AK19" s="324">
        <v>63</v>
      </c>
      <c r="AL19" s="324">
        <v>2762</v>
      </c>
    </row>
    <row r="20" spans="2:38" ht="15" x14ac:dyDescent="0.25">
      <c r="B20" s="382" t="s">
        <v>380</v>
      </c>
      <c r="D20" s="324">
        <v>83</v>
      </c>
      <c r="E20" s="324">
        <v>2534</v>
      </c>
      <c r="G20" s="324">
        <v>78</v>
      </c>
      <c r="H20" s="324">
        <v>2636</v>
      </c>
      <c r="J20" s="324">
        <v>80</v>
      </c>
      <c r="K20" s="324">
        <v>5170</v>
      </c>
      <c r="M20" s="324">
        <v>78</v>
      </c>
      <c r="N20" s="324">
        <v>2534</v>
      </c>
      <c r="P20" s="324">
        <v>80</v>
      </c>
      <c r="Q20" s="324">
        <v>2636</v>
      </c>
      <c r="S20" s="324">
        <v>79</v>
      </c>
      <c r="T20" s="324">
        <v>5170</v>
      </c>
      <c r="V20" s="324">
        <v>79</v>
      </c>
      <c r="W20" s="324">
        <v>2534</v>
      </c>
      <c r="Y20" s="324">
        <v>68</v>
      </c>
      <c r="Z20" s="324">
        <v>2636</v>
      </c>
      <c r="AB20" s="324">
        <v>73</v>
      </c>
      <c r="AC20" s="324">
        <v>5170</v>
      </c>
      <c r="AE20" s="324">
        <v>72</v>
      </c>
      <c r="AF20" s="324">
        <v>2534</v>
      </c>
      <c r="AH20" s="324">
        <v>68</v>
      </c>
      <c r="AI20" s="324">
        <v>2636</v>
      </c>
      <c r="AK20" s="324">
        <v>70</v>
      </c>
      <c r="AL20" s="324">
        <v>5170</v>
      </c>
    </row>
    <row r="21" spans="2:38" ht="15" x14ac:dyDescent="0.25">
      <c r="B21" s="382" t="s">
        <v>381</v>
      </c>
      <c r="D21" s="324">
        <v>80</v>
      </c>
      <c r="E21" s="324">
        <v>4219</v>
      </c>
      <c r="G21" s="324">
        <v>76</v>
      </c>
      <c r="H21" s="324">
        <v>4359</v>
      </c>
      <c r="J21" s="324">
        <v>78</v>
      </c>
      <c r="K21" s="324">
        <v>8578</v>
      </c>
      <c r="M21" s="324">
        <v>75</v>
      </c>
      <c r="N21" s="324">
        <v>4218</v>
      </c>
      <c r="P21" s="324">
        <v>76</v>
      </c>
      <c r="Q21" s="324">
        <v>4359</v>
      </c>
      <c r="S21" s="324">
        <v>75</v>
      </c>
      <c r="T21" s="324">
        <v>8577</v>
      </c>
      <c r="V21" s="324">
        <v>75</v>
      </c>
      <c r="W21" s="324">
        <v>4219</v>
      </c>
      <c r="Y21" s="324">
        <v>65</v>
      </c>
      <c r="Z21" s="324">
        <v>4359</v>
      </c>
      <c r="AB21" s="324">
        <v>70</v>
      </c>
      <c r="AC21" s="324">
        <v>8578</v>
      </c>
      <c r="AE21" s="324">
        <v>68</v>
      </c>
      <c r="AF21" s="324">
        <v>4218</v>
      </c>
      <c r="AH21" s="324">
        <v>65</v>
      </c>
      <c r="AI21" s="324">
        <v>4358</v>
      </c>
      <c r="AK21" s="324">
        <v>67</v>
      </c>
      <c r="AL21" s="324">
        <v>8576</v>
      </c>
    </row>
    <row r="22" spans="2:38" x14ac:dyDescent="0.2">
      <c r="B22" s="380" t="s">
        <v>35</v>
      </c>
      <c r="D22" s="324">
        <v>75</v>
      </c>
      <c r="E22" s="324">
        <v>26837</v>
      </c>
      <c r="G22" s="324">
        <v>69</v>
      </c>
      <c r="H22" s="324">
        <v>27960</v>
      </c>
      <c r="J22" s="324">
        <v>72</v>
      </c>
      <c r="K22" s="324">
        <v>54797</v>
      </c>
      <c r="M22" s="324">
        <v>73</v>
      </c>
      <c r="N22" s="324">
        <v>26837</v>
      </c>
      <c r="P22" s="324">
        <v>76</v>
      </c>
      <c r="Q22" s="324">
        <v>27957</v>
      </c>
      <c r="S22" s="324">
        <v>74</v>
      </c>
      <c r="T22" s="324">
        <v>54794</v>
      </c>
      <c r="V22" s="324">
        <v>76</v>
      </c>
      <c r="W22" s="324">
        <v>26836</v>
      </c>
      <c r="Y22" s="324">
        <v>67</v>
      </c>
      <c r="Z22" s="324">
        <v>27959</v>
      </c>
      <c r="AB22" s="324">
        <v>71</v>
      </c>
      <c r="AC22" s="324">
        <v>54795</v>
      </c>
      <c r="AE22" s="324">
        <v>64</v>
      </c>
      <c r="AF22" s="324">
        <v>26830</v>
      </c>
      <c r="AH22" s="324">
        <v>61</v>
      </c>
      <c r="AI22" s="324">
        <v>27948</v>
      </c>
      <c r="AK22" s="324">
        <v>62</v>
      </c>
      <c r="AL22" s="324">
        <v>54778</v>
      </c>
    </row>
    <row r="23" spans="2:38" ht="15" x14ac:dyDescent="0.25">
      <c r="B23" s="382" t="s">
        <v>382</v>
      </c>
      <c r="D23" s="324">
        <v>82</v>
      </c>
      <c r="E23" s="324">
        <v>6646</v>
      </c>
      <c r="G23" s="324">
        <v>77</v>
      </c>
      <c r="H23" s="324">
        <v>7003</v>
      </c>
      <c r="J23" s="324">
        <v>79</v>
      </c>
      <c r="K23" s="324">
        <v>13649</v>
      </c>
      <c r="M23" s="324">
        <v>81</v>
      </c>
      <c r="N23" s="324">
        <v>6646</v>
      </c>
      <c r="P23" s="324">
        <v>83</v>
      </c>
      <c r="Q23" s="324">
        <v>7003</v>
      </c>
      <c r="S23" s="324">
        <v>82</v>
      </c>
      <c r="T23" s="324">
        <v>13649</v>
      </c>
      <c r="V23" s="324">
        <v>82</v>
      </c>
      <c r="W23" s="324">
        <v>6645</v>
      </c>
      <c r="Y23" s="324">
        <v>74</v>
      </c>
      <c r="Z23" s="324">
        <v>7003</v>
      </c>
      <c r="AB23" s="324">
        <v>78</v>
      </c>
      <c r="AC23" s="324">
        <v>13648</v>
      </c>
      <c r="AE23" s="324">
        <v>74</v>
      </c>
      <c r="AF23" s="324">
        <v>6646</v>
      </c>
      <c r="AH23" s="324">
        <v>70</v>
      </c>
      <c r="AI23" s="324">
        <v>7001</v>
      </c>
      <c r="AK23" s="324">
        <v>72</v>
      </c>
      <c r="AL23" s="324">
        <v>13647</v>
      </c>
    </row>
    <row r="24" spans="2:38" ht="15" x14ac:dyDescent="0.25">
      <c r="B24" s="382" t="s">
        <v>383</v>
      </c>
      <c r="D24" s="324">
        <v>70</v>
      </c>
      <c r="E24" s="324">
        <v>11506</v>
      </c>
      <c r="G24" s="324">
        <v>64</v>
      </c>
      <c r="H24" s="324">
        <v>12000</v>
      </c>
      <c r="J24" s="324">
        <v>67</v>
      </c>
      <c r="K24" s="324">
        <v>23506</v>
      </c>
      <c r="M24" s="324">
        <v>66</v>
      </c>
      <c r="N24" s="324">
        <v>11506</v>
      </c>
      <c r="P24" s="324">
        <v>70</v>
      </c>
      <c r="Q24" s="324">
        <v>11998</v>
      </c>
      <c r="S24" s="324">
        <v>68</v>
      </c>
      <c r="T24" s="324">
        <v>23504</v>
      </c>
      <c r="V24" s="324">
        <v>71</v>
      </c>
      <c r="W24" s="324">
        <v>11506</v>
      </c>
      <c r="Y24" s="324">
        <v>60</v>
      </c>
      <c r="Z24" s="324">
        <v>11999</v>
      </c>
      <c r="AB24" s="324">
        <v>65</v>
      </c>
      <c r="AC24" s="324">
        <v>23505</v>
      </c>
      <c r="AE24" s="324">
        <v>56</v>
      </c>
      <c r="AF24" s="324">
        <v>11502</v>
      </c>
      <c r="AH24" s="324">
        <v>55</v>
      </c>
      <c r="AI24" s="324">
        <v>11993</v>
      </c>
      <c r="AK24" s="324">
        <v>55</v>
      </c>
      <c r="AL24" s="324">
        <v>23495</v>
      </c>
    </row>
    <row r="25" spans="2:38" ht="15" x14ac:dyDescent="0.25">
      <c r="B25" s="382" t="s">
        <v>384</v>
      </c>
      <c r="D25" s="324">
        <v>73</v>
      </c>
      <c r="E25" s="324">
        <v>4760</v>
      </c>
      <c r="G25" s="324">
        <v>69</v>
      </c>
      <c r="H25" s="324">
        <v>4838</v>
      </c>
      <c r="J25" s="324">
        <v>71</v>
      </c>
      <c r="K25" s="324">
        <v>9598</v>
      </c>
      <c r="M25" s="324">
        <v>72</v>
      </c>
      <c r="N25" s="324">
        <v>4760</v>
      </c>
      <c r="P25" s="324">
        <v>75</v>
      </c>
      <c r="Q25" s="324">
        <v>4837</v>
      </c>
      <c r="S25" s="324">
        <v>73</v>
      </c>
      <c r="T25" s="324">
        <v>9597</v>
      </c>
      <c r="V25" s="324">
        <v>76</v>
      </c>
      <c r="W25" s="324">
        <v>4760</v>
      </c>
      <c r="Y25" s="324">
        <v>68</v>
      </c>
      <c r="Z25" s="324">
        <v>4838</v>
      </c>
      <c r="AB25" s="324">
        <v>72</v>
      </c>
      <c r="AC25" s="324">
        <v>9598</v>
      </c>
      <c r="AE25" s="324">
        <v>62</v>
      </c>
      <c r="AF25" s="324">
        <v>4758</v>
      </c>
      <c r="AH25" s="324">
        <v>60</v>
      </c>
      <c r="AI25" s="324">
        <v>4836</v>
      </c>
      <c r="AK25" s="324">
        <v>61</v>
      </c>
      <c r="AL25" s="324">
        <v>9594</v>
      </c>
    </row>
    <row r="26" spans="2:38" ht="15" x14ac:dyDescent="0.25">
      <c r="B26" s="382" t="s">
        <v>385</v>
      </c>
      <c r="D26" s="324">
        <v>78</v>
      </c>
      <c r="E26" s="324">
        <v>3925</v>
      </c>
      <c r="G26" s="324">
        <v>72</v>
      </c>
      <c r="H26" s="324">
        <v>4119</v>
      </c>
      <c r="J26" s="324">
        <v>75</v>
      </c>
      <c r="K26" s="324">
        <v>8044</v>
      </c>
      <c r="M26" s="324">
        <v>79</v>
      </c>
      <c r="N26" s="324">
        <v>3925</v>
      </c>
      <c r="P26" s="324">
        <v>80</v>
      </c>
      <c r="Q26" s="324">
        <v>4119</v>
      </c>
      <c r="S26" s="324">
        <v>80</v>
      </c>
      <c r="T26" s="324">
        <v>8044</v>
      </c>
      <c r="V26" s="324">
        <v>79</v>
      </c>
      <c r="W26" s="324">
        <v>3925</v>
      </c>
      <c r="Y26" s="324">
        <v>71</v>
      </c>
      <c r="Z26" s="324">
        <v>4119</v>
      </c>
      <c r="AB26" s="324">
        <v>75</v>
      </c>
      <c r="AC26" s="324">
        <v>8044</v>
      </c>
      <c r="AE26" s="324">
        <v>70</v>
      </c>
      <c r="AF26" s="324">
        <v>3924</v>
      </c>
      <c r="AH26" s="324">
        <v>66</v>
      </c>
      <c r="AI26" s="324">
        <v>4118</v>
      </c>
      <c r="AK26" s="324">
        <v>68</v>
      </c>
      <c r="AL26" s="324">
        <v>8042</v>
      </c>
    </row>
    <row r="27" spans="2:38" x14ac:dyDescent="0.2">
      <c r="B27" s="380" t="s">
        <v>36</v>
      </c>
      <c r="D27" s="324">
        <v>75</v>
      </c>
      <c r="E27" s="324">
        <v>13970</v>
      </c>
      <c r="G27" s="324">
        <v>67</v>
      </c>
      <c r="H27" s="324">
        <v>14226</v>
      </c>
      <c r="J27" s="324">
        <v>71</v>
      </c>
      <c r="K27" s="324">
        <v>28196</v>
      </c>
      <c r="M27" s="324">
        <v>70</v>
      </c>
      <c r="N27" s="324">
        <v>13970</v>
      </c>
      <c r="P27" s="324">
        <v>69</v>
      </c>
      <c r="Q27" s="324">
        <v>14225</v>
      </c>
      <c r="S27" s="324">
        <v>70</v>
      </c>
      <c r="T27" s="324">
        <v>28195</v>
      </c>
      <c r="V27" s="324">
        <v>72</v>
      </c>
      <c r="W27" s="324">
        <v>13970</v>
      </c>
      <c r="Y27" s="324">
        <v>61</v>
      </c>
      <c r="Z27" s="324">
        <v>14226</v>
      </c>
      <c r="AB27" s="324">
        <v>66</v>
      </c>
      <c r="AC27" s="324">
        <v>28196</v>
      </c>
      <c r="AE27" s="324">
        <v>62</v>
      </c>
      <c r="AF27" s="324">
        <v>13966</v>
      </c>
      <c r="AH27" s="324">
        <v>56</v>
      </c>
      <c r="AI27" s="324">
        <v>14216</v>
      </c>
      <c r="AK27" s="324">
        <v>59</v>
      </c>
      <c r="AL27" s="324">
        <v>28182</v>
      </c>
    </row>
    <row r="28" spans="2:38" ht="15" x14ac:dyDescent="0.25">
      <c r="B28" s="382" t="s">
        <v>386</v>
      </c>
      <c r="D28" s="324">
        <v>73</v>
      </c>
      <c r="E28" s="324">
        <v>3705</v>
      </c>
      <c r="G28" s="324">
        <v>63</v>
      </c>
      <c r="H28" s="324">
        <v>3746</v>
      </c>
      <c r="J28" s="324">
        <v>68</v>
      </c>
      <c r="K28" s="324">
        <v>7451</v>
      </c>
      <c r="M28" s="324">
        <v>66</v>
      </c>
      <c r="N28" s="324">
        <v>3705</v>
      </c>
      <c r="P28" s="324">
        <v>62</v>
      </c>
      <c r="Q28" s="324">
        <v>3746</v>
      </c>
      <c r="S28" s="324">
        <v>64</v>
      </c>
      <c r="T28" s="324">
        <v>7451</v>
      </c>
      <c r="V28" s="324">
        <v>68</v>
      </c>
      <c r="W28" s="324">
        <v>3705</v>
      </c>
      <c r="Y28" s="324">
        <v>53</v>
      </c>
      <c r="Z28" s="324">
        <v>3746</v>
      </c>
      <c r="AB28" s="324">
        <v>60</v>
      </c>
      <c r="AC28" s="324">
        <v>7451</v>
      </c>
      <c r="AE28" s="324">
        <v>58</v>
      </c>
      <c r="AF28" s="324">
        <v>3704</v>
      </c>
      <c r="AH28" s="324">
        <v>49</v>
      </c>
      <c r="AI28" s="324">
        <v>3742</v>
      </c>
      <c r="AK28" s="324">
        <v>53</v>
      </c>
      <c r="AL28" s="324">
        <v>7446</v>
      </c>
    </row>
    <row r="29" spans="2:38" ht="15" x14ac:dyDescent="0.25">
      <c r="B29" s="382" t="s">
        <v>387</v>
      </c>
      <c r="D29" s="324">
        <v>76</v>
      </c>
      <c r="E29" s="324">
        <v>8607</v>
      </c>
      <c r="G29" s="324">
        <v>70</v>
      </c>
      <c r="H29" s="324">
        <v>8684</v>
      </c>
      <c r="J29" s="324">
        <v>73</v>
      </c>
      <c r="K29" s="324">
        <v>17291</v>
      </c>
      <c r="M29" s="324">
        <v>72</v>
      </c>
      <c r="N29" s="324">
        <v>8607</v>
      </c>
      <c r="P29" s="324">
        <v>73</v>
      </c>
      <c r="Q29" s="324">
        <v>8684</v>
      </c>
      <c r="S29" s="324">
        <v>72</v>
      </c>
      <c r="T29" s="324">
        <v>17291</v>
      </c>
      <c r="V29" s="324">
        <v>74</v>
      </c>
      <c r="W29" s="324">
        <v>8607</v>
      </c>
      <c r="Y29" s="324">
        <v>65</v>
      </c>
      <c r="Z29" s="324">
        <v>8684</v>
      </c>
      <c r="AB29" s="324">
        <v>69</v>
      </c>
      <c r="AC29" s="324">
        <v>17291</v>
      </c>
      <c r="AE29" s="324">
        <v>65</v>
      </c>
      <c r="AF29" s="324">
        <v>8605</v>
      </c>
      <c r="AH29" s="324">
        <v>60</v>
      </c>
      <c r="AI29" s="324">
        <v>8681</v>
      </c>
      <c r="AK29" s="324">
        <v>62</v>
      </c>
      <c r="AL29" s="324">
        <v>17286</v>
      </c>
    </row>
    <row r="30" spans="2:38" ht="15" x14ac:dyDescent="0.25">
      <c r="B30" s="382" t="s">
        <v>388</v>
      </c>
      <c r="D30" s="324">
        <v>75</v>
      </c>
      <c r="E30" s="324">
        <v>1658</v>
      </c>
      <c r="G30" s="324">
        <v>66</v>
      </c>
      <c r="H30" s="324">
        <v>1796</v>
      </c>
      <c r="J30" s="324">
        <v>70</v>
      </c>
      <c r="K30" s="324">
        <v>3454</v>
      </c>
      <c r="M30" s="324">
        <v>67</v>
      </c>
      <c r="N30" s="324">
        <v>1658</v>
      </c>
      <c r="P30" s="324">
        <v>66</v>
      </c>
      <c r="Q30" s="324">
        <v>1795</v>
      </c>
      <c r="S30" s="324">
        <v>67</v>
      </c>
      <c r="T30" s="324">
        <v>3453</v>
      </c>
      <c r="V30" s="324">
        <v>71</v>
      </c>
      <c r="W30" s="324">
        <v>1658</v>
      </c>
      <c r="Y30" s="324">
        <v>60</v>
      </c>
      <c r="Z30" s="324">
        <v>1796</v>
      </c>
      <c r="AB30" s="324">
        <v>65</v>
      </c>
      <c r="AC30" s="324">
        <v>3454</v>
      </c>
      <c r="AE30" s="324">
        <v>59</v>
      </c>
      <c r="AF30" s="324">
        <v>1657</v>
      </c>
      <c r="AH30" s="324">
        <v>53</v>
      </c>
      <c r="AI30" s="324">
        <v>1793</v>
      </c>
      <c r="AK30" s="324">
        <v>56</v>
      </c>
      <c r="AL30" s="324">
        <v>3450</v>
      </c>
    </row>
    <row r="31" spans="2:38" x14ac:dyDescent="0.2">
      <c r="B31" s="380" t="s">
        <v>37</v>
      </c>
      <c r="D31" s="324">
        <v>86</v>
      </c>
      <c r="E31" s="324">
        <v>947</v>
      </c>
      <c r="G31" s="324">
        <v>80</v>
      </c>
      <c r="H31" s="324">
        <v>846</v>
      </c>
      <c r="J31" s="324">
        <v>83</v>
      </c>
      <c r="K31" s="324">
        <v>1793</v>
      </c>
      <c r="M31" s="324">
        <v>90</v>
      </c>
      <c r="N31" s="324">
        <v>947</v>
      </c>
      <c r="P31" s="324">
        <v>89</v>
      </c>
      <c r="Q31" s="324">
        <v>846</v>
      </c>
      <c r="S31" s="324">
        <v>90</v>
      </c>
      <c r="T31" s="324">
        <v>1793</v>
      </c>
      <c r="V31" s="324">
        <v>83</v>
      </c>
      <c r="W31" s="324">
        <v>947</v>
      </c>
      <c r="Y31" s="324">
        <v>76</v>
      </c>
      <c r="Z31" s="324">
        <v>846</v>
      </c>
      <c r="AB31" s="324">
        <v>80</v>
      </c>
      <c r="AC31" s="324">
        <v>1793</v>
      </c>
      <c r="AE31" s="324">
        <v>81</v>
      </c>
      <c r="AF31" s="324">
        <v>946</v>
      </c>
      <c r="AH31" s="324">
        <v>75</v>
      </c>
      <c r="AI31" s="324">
        <v>846</v>
      </c>
      <c r="AK31" s="324">
        <v>78</v>
      </c>
      <c r="AL31" s="324">
        <v>1792</v>
      </c>
    </row>
    <row r="32" spans="2:38" ht="15" x14ac:dyDescent="0.25">
      <c r="B32" s="382" t="s">
        <v>389</v>
      </c>
      <c r="D32" s="324">
        <v>69</v>
      </c>
      <c r="E32" s="324">
        <v>3897</v>
      </c>
      <c r="G32" s="324">
        <v>64</v>
      </c>
      <c r="H32" s="324">
        <v>4054</v>
      </c>
      <c r="J32" s="324">
        <v>67</v>
      </c>
      <c r="K32" s="324">
        <v>7951</v>
      </c>
      <c r="M32" s="324">
        <v>71</v>
      </c>
      <c r="N32" s="324">
        <v>3897</v>
      </c>
      <c r="P32" s="324">
        <v>73</v>
      </c>
      <c r="Q32" s="324">
        <v>4053</v>
      </c>
      <c r="S32" s="324">
        <v>72</v>
      </c>
      <c r="T32" s="324">
        <v>7950</v>
      </c>
      <c r="V32" s="324">
        <v>68</v>
      </c>
      <c r="W32" s="324">
        <v>3897</v>
      </c>
      <c r="Y32" s="324">
        <v>60</v>
      </c>
      <c r="Z32" s="324">
        <v>4053</v>
      </c>
      <c r="AB32" s="324">
        <v>64</v>
      </c>
      <c r="AC32" s="324">
        <v>7950</v>
      </c>
      <c r="AE32" s="324">
        <v>59</v>
      </c>
      <c r="AF32" s="324">
        <v>3895</v>
      </c>
      <c r="AH32" s="324">
        <v>56</v>
      </c>
      <c r="AI32" s="324">
        <v>4051</v>
      </c>
      <c r="AK32" s="324">
        <v>58</v>
      </c>
      <c r="AL32" s="324">
        <v>7946</v>
      </c>
    </row>
    <row r="33" spans="1:38" ht="15" x14ac:dyDescent="0.25">
      <c r="A33" s="376"/>
      <c r="B33" s="383" t="s">
        <v>480</v>
      </c>
      <c r="D33" s="324">
        <v>68</v>
      </c>
      <c r="E33" s="324">
        <v>2133</v>
      </c>
      <c r="G33" s="324">
        <v>60</v>
      </c>
      <c r="H33" s="324">
        <v>2168</v>
      </c>
      <c r="J33" s="324">
        <v>64</v>
      </c>
      <c r="K33" s="324">
        <v>4301</v>
      </c>
      <c r="M33" s="324">
        <v>61</v>
      </c>
      <c r="N33" s="324">
        <v>2133</v>
      </c>
      <c r="P33" s="324">
        <v>61</v>
      </c>
      <c r="Q33" s="324">
        <v>2168</v>
      </c>
      <c r="S33" s="324">
        <v>61</v>
      </c>
      <c r="T33" s="324">
        <v>4301</v>
      </c>
      <c r="V33" s="324">
        <v>60</v>
      </c>
      <c r="W33" s="324">
        <v>2131</v>
      </c>
      <c r="Y33" s="324">
        <v>49</v>
      </c>
      <c r="Z33" s="324">
        <v>2168</v>
      </c>
      <c r="AB33" s="324">
        <v>55</v>
      </c>
      <c r="AC33" s="324">
        <v>4299</v>
      </c>
      <c r="AE33" s="324">
        <v>54</v>
      </c>
      <c r="AF33" s="324">
        <v>2128</v>
      </c>
      <c r="AH33" s="324">
        <v>49</v>
      </c>
      <c r="AI33" s="324">
        <v>2163</v>
      </c>
      <c r="AK33" s="324">
        <v>51</v>
      </c>
      <c r="AL33" s="324">
        <v>4291</v>
      </c>
    </row>
    <row r="34" spans="1:38" ht="15" x14ac:dyDescent="0.25">
      <c r="A34" s="324" t="s">
        <v>394</v>
      </c>
      <c r="B34" s="382" t="s">
        <v>27</v>
      </c>
      <c r="D34" s="324">
        <v>78</v>
      </c>
      <c r="E34" s="324">
        <v>260699</v>
      </c>
      <c r="G34" s="324">
        <v>72</v>
      </c>
      <c r="H34" s="324">
        <v>273266</v>
      </c>
      <c r="J34" s="324">
        <v>75</v>
      </c>
      <c r="K34" s="324">
        <v>533965</v>
      </c>
      <c r="M34" s="324">
        <v>72</v>
      </c>
      <c r="N34" s="324">
        <v>260692</v>
      </c>
      <c r="P34" s="324">
        <v>74</v>
      </c>
      <c r="Q34" s="324">
        <v>273259</v>
      </c>
      <c r="S34" s="324">
        <v>73</v>
      </c>
      <c r="T34" s="324">
        <v>533951</v>
      </c>
      <c r="V34" s="324">
        <v>70</v>
      </c>
      <c r="W34" s="324">
        <v>260677</v>
      </c>
      <c r="Y34" s="324">
        <v>59</v>
      </c>
      <c r="Z34" s="324">
        <v>273254</v>
      </c>
      <c r="AB34" s="324">
        <v>65</v>
      </c>
      <c r="AC34" s="324">
        <v>533931</v>
      </c>
      <c r="AE34" s="324">
        <v>65</v>
      </c>
      <c r="AF34" s="324">
        <v>260635</v>
      </c>
      <c r="AH34" s="324">
        <v>61</v>
      </c>
      <c r="AI34" s="324">
        <v>273168</v>
      </c>
      <c r="AK34" s="324">
        <v>63</v>
      </c>
      <c r="AL34" s="324">
        <v>533803</v>
      </c>
    </row>
    <row r="35" spans="1:38" ht="15" x14ac:dyDescent="0.25">
      <c r="B35" s="382" t="s">
        <v>481</v>
      </c>
      <c r="D35" s="324">
        <v>79</v>
      </c>
      <c r="E35" s="324">
        <v>214306</v>
      </c>
      <c r="G35" s="324">
        <v>73</v>
      </c>
      <c r="H35" s="324">
        <v>225327</v>
      </c>
      <c r="J35" s="324">
        <v>76</v>
      </c>
      <c r="K35" s="324">
        <v>439633</v>
      </c>
      <c r="M35" s="324">
        <v>73</v>
      </c>
      <c r="N35" s="324">
        <v>214302</v>
      </c>
      <c r="P35" s="324">
        <v>74</v>
      </c>
      <c r="Q35" s="324">
        <v>225324</v>
      </c>
      <c r="S35" s="324">
        <v>73</v>
      </c>
      <c r="T35" s="324">
        <v>439626</v>
      </c>
      <c r="V35" s="324">
        <v>71</v>
      </c>
      <c r="W35" s="324">
        <v>214285</v>
      </c>
      <c r="Y35" s="324">
        <v>59</v>
      </c>
      <c r="Z35" s="324">
        <v>225316</v>
      </c>
      <c r="AB35" s="324">
        <v>64</v>
      </c>
      <c r="AC35" s="324">
        <v>439601</v>
      </c>
      <c r="AE35" s="324">
        <v>66</v>
      </c>
      <c r="AF35" s="324">
        <v>214273</v>
      </c>
      <c r="AH35" s="324">
        <v>62</v>
      </c>
      <c r="AI35" s="324">
        <v>225257</v>
      </c>
      <c r="AK35" s="324">
        <v>64</v>
      </c>
      <c r="AL35" s="324">
        <v>439530</v>
      </c>
    </row>
    <row r="36" spans="1:38" ht="15" x14ac:dyDescent="0.25">
      <c r="B36" s="382" t="s">
        <v>482</v>
      </c>
      <c r="D36" s="324">
        <v>71</v>
      </c>
      <c r="E36" s="324">
        <v>45474</v>
      </c>
      <c r="G36" s="324">
        <v>66</v>
      </c>
      <c r="H36" s="324">
        <v>47003</v>
      </c>
      <c r="J36" s="324">
        <v>68</v>
      </c>
      <c r="K36" s="324">
        <v>92477</v>
      </c>
      <c r="M36" s="324">
        <v>70</v>
      </c>
      <c r="N36" s="324">
        <v>45471</v>
      </c>
      <c r="P36" s="324">
        <v>73</v>
      </c>
      <c r="Q36" s="324">
        <v>47000</v>
      </c>
      <c r="S36" s="324">
        <v>72</v>
      </c>
      <c r="T36" s="324">
        <v>92471</v>
      </c>
      <c r="V36" s="324">
        <v>70</v>
      </c>
      <c r="W36" s="324">
        <v>45473</v>
      </c>
      <c r="Y36" s="324">
        <v>61</v>
      </c>
      <c r="Z36" s="324">
        <v>47002</v>
      </c>
      <c r="AB36" s="324">
        <v>66</v>
      </c>
      <c r="AC36" s="324">
        <v>92475</v>
      </c>
      <c r="AE36" s="324">
        <v>60</v>
      </c>
      <c r="AF36" s="324">
        <v>45448</v>
      </c>
      <c r="AH36" s="324">
        <v>57</v>
      </c>
      <c r="AI36" s="324">
        <v>46981</v>
      </c>
      <c r="AK36" s="324">
        <v>59</v>
      </c>
      <c r="AL36" s="324">
        <v>92429</v>
      </c>
    </row>
    <row r="37" spans="1:38" ht="15" x14ac:dyDescent="0.25">
      <c r="B37" s="382" t="s">
        <v>480</v>
      </c>
      <c r="D37" s="324">
        <v>50</v>
      </c>
      <c r="E37" s="324">
        <v>919</v>
      </c>
      <c r="G37" s="324">
        <v>46</v>
      </c>
      <c r="H37" s="324">
        <v>936</v>
      </c>
      <c r="J37" s="324">
        <v>48</v>
      </c>
      <c r="K37" s="324">
        <v>1855</v>
      </c>
      <c r="M37" s="324">
        <v>47</v>
      </c>
      <c r="N37" s="324">
        <v>919</v>
      </c>
      <c r="P37" s="324">
        <v>49</v>
      </c>
      <c r="Q37" s="324">
        <v>935</v>
      </c>
      <c r="S37" s="324">
        <v>48</v>
      </c>
      <c r="T37" s="324">
        <v>1854</v>
      </c>
      <c r="V37" s="324">
        <v>45</v>
      </c>
      <c r="W37" s="324">
        <v>919</v>
      </c>
      <c r="Y37" s="324">
        <v>37</v>
      </c>
      <c r="Z37" s="324">
        <v>936</v>
      </c>
      <c r="AB37" s="324">
        <v>41</v>
      </c>
      <c r="AC37" s="324">
        <v>1855</v>
      </c>
      <c r="AE37" s="324">
        <v>39</v>
      </c>
      <c r="AF37" s="324">
        <v>914</v>
      </c>
      <c r="AH37" s="324">
        <v>34</v>
      </c>
      <c r="AI37" s="324">
        <v>930</v>
      </c>
      <c r="AK37" s="324">
        <v>36</v>
      </c>
      <c r="AL37" s="324">
        <v>1844</v>
      </c>
    </row>
    <row r="38" spans="1:38" ht="15" x14ac:dyDescent="0.25">
      <c r="A38" s="324" t="s">
        <v>426</v>
      </c>
      <c r="B38" s="382" t="s">
        <v>27</v>
      </c>
      <c r="D38" s="324">
        <v>78</v>
      </c>
      <c r="E38" s="324">
        <v>260699</v>
      </c>
      <c r="G38" s="324">
        <v>72</v>
      </c>
      <c r="H38" s="324">
        <v>273266</v>
      </c>
      <c r="J38" s="324">
        <v>75</v>
      </c>
      <c r="K38" s="324">
        <v>533965</v>
      </c>
      <c r="M38" s="324">
        <v>72</v>
      </c>
      <c r="N38" s="324">
        <v>260692</v>
      </c>
      <c r="P38" s="324">
        <v>74</v>
      </c>
      <c r="Q38" s="324">
        <v>273259</v>
      </c>
      <c r="S38" s="324">
        <v>73</v>
      </c>
      <c r="T38" s="324">
        <v>533951</v>
      </c>
      <c r="V38" s="324">
        <v>70</v>
      </c>
      <c r="W38" s="324">
        <v>260677</v>
      </c>
      <c r="Y38" s="324">
        <v>59</v>
      </c>
      <c r="Z38" s="324">
        <v>273254</v>
      </c>
      <c r="AB38" s="324">
        <v>65</v>
      </c>
      <c r="AC38" s="324">
        <v>533931</v>
      </c>
      <c r="AE38" s="324">
        <v>65</v>
      </c>
      <c r="AF38" s="324">
        <v>260635</v>
      </c>
      <c r="AH38" s="324">
        <v>61</v>
      </c>
      <c r="AI38" s="324">
        <v>273168</v>
      </c>
      <c r="AK38" s="324">
        <v>63</v>
      </c>
      <c r="AL38" s="324">
        <v>533803</v>
      </c>
    </row>
    <row r="39" spans="1:38" ht="15" x14ac:dyDescent="0.25">
      <c r="B39" s="382" t="s">
        <v>43</v>
      </c>
      <c r="D39" s="324">
        <v>64</v>
      </c>
      <c r="E39" s="324">
        <v>47842</v>
      </c>
      <c r="G39" s="324">
        <v>56</v>
      </c>
      <c r="H39" s="324">
        <v>50185</v>
      </c>
      <c r="J39" s="324">
        <v>60</v>
      </c>
      <c r="K39" s="324">
        <v>98027</v>
      </c>
      <c r="M39" s="324">
        <v>58</v>
      </c>
      <c r="N39" s="324">
        <v>47837</v>
      </c>
      <c r="P39" s="324">
        <v>59</v>
      </c>
      <c r="Q39" s="324">
        <v>50183</v>
      </c>
      <c r="S39" s="324">
        <v>59</v>
      </c>
      <c r="T39" s="324">
        <v>98020</v>
      </c>
      <c r="V39" s="324">
        <v>55</v>
      </c>
      <c r="W39" s="324">
        <v>47839</v>
      </c>
      <c r="Y39" s="324">
        <v>42</v>
      </c>
      <c r="Z39" s="324">
        <v>50185</v>
      </c>
      <c r="AB39" s="324">
        <v>48</v>
      </c>
      <c r="AC39" s="324">
        <v>98024</v>
      </c>
      <c r="AE39" s="324">
        <v>48</v>
      </c>
      <c r="AF39" s="324">
        <v>47822</v>
      </c>
      <c r="AH39" s="324">
        <v>43</v>
      </c>
      <c r="AI39" s="324">
        <v>50151</v>
      </c>
      <c r="AK39" s="324">
        <v>45</v>
      </c>
      <c r="AL39" s="324">
        <v>97973</v>
      </c>
    </row>
    <row r="40" spans="1:38" ht="15" x14ac:dyDescent="0.25">
      <c r="B40" s="382" t="s">
        <v>483</v>
      </c>
      <c r="D40" s="324">
        <v>81</v>
      </c>
      <c r="E40" s="324">
        <v>212857</v>
      </c>
      <c r="G40" s="324">
        <v>75</v>
      </c>
      <c r="H40" s="324">
        <v>223081</v>
      </c>
      <c r="J40" s="324">
        <v>78</v>
      </c>
      <c r="K40" s="324">
        <v>435938</v>
      </c>
      <c r="M40" s="324">
        <v>76</v>
      </c>
      <c r="N40" s="324">
        <v>212855</v>
      </c>
      <c r="P40" s="324">
        <v>77</v>
      </c>
      <c r="Q40" s="324">
        <v>223076</v>
      </c>
      <c r="S40" s="324">
        <v>76</v>
      </c>
      <c r="T40" s="324">
        <v>435931</v>
      </c>
      <c r="V40" s="324">
        <v>74</v>
      </c>
      <c r="W40" s="324">
        <v>212838</v>
      </c>
      <c r="Y40" s="324">
        <v>63</v>
      </c>
      <c r="Z40" s="324">
        <v>223069</v>
      </c>
      <c r="AB40" s="324">
        <v>68</v>
      </c>
      <c r="AC40" s="324">
        <v>435907</v>
      </c>
      <c r="AE40" s="324">
        <v>69</v>
      </c>
      <c r="AF40" s="324">
        <v>212813</v>
      </c>
      <c r="AH40" s="324">
        <v>65</v>
      </c>
      <c r="AI40" s="324">
        <v>223017</v>
      </c>
      <c r="AK40" s="324">
        <v>67</v>
      </c>
      <c r="AL40" s="324">
        <v>435830</v>
      </c>
    </row>
    <row r="41" spans="1:38" ht="15" x14ac:dyDescent="0.25">
      <c r="A41" s="324" t="s">
        <v>398</v>
      </c>
      <c r="B41" s="382" t="s">
        <v>27</v>
      </c>
      <c r="D41" s="324">
        <v>78</v>
      </c>
      <c r="E41" s="324">
        <v>260699</v>
      </c>
      <c r="G41" s="324">
        <v>72</v>
      </c>
      <c r="H41" s="324">
        <v>273266</v>
      </c>
      <c r="J41" s="324">
        <v>75</v>
      </c>
      <c r="K41" s="324">
        <v>533965</v>
      </c>
      <c r="M41" s="324">
        <v>72</v>
      </c>
      <c r="N41" s="324">
        <v>260692</v>
      </c>
      <c r="P41" s="324">
        <v>74</v>
      </c>
      <c r="Q41" s="324">
        <v>273259</v>
      </c>
      <c r="S41" s="324">
        <v>73</v>
      </c>
      <c r="T41" s="324">
        <v>533951</v>
      </c>
      <c r="V41" s="324">
        <v>70</v>
      </c>
      <c r="W41" s="324">
        <v>260677</v>
      </c>
      <c r="Y41" s="324">
        <v>59</v>
      </c>
      <c r="Z41" s="324">
        <v>273254</v>
      </c>
      <c r="AB41" s="324">
        <v>65</v>
      </c>
      <c r="AC41" s="324">
        <v>533931</v>
      </c>
      <c r="AE41" s="324">
        <v>65</v>
      </c>
      <c r="AF41" s="324">
        <v>260635</v>
      </c>
      <c r="AH41" s="324">
        <v>61</v>
      </c>
      <c r="AI41" s="324">
        <v>273168</v>
      </c>
      <c r="AK41" s="324">
        <v>63</v>
      </c>
      <c r="AL41" s="324">
        <v>533803</v>
      </c>
    </row>
    <row r="42" spans="1:38" x14ac:dyDescent="0.2">
      <c r="B42" s="380" t="s">
        <v>48</v>
      </c>
      <c r="D42" s="324">
        <v>86</v>
      </c>
      <c r="E42" s="324">
        <v>216923</v>
      </c>
      <c r="G42" s="324">
        <v>84</v>
      </c>
      <c r="H42" s="324">
        <v>193870</v>
      </c>
      <c r="J42" s="324">
        <v>85</v>
      </c>
      <c r="K42" s="324">
        <v>410793</v>
      </c>
      <c r="M42" s="324">
        <v>81</v>
      </c>
      <c r="N42" s="324">
        <v>216918</v>
      </c>
      <c r="P42" s="324">
        <v>86</v>
      </c>
      <c r="Q42" s="324">
        <v>193865</v>
      </c>
      <c r="S42" s="324">
        <v>83</v>
      </c>
      <c r="T42" s="324">
        <v>410783</v>
      </c>
      <c r="V42" s="324">
        <v>80</v>
      </c>
      <c r="W42" s="324">
        <v>216905</v>
      </c>
      <c r="Y42" s="324">
        <v>74</v>
      </c>
      <c r="Z42" s="324">
        <v>193862</v>
      </c>
      <c r="AB42" s="324">
        <v>77</v>
      </c>
      <c r="AC42" s="324">
        <v>410767</v>
      </c>
      <c r="AE42" s="324">
        <v>74</v>
      </c>
      <c r="AF42" s="324">
        <v>216895</v>
      </c>
      <c r="AH42" s="324">
        <v>76</v>
      </c>
      <c r="AI42" s="324">
        <v>193849</v>
      </c>
      <c r="AK42" s="324">
        <v>75</v>
      </c>
      <c r="AL42" s="324">
        <v>410744</v>
      </c>
    </row>
    <row r="43" spans="1:38" ht="15" x14ac:dyDescent="0.25">
      <c r="A43" s="376"/>
      <c r="B43" s="383" t="s">
        <v>50</v>
      </c>
      <c r="D43" s="324">
        <v>41</v>
      </c>
      <c r="E43" s="324">
        <v>38689</v>
      </c>
      <c r="G43" s="324">
        <v>45</v>
      </c>
      <c r="H43" s="324">
        <v>66198</v>
      </c>
      <c r="J43" s="324">
        <v>44</v>
      </c>
      <c r="K43" s="324">
        <v>104887</v>
      </c>
      <c r="M43" s="324">
        <v>33</v>
      </c>
      <c r="N43" s="324">
        <v>38687</v>
      </c>
      <c r="P43" s="324">
        <v>48</v>
      </c>
      <c r="Q43" s="324">
        <v>66196</v>
      </c>
      <c r="S43" s="324">
        <v>42</v>
      </c>
      <c r="T43" s="324">
        <v>104883</v>
      </c>
      <c r="V43" s="324">
        <v>25</v>
      </c>
      <c r="W43" s="324">
        <v>38685</v>
      </c>
      <c r="Y43" s="324">
        <v>25</v>
      </c>
      <c r="Z43" s="324">
        <v>66194</v>
      </c>
      <c r="AB43" s="324">
        <v>25</v>
      </c>
      <c r="AC43" s="324">
        <v>104879</v>
      </c>
      <c r="AE43" s="324">
        <v>21</v>
      </c>
      <c r="AF43" s="324">
        <v>38682</v>
      </c>
      <c r="AH43" s="324">
        <v>27</v>
      </c>
      <c r="AI43" s="324">
        <v>66178</v>
      </c>
      <c r="AK43" s="324">
        <v>25</v>
      </c>
      <c r="AL43" s="324">
        <v>104860</v>
      </c>
    </row>
    <row r="44" spans="1:38" x14ac:dyDescent="0.2">
      <c r="B44" s="380" t="s">
        <v>51</v>
      </c>
      <c r="D44" s="324">
        <v>44</v>
      </c>
      <c r="E44" s="324">
        <v>25921</v>
      </c>
      <c r="G44" s="324">
        <v>48</v>
      </c>
      <c r="H44" s="324">
        <v>38547</v>
      </c>
      <c r="J44" s="324">
        <v>47</v>
      </c>
      <c r="K44" s="324">
        <v>64468</v>
      </c>
      <c r="M44" s="324">
        <v>35</v>
      </c>
      <c r="N44" s="324">
        <v>25919</v>
      </c>
      <c r="P44" s="324">
        <v>52</v>
      </c>
      <c r="Q44" s="324">
        <v>38546</v>
      </c>
      <c r="S44" s="324">
        <v>45</v>
      </c>
      <c r="T44" s="324">
        <v>64465</v>
      </c>
      <c r="V44" s="324">
        <v>27</v>
      </c>
      <c r="W44" s="324">
        <v>25917</v>
      </c>
      <c r="Y44" s="324">
        <v>26</v>
      </c>
      <c r="Z44" s="324">
        <v>38543</v>
      </c>
      <c r="AB44" s="324">
        <v>26</v>
      </c>
      <c r="AC44" s="324">
        <v>64460</v>
      </c>
      <c r="AE44" s="324">
        <v>22</v>
      </c>
      <c r="AF44" s="324">
        <v>25914</v>
      </c>
      <c r="AH44" s="324">
        <v>29</v>
      </c>
      <c r="AI44" s="324">
        <v>38539</v>
      </c>
      <c r="AK44" s="324">
        <v>26</v>
      </c>
      <c r="AL44" s="324">
        <v>64453</v>
      </c>
    </row>
    <row r="45" spans="1:38" x14ac:dyDescent="0.2">
      <c r="B45" s="380" t="s">
        <v>52</v>
      </c>
      <c r="D45" s="324">
        <v>35</v>
      </c>
      <c r="E45" s="324">
        <v>12768</v>
      </c>
      <c r="G45" s="324">
        <v>41</v>
      </c>
      <c r="H45" s="324">
        <v>27651</v>
      </c>
      <c r="J45" s="324">
        <v>39</v>
      </c>
      <c r="K45" s="324">
        <v>40419</v>
      </c>
      <c r="M45" s="324">
        <v>28</v>
      </c>
      <c r="N45" s="324">
        <v>12768</v>
      </c>
      <c r="P45" s="324">
        <v>42</v>
      </c>
      <c r="Q45" s="324">
        <v>27650</v>
      </c>
      <c r="S45" s="324">
        <v>37</v>
      </c>
      <c r="T45" s="324">
        <v>40418</v>
      </c>
      <c r="V45" s="324">
        <v>21</v>
      </c>
      <c r="W45" s="324">
        <v>12768</v>
      </c>
      <c r="Y45" s="324">
        <v>22</v>
      </c>
      <c r="Z45" s="324">
        <v>27651</v>
      </c>
      <c r="AB45" s="324">
        <v>22</v>
      </c>
      <c r="AC45" s="324">
        <v>40419</v>
      </c>
      <c r="AE45" s="324">
        <v>19</v>
      </c>
      <c r="AF45" s="324">
        <v>12768</v>
      </c>
      <c r="AH45" s="324">
        <v>23</v>
      </c>
      <c r="AI45" s="324">
        <v>27639</v>
      </c>
      <c r="AK45" s="324">
        <v>22</v>
      </c>
      <c r="AL45" s="324">
        <v>40407</v>
      </c>
    </row>
    <row r="46" spans="1:38" x14ac:dyDescent="0.2">
      <c r="B46" s="380" t="s">
        <v>53</v>
      </c>
      <c r="D46" s="324">
        <v>15</v>
      </c>
      <c r="E46" s="324">
        <v>4391</v>
      </c>
      <c r="G46" s="324">
        <v>21</v>
      </c>
      <c r="H46" s="324">
        <v>12455</v>
      </c>
      <c r="J46" s="324">
        <v>20</v>
      </c>
      <c r="K46" s="324">
        <v>16846</v>
      </c>
      <c r="M46" s="324">
        <v>10</v>
      </c>
      <c r="N46" s="324">
        <v>4391</v>
      </c>
      <c r="P46" s="324">
        <v>20</v>
      </c>
      <c r="Q46" s="324">
        <v>12455</v>
      </c>
      <c r="S46" s="324">
        <v>18</v>
      </c>
      <c r="T46" s="324">
        <v>16846</v>
      </c>
      <c r="V46" s="324">
        <v>11</v>
      </c>
      <c r="W46" s="324">
        <v>4391</v>
      </c>
      <c r="Y46" s="324">
        <v>14</v>
      </c>
      <c r="Z46" s="324">
        <v>12455</v>
      </c>
      <c r="AB46" s="324">
        <v>13</v>
      </c>
      <c r="AC46" s="324">
        <v>16846</v>
      </c>
      <c r="AE46" s="324">
        <v>8</v>
      </c>
      <c r="AF46" s="324">
        <v>4368</v>
      </c>
      <c r="AH46" s="324">
        <v>11</v>
      </c>
      <c r="AI46" s="324">
        <v>12404</v>
      </c>
      <c r="AK46" s="324">
        <v>11</v>
      </c>
      <c r="AL46" s="324">
        <v>16772</v>
      </c>
    </row>
    <row r="47" spans="1:38" ht="15" x14ac:dyDescent="0.25">
      <c r="B47" s="860" t="s">
        <v>529</v>
      </c>
      <c r="D47" s="324">
        <v>41</v>
      </c>
      <c r="E47" s="324">
        <v>696</v>
      </c>
      <c r="G47" s="324">
        <v>36</v>
      </c>
      <c r="H47" s="324">
        <v>743</v>
      </c>
      <c r="J47" s="324">
        <v>38</v>
      </c>
      <c r="K47" s="324">
        <v>1439</v>
      </c>
      <c r="M47" s="324">
        <v>37</v>
      </c>
      <c r="N47" s="324">
        <v>696</v>
      </c>
      <c r="P47" s="324">
        <v>37</v>
      </c>
      <c r="Q47" s="324">
        <v>743</v>
      </c>
      <c r="S47" s="324">
        <v>37</v>
      </c>
      <c r="T47" s="324">
        <v>1439</v>
      </c>
      <c r="V47" s="324">
        <v>34</v>
      </c>
      <c r="W47" s="324">
        <v>696</v>
      </c>
      <c r="Y47" s="324">
        <v>26</v>
      </c>
      <c r="Z47" s="324">
        <v>743</v>
      </c>
      <c r="AB47" s="324">
        <v>30</v>
      </c>
      <c r="AC47" s="324">
        <v>1439</v>
      </c>
      <c r="AE47" s="324">
        <v>29</v>
      </c>
      <c r="AF47" s="324">
        <v>690</v>
      </c>
      <c r="AH47" s="324">
        <v>23</v>
      </c>
      <c r="AI47" s="324">
        <v>737</v>
      </c>
      <c r="AK47" s="324">
        <v>26</v>
      </c>
      <c r="AL47" s="324">
        <v>1427</v>
      </c>
    </row>
    <row r="48" spans="1:38" ht="15" x14ac:dyDescent="0.25">
      <c r="B48" s="383" t="s">
        <v>49</v>
      </c>
      <c r="D48" s="324">
        <v>39</v>
      </c>
      <c r="E48" s="324">
        <v>43080</v>
      </c>
      <c r="G48" s="324">
        <v>41</v>
      </c>
      <c r="H48" s="324">
        <v>78653</v>
      </c>
      <c r="J48" s="324">
        <v>40</v>
      </c>
      <c r="K48" s="324">
        <v>121733</v>
      </c>
      <c r="M48" s="324">
        <v>30</v>
      </c>
      <c r="N48" s="324">
        <v>43078</v>
      </c>
      <c r="P48" s="324">
        <v>43</v>
      </c>
      <c r="Q48" s="324">
        <v>78651</v>
      </c>
      <c r="S48" s="324">
        <v>39</v>
      </c>
      <c r="T48" s="324">
        <v>121729</v>
      </c>
      <c r="V48" s="324">
        <v>23</v>
      </c>
      <c r="W48" s="324">
        <v>43076</v>
      </c>
      <c r="Y48" s="324">
        <v>23</v>
      </c>
      <c r="Z48" s="324">
        <v>78649</v>
      </c>
      <c r="AB48" s="324">
        <v>23</v>
      </c>
      <c r="AC48" s="324">
        <v>121725</v>
      </c>
      <c r="AE48" s="324">
        <v>20</v>
      </c>
      <c r="AF48" s="324">
        <v>43050</v>
      </c>
      <c r="AH48" s="324">
        <v>24</v>
      </c>
      <c r="AI48" s="324">
        <v>78582</v>
      </c>
      <c r="AK48" s="324">
        <v>23</v>
      </c>
      <c r="AL48" s="324">
        <v>121632</v>
      </c>
    </row>
    <row r="49" spans="1:38" x14ac:dyDescent="0.2">
      <c r="A49" s="324" t="s">
        <v>427</v>
      </c>
      <c r="B49" s="380" t="s">
        <v>400</v>
      </c>
      <c r="D49" s="324">
        <v>34</v>
      </c>
      <c r="E49" s="324">
        <v>2686</v>
      </c>
      <c r="G49" s="324">
        <v>35</v>
      </c>
      <c r="H49" s="324">
        <v>5315</v>
      </c>
      <c r="J49" s="324">
        <v>35</v>
      </c>
      <c r="K49" s="324">
        <v>8001</v>
      </c>
      <c r="M49" s="324">
        <v>27</v>
      </c>
      <c r="N49" s="324">
        <v>2686</v>
      </c>
      <c r="P49" s="324">
        <v>37</v>
      </c>
      <c r="Q49" s="324">
        <v>5315</v>
      </c>
      <c r="S49" s="324">
        <v>33</v>
      </c>
      <c r="T49" s="324">
        <v>8001</v>
      </c>
      <c r="V49" s="324">
        <v>12</v>
      </c>
      <c r="W49" s="324">
        <v>2686</v>
      </c>
      <c r="Y49" s="324">
        <v>11</v>
      </c>
      <c r="Z49" s="324">
        <v>5315</v>
      </c>
      <c r="AB49" s="324">
        <v>11</v>
      </c>
      <c r="AC49" s="324">
        <v>8001</v>
      </c>
      <c r="AE49" s="324">
        <v>15</v>
      </c>
      <c r="AF49" s="324">
        <v>2686</v>
      </c>
      <c r="AH49" s="324">
        <v>16</v>
      </c>
      <c r="AI49" s="324">
        <v>5313</v>
      </c>
      <c r="AK49" s="324">
        <v>16</v>
      </c>
      <c r="AL49" s="324">
        <v>7999</v>
      </c>
    </row>
    <row r="50" spans="1:38" x14ac:dyDescent="0.2">
      <c r="B50" s="380" t="s">
        <v>401</v>
      </c>
      <c r="D50" s="324">
        <v>19</v>
      </c>
      <c r="E50" s="324">
        <v>5475</v>
      </c>
      <c r="G50" s="324">
        <v>23</v>
      </c>
      <c r="H50" s="324">
        <v>9420</v>
      </c>
      <c r="J50" s="324">
        <v>21</v>
      </c>
      <c r="K50" s="324">
        <v>14895</v>
      </c>
      <c r="M50" s="324">
        <v>14</v>
      </c>
      <c r="N50" s="324">
        <v>5475</v>
      </c>
      <c r="P50" s="324">
        <v>24</v>
      </c>
      <c r="Q50" s="324">
        <v>9420</v>
      </c>
      <c r="S50" s="324">
        <v>20</v>
      </c>
      <c r="T50" s="324">
        <v>14895</v>
      </c>
      <c r="V50" s="324">
        <v>8</v>
      </c>
      <c r="W50" s="324">
        <v>5475</v>
      </c>
      <c r="Y50" s="324">
        <v>8</v>
      </c>
      <c r="Z50" s="324">
        <v>9420</v>
      </c>
      <c r="AB50" s="324">
        <v>8</v>
      </c>
      <c r="AC50" s="324">
        <v>14895</v>
      </c>
      <c r="AE50" s="324">
        <v>7</v>
      </c>
      <c r="AF50" s="324">
        <v>5472</v>
      </c>
      <c r="AH50" s="324">
        <v>9</v>
      </c>
      <c r="AI50" s="324">
        <v>9411</v>
      </c>
      <c r="AK50" s="324">
        <v>8</v>
      </c>
      <c r="AL50" s="324">
        <v>14883</v>
      </c>
    </row>
    <row r="51" spans="1:38" x14ac:dyDescent="0.2">
      <c r="B51" s="380" t="s">
        <v>402</v>
      </c>
      <c r="D51" s="324">
        <v>2</v>
      </c>
      <c r="E51" s="324">
        <v>766</v>
      </c>
      <c r="G51" s="324">
        <v>4</v>
      </c>
      <c r="H51" s="324">
        <v>1389</v>
      </c>
      <c r="J51" s="324">
        <v>3</v>
      </c>
      <c r="K51" s="324">
        <v>2155</v>
      </c>
      <c r="M51" s="324">
        <v>2</v>
      </c>
      <c r="N51" s="324">
        <v>766</v>
      </c>
      <c r="P51" s="324">
        <v>3</v>
      </c>
      <c r="Q51" s="324">
        <v>1389</v>
      </c>
      <c r="S51" s="324">
        <v>2</v>
      </c>
      <c r="T51" s="324">
        <v>2155</v>
      </c>
      <c r="V51" s="324">
        <v>2</v>
      </c>
      <c r="W51" s="324">
        <v>766</v>
      </c>
      <c r="Y51" s="324">
        <v>1</v>
      </c>
      <c r="Z51" s="324">
        <v>1389</v>
      </c>
      <c r="AB51" s="324">
        <v>1</v>
      </c>
      <c r="AC51" s="324">
        <v>2155</v>
      </c>
      <c r="AE51" s="324">
        <v>1</v>
      </c>
      <c r="AF51" s="324">
        <v>760</v>
      </c>
      <c r="AH51" s="324">
        <v>1</v>
      </c>
      <c r="AI51" s="324">
        <v>1376</v>
      </c>
      <c r="AK51" s="324">
        <v>1</v>
      </c>
      <c r="AL51" s="324">
        <v>2136</v>
      </c>
    </row>
    <row r="52" spans="1:38" x14ac:dyDescent="0.2">
      <c r="B52" s="380" t="s">
        <v>403</v>
      </c>
      <c r="D52" s="324" t="s">
        <v>415</v>
      </c>
      <c r="E52" s="324">
        <v>277</v>
      </c>
      <c r="G52" s="324" t="s">
        <v>415</v>
      </c>
      <c r="H52" s="324">
        <v>346</v>
      </c>
      <c r="J52" s="324">
        <v>3</v>
      </c>
      <c r="K52" s="324">
        <v>623</v>
      </c>
      <c r="M52" s="324">
        <v>1</v>
      </c>
      <c r="N52" s="324">
        <v>277</v>
      </c>
      <c r="P52" s="324">
        <v>3</v>
      </c>
      <c r="Q52" s="324">
        <v>346</v>
      </c>
      <c r="S52" s="324">
        <v>2</v>
      </c>
      <c r="T52" s="324">
        <v>623</v>
      </c>
      <c r="V52" s="324" t="s">
        <v>415</v>
      </c>
      <c r="W52" s="324">
        <v>277</v>
      </c>
      <c r="Y52" s="324" t="s">
        <v>415</v>
      </c>
      <c r="Z52" s="324">
        <v>346</v>
      </c>
      <c r="AB52" s="324">
        <v>2</v>
      </c>
      <c r="AC52" s="324">
        <v>623</v>
      </c>
      <c r="AE52" s="324" t="s">
        <v>415</v>
      </c>
      <c r="AF52" s="324">
        <v>273</v>
      </c>
      <c r="AH52" s="324">
        <v>1</v>
      </c>
      <c r="AI52" s="324">
        <v>343</v>
      </c>
      <c r="AK52" s="324" t="s">
        <v>415</v>
      </c>
      <c r="AL52" s="324">
        <v>616</v>
      </c>
    </row>
    <row r="53" spans="1:38" x14ac:dyDescent="0.2">
      <c r="B53" s="380" t="s">
        <v>404</v>
      </c>
      <c r="D53" s="324">
        <v>52</v>
      </c>
      <c r="E53" s="324">
        <v>2164</v>
      </c>
      <c r="G53" s="324">
        <v>49</v>
      </c>
      <c r="H53" s="324">
        <v>9445</v>
      </c>
      <c r="J53" s="324">
        <v>50</v>
      </c>
      <c r="K53" s="324">
        <v>11609</v>
      </c>
      <c r="M53" s="324">
        <v>38</v>
      </c>
      <c r="N53" s="324">
        <v>2164</v>
      </c>
      <c r="P53" s="324">
        <v>47</v>
      </c>
      <c r="Q53" s="324">
        <v>9445</v>
      </c>
      <c r="S53" s="324">
        <v>45</v>
      </c>
      <c r="T53" s="324">
        <v>11609</v>
      </c>
      <c r="V53" s="324">
        <v>36</v>
      </c>
      <c r="W53" s="324">
        <v>2164</v>
      </c>
      <c r="Y53" s="324">
        <v>30</v>
      </c>
      <c r="Z53" s="324">
        <v>9445</v>
      </c>
      <c r="AB53" s="324">
        <v>31</v>
      </c>
      <c r="AC53" s="324">
        <v>11609</v>
      </c>
      <c r="AE53" s="324">
        <v>31</v>
      </c>
      <c r="AF53" s="324">
        <v>2164</v>
      </c>
      <c r="AH53" s="324">
        <v>31</v>
      </c>
      <c r="AI53" s="324">
        <v>9435</v>
      </c>
      <c r="AK53" s="324">
        <v>31</v>
      </c>
      <c r="AL53" s="324">
        <v>11599</v>
      </c>
    </row>
    <row r="54" spans="1:38" x14ac:dyDescent="0.2">
      <c r="B54" s="380" t="s">
        <v>405</v>
      </c>
      <c r="D54" s="324">
        <v>23</v>
      </c>
      <c r="E54" s="324">
        <v>2501</v>
      </c>
      <c r="G54" s="324">
        <v>29</v>
      </c>
      <c r="H54" s="324">
        <v>6072</v>
      </c>
      <c r="J54" s="324">
        <v>27</v>
      </c>
      <c r="K54" s="324">
        <v>8573</v>
      </c>
      <c r="M54" s="324">
        <v>21</v>
      </c>
      <c r="N54" s="324">
        <v>2501</v>
      </c>
      <c r="P54" s="324">
        <v>34</v>
      </c>
      <c r="Q54" s="324">
        <v>6071</v>
      </c>
      <c r="S54" s="324">
        <v>30</v>
      </c>
      <c r="T54" s="324">
        <v>8572</v>
      </c>
      <c r="V54" s="324">
        <v>16</v>
      </c>
      <c r="W54" s="324">
        <v>2501</v>
      </c>
      <c r="Y54" s="324">
        <v>17</v>
      </c>
      <c r="Z54" s="324">
        <v>6072</v>
      </c>
      <c r="AB54" s="324">
        <v>17</v>
      </c>
      <c r="AC54" s="324">
        <v>8573</v>
      </c>
      <c r="AE54" s="324">
        <v>13</v>
      </c>
      <c r="AF54" s="324">
        <v>2500</v>
      </c>
      <c r="AH54" s="324">
        <v>16</v>
      </c>
      <c r="AI54" s="324">
        <v>6065</v>
      </c>
      <c r="AK54" s="324">
        <v>15</v>
      </c>
      <c r="AL54" s="324">
        <v>8565</v>
      </c>
    </row>
    <row r="55" spans="1:38" x14ac:dyDescent="0.2">
      <c r="B55" s="380" t="s">
        <v>406</v>
      </c>
      <c r="D55" s="324">
        <v>51</v>
      </c>
      <c r="E55" s="324">
        <v>548</v>
      </c>
      <c r="G55" s="324">
        <v>50</v>
      </c>
      <c r="H55" s="324">
        <v>613</v>
      </c>
      <c r="J55" s="324">
        <v>50</v>
      </c>
      <c r="K55" s="324">
        <v>1161</v>
      </c>
      <c r="M55" s="324">
        <v>49</v>
      </c>
      <c r="N55" s="324">
        <v>548</v>
      </c>
      <c r="P55" s="324">
        <v>54</v>
      </c>
      <c r="Q55" s="324">
        <v>613</v>
      </c>
      <c r="S55" s="324">
        <v>51</v>
      </c>
      <c r="T55" s="324">
        <v>1161</v>
      </c>
      <c r="V55" s="324">
        <v>44</v>
      </c>
      <c r="W55" s="324">
        <v>548</v>
      </c>
      <c r="Y55" s="324">
        <v>36</v>
      </c>
      <c r="Z55" s="324">
        <v>613</v>
      </c>
      <c r="AB55" s="324">
        <v>40</v>
      </c>
      <c r="AC55" s="324">
        <v>1161</v>
      </c>
      <c r="AE55" s="324">
        <v>39</v>
      </c>
      <c r="AF55" s="324">
        <v>548</v>
      </c>
      <c r="AH55" s="324">
        <v>37</v>
      </c>
      <c r="AI55" s="324">
        <v>613</v>
      </c>
      <c r="AK55" s="324">
        <v>38</v>
      </c>
      <c r="AL55" s="324">
        <v>1161</v>
      </c>
    </row>
    <row r="56" spans="1:38" x14ac:dyDescent="0.2">
      <c r="B56" s="380" t="s">
        <v>407</v>
      </c>
      <c r="D56" s="324">
        <v>56</v>
      </c>
      <c r="E56" s="324">
        <v>283</v>
      </c>
      <c r="G56" s="324">
        <v>61</v>
      </c>
      <c r="H56" s="324">
        <v>390</v>
      </c>
      <c r="J56" s="324">
        <v>59</v>
      </c>
      <c r="K56" s="324">
        <v>673</v>
      </c>
      <c r="M56" s="324">
        <v>54</v>
      </c>
      <c r="N56" s="324">
        <v>283</v>
      </c>
      <c r="P56" s="324">
        <v>61</v>
      </c>
      <c r="Q56" s="324">
        <v>390</v>
      </c>
      <c r="S56" s="324">
        <v>58</v>
      </c>
      <c r="T56" s="324">
        <v>673</v>
      </c>
      <c r="V56" s="324">
        <v>44</v>
      </c>
      <c r="W56" s="324">
        <v>283</v>
      </c>
      <c r="Y56" s="324">
        <v>44</v>
      </c>
      <c r="Z56" s="324">
        <v>390</v>
      </c>
      <c r="AB56" s="324">
        <v>44</v>
      </c>
      <c r="AC56" s="324">
        <v>673</v>
      </c>
      <c r="AE56" s="324">
        <v>46</v>
      </c>
      <c r="AF56" s="324">
        <v>283</v>
      </c>
      <c r="AH56" s="324">
        <v>49</v>
      </c>
      <c r="AI56" s="324">
        <v>390</v>
      </c>
      <c r="AK56" s="324">
        <v>48</v>
      </c>
      <c r="AL56" s="324">
        <v>673</v>
      </c>
    </row>
    <row r="57" spans="1:38" x14ac:dyDescent="0.2">
      <c r="B57" s="380" t="s">
        <v>408</v>
      </c>
      <c r="D57" s="324" t="s">
        <v>415</v>
      </c>
      <c r="E57" s="324">
        <v>32</v>
      </c>
      <c r="G57" s="324" t="s">
        <v>415</v>
      </c>
      <c r="H57" s="324">
        <v>60</v>
      </c>
      <c r="J57" s="324">
        <v>33</v>
      </c>
      <c r="K57" s="324">
        <v>92</v>
      </c>
      <c r="M57" s="324">
        <v>19</v>
      </c>
      <c r="N57" s="324">
        <v>32</v>
      </c>
      <c r="P57" s="324">
        <v>23</v>
      </c>
      <c r="Q57" s="324">
        <v>60</v>
      </c>
      <c r="S57" s="324">
        <v>22</v>
      </c>
      <c r="T57" s="324">
        <v>92</v>
      </c>
      <c r="V57" s="324" t="s">
        <v>415</v>
      </c>
      <c r="W57" s="324">
        <v>32</v>
      </c>
      <c r="Y57" s="324" t="s">
        <v>415</v>
      </c>
      <c r="Z57" s="324">
        <v>60</v>
      </c>
      <c r="AB57" s="324">
        <v>22</v>
      </c>
      <c r="AC57" s="324">
        <v>92</v>
      </c>
      <c r="AE57" s="324" t="s">
        <v>415</v>
      </c>
      <c r="AF57" s="324">
        <v>31</v>
      </c>
      <c r="AH57" s="324">
        <v>12</v>
      </c>
      <c r="AI57" s="324">
        <v>60</v>
      </c>
      <c r="AK57" s="324" t="s">
        <v>415</v>
      </c>
      <c r="AL57" s="324">
        <v>91</v>
      </c>
    </row>
    <row r="58" spans="1:38" x14ac:dyDescent="0.2">
      <c r="B58" s="380" t="s">
        <v>409</v>
      </c>
      <c r="D58" s="324">
        <v>46</v>
      </c>
      <c r="E58" s="324">
        <v>787</v>
      </c>
      <c r="G58" s="324">
        <v>49</v>
      </c>
      <c r="H58" s="324">
        <v>1089</v>
      </c>
      <c r="J58" s="324">
        <v>48</v>
      </c>
      <c r="K58" s="324">
        <v>1876</v>
      </c>
      <c r="M58" s="324">
        <v>33</v>
      </c>
      <c r="N58" s="324">
        <v>787</v>
      </c>
      <c r="P58" s="324">
        <v>44</v>
      </c>
      <c r="Q58" s="324">
        <v>1089</v>
      </c>
      <c r="S58" s="324">
        <v>40</v>
      </c>
      <c r="T58" s="324">
        <v>1876</v>
      </c>
      <c r="V58" s="324">
        <v>37</v>
      </c>
      <c r="W58" s="324">
        <v>787</v>
      </c>
      <c r="Y58" s="324">
        <v>35</v>
      </c>
      <c r="Z58" s="324">
        <v>1089</v>
      </c>
      <c r="AB58" s="324">
        <v>36</v>
      </c>
      <c r="AC58" s="324">
        <v>1876</v>
      </c>
      <c r="AE58" s="324">
        <v>28</v>
      </c>
      <c r="AF58" s="324">
        <v>786</v>
      </c>
      <c r="AH58" s="324">
        <v>33</v>
      </c>
      <c r="AI58" s="324">
        <v>1089</v>
      </c>
      <c r="AK58" s="324">
        <v>31</v>
      </c>
      <c r="AL58" s="324">
        <v>1875</v>
      </c>
    </row>
    <row r="59" spans="1:38" x14ac:dyDescent="0.2">
      <c r="B59" s="380" t="s">
        <v>410</v>
      </c>
      <c r="D59" s="324">
        <v>36</v>
      </c>
      <c r="E59" s="324">
        <v>823</v>
      </c>
      <c r="G59" s="324">
        <v>38</v>
      </c>
      <c r="H59" s="324">
        <v>4660</v>
      </c>
      <c r="J59" s="324">
        <v>38</v>
      </c>
      <c r="K59" s="324">
        <v>5483</v>
      </c>
      <c r="M59" s="324">
        <v>26</v>
      </c>
      <c r="N59" s="324">
        <v>823</v>
      </c>
      <c r="P59" s="324">
        <v>36</v>
      </c>
      <c r="Q59" s="324">
        <v>4660</v>
      </c>
      <c r="S59" s="324">
        <v>35</v>
      </c>
      <c r="T59" s="324">
        <v>5483</v>
      </c>
      <c r="V59" s="324">
        <v>28</v>
      </c>
      <c r="W59" s="324">
        <v>823</v>
      </c>
      <c r="Y59" s="324">
        <v>31</v>
      </c>
      <c r="Z59" s="324">
        <v>4660</v>
      </c>
      <c r="AB59" s="324">
        <v>30</v>
      </c>
      <c r="AC59" s="324">
        <v>5483</v>
      </c>
      <c r="AE59" s="324">
        <v>21</v>
      </c>
      <c r="AF59" s="324">
        <v>816</v>
      </c>
      <c r="AH59" s="324">
        <v>25</v>
      </c>
      <c r="AI59" s="324">
        <v>4643</v>
      </c>
      <c r="AK59" s="324">
        <v>25</v>
      </c>
      <c r="AL59" s="324">
        <v>5459</v>
      </c>
    </row>
    <row r="60" spans="1:38" x14ac:dyDescent="0.2">
      <c r="B60" s="380" t="s">
        <v>411</v>
      </c>
      <c r="D60" s="324">
        <v>42</v>
      </c>
      <c r="E60" s="324">
        <v>817</v>
      </c>
      <c r="G60" s="324">
        <v>44</v>
      </c>
      <c r="H60" s="324">
        <v>1307</v>
      </c>
      <c r="J60" s="324">
        <v>43</v>
      </c>
      <c r="K60" s="324">
        <v>2124</v>
      </c>
      <c r="M60" s="324">
        <v>33</v>
      </c>
      <c r="N60" s="324">
        <v>817</v>
      </c>
      <c r="P60" s="324">
        <v>42</v>
      </c>
      <c r="Q60" s="324">
        <v>1307</v>
      </c>
      <c r="S60" s="324">
        <v>38</v>
      </c>
      <c r="T60" s="324">
        <v>2124</v>
      </c>
      <c r="V60" s="324">
        <v>27</v>
      </c>
      <c r="W60" s="324">
        <v>817</v>
      </c>
      <c r="Y60" s="324">
        <v>26</v>
      </c>
      <c r="Z60" s="324">
        <v>1307</v>
      </c>
      <c r="AB60" s="324">
        <v>26</v>
      </c>
      <c r="AC60" s="324">
        <v>2124</v>
      </c>
      <c r="AE60" s="324">
        <v>25</v>
      </c>
      <c r="AF60" s="324">
        <v>817</v>
      </c>
      <c r="AH60" s="324">
        <v>26</v>
      </c>
      <c r="AI60" s="324">
        <v>1305</v>
      </c>
      <c r="AK60" s="324">
        <v>26</v>
      </c>
      <c r="AL60" s="324">
        <v>2122</v>
      </c>
    </row>
    <row r="61" spans="1:38" x14ac:dyDescent="0.2">
      <c r="B61" s="380" t="s">
        <v>412</v>
      </c>
      <c r="D61" s="324" t="s">
        <v>416</v>
      </c>
      <c r="E61" s="324">
        <v>0</v>
      </c>
      <c r="G61" s="324" t="s">
        <v>416</v>
      </c>
      <c r="H61" s="324">
        <v>0</v>
      </c>
      <c r="J61" s="324" t="s">
        <v>416</v>
      </c>
      <c r="K61" s="324">
        <v>0</v>
      </c>
      <c r="M61" s="324" t="s">
        <v>416</v>
      </c>
      <c r="N61" s="324">
        <v>0</v>
      </c>
      <c r="P61" s="324" t="s">
        <v>416</v>
      </c>
      <c r="Q61" s="324">
        <v>0</v>
      </c>
      <c r="S61" s="324" t="s">
        <v>416</v>
      </c>
      <c r="T61" s="324">
        <v>0</v>
      </c>
      <c r="V61" s="324" t="s">
        <v>416</v>
      </c>
      <c r="W61" s="324">
        <v>0</v>
      </c>
      <c r="Y61" s="324" t="s">
        <v>416</v>
      </c>
      <c r="Z61" s="324">
        <v>0</v>
      </c>
      <c r="AB61" s="324" t="s">
        <v>416</v>
      </c>
      <c r="AC61" s="324">
        <v>0</v>
      </c>
      <c r="AE61" s="324" t="s">
        <v>416</v>
      </c>
      <c r="AF61" s="324">
        <v>0</v>
      </c>
      <c r="AH61" s="324" t="s">
        <v>416</v>
      </c>
      <c r="AI61" s="324">
        <v>0</v>
      </c>
      <c r="AK61" s="324" t="s">
        <v>416</v>
      </c>
      <c r="AL61" s="324">
        <v>0</v>
      </c>
    </row>
    <row r="62" spans="1:38" x14ac:dyDescent="0.2">
      <c r="B62" s="368" t="s">
        <v>532</v>
      </c>
      <c r="D62" s="324">
        <v>30</v>
      </c>
      <c r="E62" s="324">
        <v>17159</v>
      </c>
      <c r="G62" s="324">
        <v>35</v>
      </c>
      <c r="H62" s="324">
        <v>40106</v>
      </c>
      <c r="J62" s="324">
        <v>33</v>
      </c>
      <c r="K62" s="324">
        <v>57265</v>
      </c>
      <c r="M62" s="324">
        <v>24</v>
      </c>
      <c r="N62" s="324">
        <v>17159</v>
      </c>
      <c r="P62" s="324">
        <v>35</v>
      </c>
      <c r="Q62" s="324">
        <v>40105</v>
      </c>
      <c r="S62" s="324">
        <v>32</v>
      </c>
      <c r="T62" s="324">
        <v>57264</v>
      </c>
      <c r="V62" s="324">
        <v>18</v>
      </c>
      <c r="W62" s="324">
        <v>17159</v>
      </c>
      <c r="Y62" s="324">
        <v>20</v>
      </c>
      <c r="Z62" s="324">
        <v>40106</v>
      </c>
      <c r="AB62" s="324">
        <v>19</v>
      </c>
      <c r="AC62" s="324">
        <v>57265</v>
      </c>
      <c r="AE62" s="324">
        <v>16</v>
      </c>
      <c r="AF62" s="324">
        <v>17136</v>
      </c>
      <c r="AH62" s="324">
        <v>20</v>
      </c>
      <c r="AI62" s="324">
        <v>40043</v>
      </c>
      <c r="AK62" s="324">
        <v>19</v>
      </c>
      <c r="AL62" s="324">
        <v>57179</v>
      </c>
    </row>
    <row r="63" spans="1:38" x14ac:dyDescent="0.2">
      <c r="A63" s="324" t="s">
        <v>428</v>
      </c>
      <c r="B63" s="384" t="s">
        <v>414</v>
      </c>
      <c r="D63" s="324">
        <v>67</v>
      </c>
      <c r="E63" s="324">
        <v>80550</v>
      </c>
      <c r="G63" s="324">
        <v>59</v>
      </c>
      <c r="H63" s="324">
        <v>83674</v>
      </c>
      <c r="J63" s="324">
        <v>63</v>
      </c>
      <c r="K63" s="324">
        <v>164224</v>
      </c>
      <c r="M63" s="324">
        <v>61</v>
      </c>
      <c r="N63" s="324">
        <v>80544</v>
      </c>
      <c r="P63" s="324">
        <v>62</v>
      </c>
      <c r="Q63" s="324">
        <v>83671</v>
      </c>
      <c r="S63" s="324">
        <v>62</v>
      </c>
      <c r="T63" s="324">
        <v>164215</v>
      </c>
      <c r="V63" s="324">
        <v>58</v>
      </c>
      <c r="W63" s="324">
        <v>80545</v>
      </c>
      <c r="Y63" s="324">
        <v>45</v>
      </c>
      <c r="Z63" s="324">
        <v>83673</v>
      </c>
      <c r="AB63" s="324">
        <v>52</v>
      </c>
      <c r="AC63" s="324">
        <v>164218</v>
      </c>
      <c r="AE63" s="324">
        <v>51</v>
      </c>
      <c r="AF63" s="324">
        <v>80523</v>
      </c>
      <c r="AH63" s="324">
        <v>46</v>
      </c>
      <c r="AI63" s="324">
        <v>83621</v>
      </c>
      <c r="AK63" s="324">
        <v>49</v>
      </c>
      <c r="AL63" s="324">
        <v>164144</v>
      </c>
    </row>
    <row r="64" spans="1:38" x14ac:dyDescent="0.2">
      <c r="B64" s="384" t="s">
        <v>47</v>
      </c>
      <c r="D64" s="324">
        <v>83</v>
      </c>
      <c r="E64" s="324">
        <v>180149</v>
      </c>
      <c r="G64" s="324">
        <v>77</v>
      </c>
      <c r="H64" s="324">
        <v>189592</v>
      </c>
      <c r="J64" s="324">
        <v>80</v>
      </c>
      <c r="K64" s="324">
        <v>369741</v>
      </c>
      <c r="M64" s="324">
        <v>78</v>
      </c>
      <c r="N64" s="324">
        <v>180148</v>
      </c>
      <c r="P64" s="324">
        <v>79</v>
      </c>
      <c r="Q64" s="324">
        <v>189588</v>
      </c>
      <c r="S64" s="324">
        <v>78</v>
      </c>
      <c r="T64" s="324">
        <v>369736</v>
      </c>
      <c r="V64" s="324">
        <v>76</v>
      </c>
      <c r="W64" s="324">
        <v>180132</v>
      </c>
      <c r="Y64" s="324">
        <v>65</v>
      </c>
      <c r="Z64" s="324">
        <v>189581</v>
      </c>
      <c r="AB64" s="324">
        <v>70</v>
      </c>
      <c r="AC64" s="324">
        <v>369713</v>
      </c>
      <c r="AE64" s="324">
        <v>72</v>
      </c>
      <c r="AF64" s="324">
        <v>180112</v>
      </c>
      <c r="AH64" s="324">
        <v>67</v>
      </c>
      <c r="AI64" s="324">
        <v>189547</v>
      </c>
      <c r="AK64" s="324">
        <v>69</v>
      </c>
      <c r="AL64" s="324">
        <v>369659</v>
      </c>
    </row>
    <row r="65" spans="2:38" x14ac:dyDescent="0.2">
      <c r="B65" s="385" t="s">
        <v>27</v>
      </c>
      <c r="D65" s="324">
        <v>78</v>
      </c>
      <c r="E65" s="324">
        <v>260699</v>
      </c>
      <c r="G65" s="324">
        <v>72</v>
      </c>
      <c r="H65" s="324">
        <v>273266</v>
      </c>
      <c r="J65" s="324">
        <v>75</v>
      </c>
      <c r="K65" s="324">
        <v>533965</v>
      </c>
      <c r="M65" s="324">
        <v>72</v>
      </c>
      <c r="N65" s="324">
        <v>260692</v>
      </c>
      <c r="P65" s="324">
        <v>74</v>
      </c>
      <c r="Q65" s="324">
        <v>273259</v>
      </c>
      <c r="S65" s="324">
        <v>73</v>
      </c>
      <c r="T65" s="324">
        <v>533951</v>
      </c>
      <c r="V65" s="324">
        <v>70</v>
      </c>
      <c r="W65" s="324">
        <v>260677</v>
      </c>
      <c r="Y65" s="324">
        <v>59</v>
      </c>
      <c r="Z65" s="324">
        <v>273254</v>
      </c>
      <c r="AB65" s="324">
        <v>65</v>
      </c>
      <c r="AC65" s="324">
        <v>533931</v>
      </c>
      <c r="AE65" s="324">
        <v>65</v>
      </c>
      <c r="AF65" s="324">
        <v>260635</v>
      </c>
      <c r="AH65" s="324">
        <v>61</v>
      </c>
      <c r="AI65" s="324">
        <v>273168</v>
      </c>
      <c r="AK65" s="324">
        <v>63</v>
      </c>
      <c r="AL65" s="324">
        <v>533803</v>
      </c>
    </row>
  </sheetData>
  <conditionalFormatting sqref="A1:A2">
    <cfRule type="cellIs" dxfId="0" priority="1" stopIfTrue="1" operator="equal">
      <formula>"x"</formula>
    </cfRule>
  </conditionalFormatting>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75"/>
  <sheetViews>
    <sheetView zoomScale="80" zoomScaleNormal="80" workbookViewId="0">
      <selection sqref="A1:T1"/>
    </sheetView>
  </sheetViews>
  <sheetFormatPr defaultColWidth="9.140625" defaultRowHeight="15" x14ac:dyDescent="0.25"/>
  <cols>
    <col min="1" max="1" width="14.85546875" style="433" customWidth="1"/>
    <col min="2" max="2" width="27.42578125" style="433" bestFit="1" customWidth="1"/>
    <col min="3" max="16384" width="9.140625" style="433"/>
  </cols>
  <sheetData>
    <row r="1" spans="1:92" x14ac:dyDescent="0.25">
      <c r="A1" s="1187" t="s">
        <v>345</v>
      </c>
      <c r="B1" s="1187"/>
      <c r="C1" s="1187"/>
      <c r="D1" s="1187"/>
      <c r="E1" s="1187"/>
      <c r="F1" s="1187"/>
      <c r="G1" s="1187"/>
      <c r="H1" s="1187"/>
      <c r="I1" s="1187"/>
      <c r="J1" s="1187"/>
      <c r="K1" s="1187"/>
      <c r="L1" s="1187"/>
      <c r="M1" s="1187"/>
      <c r="N1" s="1187"/>
      <c r="O1" s="1187"/>
      <c r="P1" s="1187"/>
      <c r="Q1" s="1187"/>
      <c r="R1" s="1187"/>
      <c r="S1" s="1187"/>
      <c r="T1" s="1187"/>
    </row>
    <row r="2" spans="1:92" x14ac:dyDescent="0.25">
      <c r="C2" s="434" t="s">
        <v>432</v>
      </c>
      <c r="AG2" s="434" t="s">
        <v>433</v>
      </c>
      <c r="BK2" s="434" t="s">
        <v>326</v>
      </c>
    </row>
    <row r="3" spans="1:92" x14ac:dyDescent="0.25">
      <c r="C3" s="435" t="s">
        <v>346</v>
      </c>
      <c r="D3" s="435"/>
      <c r="E3" s="435"/>
      <c r="F3" s="435"/>
      <c r="G3" s="435"/>
      <c r="H3" s="435"/>
      <c r="I3" s="436" t="s">
        <v>347</v>
      </c>
      <c r="J3" s="436"/>
      <c r="K3" s="436"/>
      <c r="L3" s="436"/>
      <c r="M3" s="436"/>
      <c r="N3" s="436"/>
      <c r="O3" s="437" t="s">
        <v>348</v>
      </c>
      <c r="P3" s="437"/>
      <c r="Q3" s="437"/>
      <c r="R3" s="437"/>
      <c r="S3" s="437"/>
      <c r="T3" s="437"/>
      <c r="U3" s="438" t="s">
        <v>349</v>
      </c>
      <c r="V3" s="438"/>
      <c r="W3" s="438"/>
      <c r="X3" s="438"/>
      <c r="Y3" s="438"/>
      <c r="Z3" s="438"/>
      <c r="AA3" s="439" t="s">
        <v>346</v>
      </c>
      <c r="AB3" s="439"/>
      <c r="AC3" s="439"/>
      <c r="AD3" s="439"/>
      <c r="AE3" s="439"/>
      <c r="AF3" s="439"/>
      <c r="AG3" s="435" t="s">
        <v>346</v>
      </c>
      <c r="AH3" s="435"/>
      <c r="AI3" s="435"/>
      <c r="AJ3" s="435"/>
      <c r="AK3" s="435"/>
      <c r="AL3" s="435"/>
      <c r="AM3" s="436" t="s">
        <v>347</v>
      </c>
      <c r="AN3" s="436"/>
      <c r="AO3" s="436"/>
      <c r="AP3" s="436"/>
      <c r="AQ3" s="436"/>
      <c r="AR3" s="436"/>
      <c r="AS3" s="437" t="s">
        <v>348</v>
      </c>
      <c r="AT3" s="437"/>
      <c r="AU3" s="437"/>
      <c r="AV3" s="437"/>
      <c r="AW3" s="437"/>
      <c r="AX3" s="437"/>
      <c r="AY3" s="438" t="s">
        <v>349</v>
      </c>
      <c r="AZ3" s="438"/>
      <c r="BA3" s="438"/>
      <c r="BB3" s="438"/>
      <c r="BC3" s="438"/>
      <c r="BD3" s="438"/>
      <c r="BE3" s="439" t="s">
        <v>346</v>
      </c>
      <c r="BF3" s="439"/>
      <c r="BG3" s="439"/>
      <c r="BH3" s="439"/>
      <c r="BI3" s="439"/>
      <c r="BJ3" s="439"/>
      <c r="BK3" s="440" t="s">
        <v>346</v>
      </c>
      <c r="BL3" s="440"/>
      <c r="BM3" s="440"/>
      <c r="BN3" s="440"/>
      <c r="BO3" s="440"/>
      <c r="BP3" s="440"/>
      <c r="BQ3" s="436" t="s">
        <v>347</v>
      </c>
      <c r="BR3" s="436"/>
      <c r="BS3" s="436"/>
      <c r="BT3" s="436"/>
      <c r="BU3" s="436"/>
      <c r="BV3" s="436"/>
      <c r="BW3" s="437" t="s">
        <v>348</v>
      </c>
      <c r="BX3" s="437"/>
      <c r="BY3" s="437"/>
      <c r="BZ3" s="437"/>
      <c r="CA3" s="437"/>
      <c r="CB3" s="437"/>
      <c r="CC3" s="438" t="s">
        <v>349</v>
      </c>
      <c r="CD3" s="438"/>
      <c r="CE3" s="438"/>
      <c r="CF3" s="438"/>
      <c r="CG3" s="438"/>
      <c r="CH3" s="438"/>
      <c r="CI3" s="441" t="s">
        <v>346</v>
      </c>
      <c r="CJ3" s="441"/>
      <c r="CK3" s="441"/>
      <c r="CL3" s="441"/>
      <c r="CM3" s="441"/>
      <c r="CN3" s="441"/>
    </row>
    <row r="4" spans="1:92" x14ac:dyDescent="0.25">
      <c r="C4" s="435">
        <v>1</v>
      </c>
      <c r="D4" s="435"/>
      <c r="E4" s="435"/>
      <c r="F4" s="435"/>
      <c r="G4" s="435"/>
      <c r="H4" s="435"/>
      <c r="I4" s="436">
        <v>1</v>
      </c>
      <c r="J4" s="436"/>
      <c r="K4" s="436"/>
      <c r="L4" s="436"/>
      <c r="M4" s="436"/>
      <c r="N4" s="436"/>
      <c r="O4" s="437">
        <v>1</v>
      </c>
      <c r="P4" s="437"/>
      <c r="Q4" s="437"/>
      <c r="R4" s="437"/>
      <c r="S4" s="437"/>
      <c r="T4" s="437"/>
      <c r="U4" s="438">
        <v>1</v>
      </c>
      <c r="V4" s="438"/>
      <c r="W4" s="438"/>
      <c r="X4" s="438"/>
      <c r="Y4" s="438"/>
      <c r="Z4" s="438"/>
      <c r="AA4" s="439">
        <v>1</v>
      </c>
      <c r="AB4" s="439"/>
      <c r="AC4" s="439"/>
      <c r="AD4" s="439"/>
      <c r="AE4" s="439"/>
      <c r="AF4" s="439"/>
      <c r="AG4" s="435">
        <v>1</v>
      </c>
      <c r="AH4" s="435"/>
      <c r="AI4" s="435"/>
      <c r="AJ4" s="435"/>
      <c r="AK4" s="435"/>
      <c r="AL4" s="435"/>
      <c r="AM4" s="436">
        <v>1</v>
      </c>
      <c r="AN4" s="436"/>
      <c r="AO4" s="436"/>
      <c r="AP4" s="436"/>
      <c r="AQ4" s="436"/>
      <c r="AR4" s="436"/>
      <c r="AS4" s="437">
        <v>1</v>
      </c>
      <c r="AT4" s="437"/>
      <c r="AU4" s="437"/>
      <c r="AV4" s="437"/>
      <c r="AW4" s="437"/>
      <c r="AX4" s="437"/>
      <c r="AY4" s="438">
        <v>1</v>
      </c>
      <c r="AZ4" s="438"/>
      <c r="BA4" s="438"/>
      <c r="BB4" s="438"/>
      <c r="BC4" s="438"/>
      <c r="BD4" s="438"/>
      <c r="BE4" s="439">
        <v>1</v>
      </c>
      <c r="BF4" s="439"/>
      <c r="BG4" s="439"/>
      <c r="BH4" s="439"/>
      <c r="BI4" s="439"/>
      <c r="BJ4" s="439"/>
      <c r="BK4" s="440">
        <v>1</v>
      </c>
      <c r="BL4" s="440"/>
      <c r="BM4" s="440"/>
      <c r="BN4" s="440"/>
      <c r="BO4" s="440"/>
      <c r="BP4" s="440"/>
      <c r="BQ4" s="436">
        <v>1</v>
      </c>
      <c r="BR4" s="436"/>
      <c r="BS4" s="436"/>
      <c r="BT4" s="436"/>
      <c r="BU4" s="436"/>
      <c r="BV4" s="436"/>
      <c r="BW4" s="437">
        <v>1</v>
      </c>
      <c r="BX4" s="437"/>
      <c r="BY4" s="437"/>
      <c r="BZ4" s="437"/>
      <c r="CA4" s="437"/>
      <c r="CB4" s="437"/>
      <c r="CC4" s="438">
        <v>1</v>
      </c>
      <c r="CD4" s="438"/>
      <c r="CE4" s="438"/>
      <c r="CF4" s="438"/>
      <c r="CG4" s="438"/>
      <c r="CH4" s="438"/>
      <c r="CI4" s="441">
        <v>1</v>
      </c>
      <c r="CJ4" s="441"/>
      <c r="CK4" s="441"/>
      <c r="CL4" s="441"/>
      <c r="CM4" s="441"/>
      <c r="CN4" s="441"/>
    </row>
    <row r="5" spans="1:92" x14ac:dyDescent="0.25">
      <c r="C5" s="435" t="s">
        <v>356</v>
      </c>
      <c r="D5" s="435"/>
      <c r="E5" s="435"/>
      <c r="F5" s="435"/>
      <c r="G5" s="435"/>
      <c r="H5" s="435"/>
      <c r="I5" s="436" t="s">
        <v>358</v>
      </c>
      <c r="J5" s="436"/>
      <c r="K5" s="436"/>
      <c r="L5" s="436"/>
      <c r="M5" s="436"/>
      <c r="N5" s="436"/>
      <c r="O5" s="437" t="s">
        <v>360</v>
      </c>
      <c r="P5" s="437"/>
      <c r="Q5" s="437"/>
      <c r="R5" s="437"/>
      <c r="S5" s="437"/>
      <c r="T5" s="437"/>
      <c r="U5" s="438" t="s">
        <v>362</v>
      </c>
      <c r="V5" s="438"/>
      <c r="W5" s="438"/>
      <c r="X5" s="438"/>
      <c r="Y5" s="438"/>
      <c r="Z5" s="438"/>
      <c r="AA5" s="439" t="s">
        <v>434</v>
      </c>
      <c r="AB5" s="439"/>
      <c r="AC5" s="439"/>
      <c r="AD5" s="439"/>
      <c r="AE5" s="439"/>
      <c r="AF5" s="439"/>
      <c r="AG5" s="435" t="s">
        <v>356</v>
      </c>
      <c r="AH5" s="435"/>
      <c r="AI5" s="435"/>
      <c r="AJ5" s="435"/>
      <c r="AK5" s="435"/>
      <c r="AL5" s="435"/>
      <c r="AM5" s="436" t="s">
        <v>358</v>
      </c>
      <c r="AN5" s="436"/>
      <c r="AO5" s="436"/>
      <c r="AP5" s="436"/>
      <c r="AQ5" s="436"/>
      <c r="AR5" s="436"/>
      <c r="AS5" s="437" t="s">
        <v>360</v>
      </c>
      <c r="AT5" s="437"/>
      <c r="AU5" s="437"/>
      <c r="AV5" s="437"/>
      <c r="AW5" s="437"/>
      <c r="AX5" s="437"/>
      <c r="AY5" s="438" t="s">
        <v>362</v>
      </c>
      <c r="AZ5" s="438"/>
      <c r="BA5" s="438"/>
      <c r="BB5" s="438"/>
      <c r="BC5" s="438"/>
      <c r="BD5" s="438"/>
      <c r="BE5" s="439" t="s">
        <v>434</v>
      </c>
      <c r="BF5" s="439"/>
      <c r="BG5" s="439"/>
      <c r="BH5" s="439"/>
      <c r="BI5" s="439"/>
      <c r="BJ5" s="439"/>
      <c r="BK5" s="440" t="s">
        <v>356</v>
      </c>
      <c r="BL5" s="440"/>
      <c r="BM5" s="440"/>
      <c r="BN5" s="440"/>
      <c r="BO5" s="440"/>
      <c r="BP5" s="440"/>
      <c r="BQ5" s="436" t="s">
        <v>358</v>
      </c>
      <c r="BR5" s="436"/>
      <c r="BS5" s="436"/>
      <c r="BT5" s="436"/>
      <c r="BU5" s="436"/>
      <c r="BV5" s="436"/>
      <c r="BW5" s="437" t="s">
        <v>360</v>
      </c>
      <c r="BX5" s="437"/>
      <c r="BY5" s="437"/>
      <c r="BZ5" s="437"/>
      <c r="CA5" s="437"/>
      <c r="CB5" s="437"/>
      <c r="CC5" s="438" t="s">
        <v>362</v>
      </c>
      <c r="CD5" s="438"/>
      <c r="CE5" s="438"/>
      <c r="CF5" s="438"/>
      <c r="CG5" s="438"/>
      <c r="CH5" s="438"/>
      <c r="CI5" s="441" t="s">
        <v>434</v>
      </c>
      <c r="CJ5" s="441"/>
      <c r="CK5" s="441"/>
      <c r="CL5" s="441"/>
      <c r="CM5" s="441"/>
      <c r="CN5" s="441"/>
    </row>
    <row r="6" spans="1:92" x14ac:dyDescent="0.25">
      <c r="C6" s="435" t="s">
        <v>326</v>
      </c>
      <c r="D6" s="435"/>
      <c r="E6" s="435"/>
      <c r="F6" s="435">
        <v>1</v>
      </c>
      <c r="G6" s="435"/>
      <c r="H6" s="435"/>
      <c r="I6" s="436" t="s">
        <v>326</v>
      </c>
      <c r="J6" s="436"/>
      <c r="K6" s="436"/>
      <c r="L6" s="436">
        <v>1</v>
      </c>
      <c r="M6" s="436"/>
      <c r="N6" s="436"/>
      <c r="O6" s="437" t="s">
        <v>326</v>
      </c>
      <c r="P6" s="437"/>
      <c r="Q6" s="437"/>
      <c r="R6" s="437">
        <v>1</v>
      </c>
      <c r="S6" s="437"/>
      <c r="T6" s="437"/>
      <c r="U6" s="438" t="s">
        <v>326</v>
      </c>
      <c r="V6" s="438"/>
      <c r="W6" s="438"/>
      <c r="X6" s="438">
        <v>1</v>
      </c>
      <c r="Y6" s="438"/>
      <c r="Z6" s="438"/>
      <c r="AA6" s="439">
        <v>1</v>
      </c>
      <c r="AB6" s="439"/>
      <c r="AC6" s="439"/>
      <c r="AD6" s="439"/>
      <c r="AE6" s="439"/>
      <c r="AF6" s="439"/>
      <c r="AG6" s="435" t="s">
        <v>326</v>
      </c>
      <c r="AH6" s="435"/>
      <c r="AI6" s="435"/>
      <c r="AJ6" s="435">
        <v>1</v>
      </c>
      <c r="AK6" s="435"/>
      <c r="AL6" s="435"/>
      <c r="AM6" s="436" t="s">
        <v>326</v>
      </c>
      <c r="AN6" s="436"/>
      <c r="AO6" s="436"/>
      <c r="AP6" s="436">
        <v>1</v>
      </c>
      <c r="AQ6" s="436"/>
      <c r="AR6" s="436"/>
      <c r="AS6" s="437" t="s">
        <v>326</v>
      </c>
      <c r="AT6" s="437"/>
      <c r="AU6" s="437"/>
      <c r="AV6" s="437">
        <v>1</v>
      </c>
      <c r="AW6" s="437"/>
      <c r="AX6" s="437"/>
      <c r="AY6" s="438" t="s">
        <v>326</v>
      </c>
      <c r="AZ6" s="438"/>
      <c r="BA6" s="438"/>
      <c r="BB6" s="438">
        <v>1</v>
      </c>
      <c r="BC6" s="438"/>
      <c r="BD6" s="438"/>
      <c r="BE6" s="439">
        <v>1</v>
      </c>
      <c r="BF6" s="439"/>
      <c r="BG6" s="439"/>
      <c r="BH6" s="439"/>
      <c r="BI6" s="439"/>
      <c r="BJ6" s="439"/>
      <c r="BK6" s="440" t="s">
        <v>326</v>
      </c>
      <c r="BL6" s="440"/>
      <c r="BM6" s="440"/>
      <c r="BN6" s="440">
        <v>1</v>
      </c>
      <c r="BO6" s="440"/>
      <c r="BP6" s="440"/>
      <c r="BQ6" s="436" t="s">
        <v>326</v>
      </c>
      <c r="BR6" s="436"/>
      <c r="BS6" s="436"/>
      <c r="BT6" s="436">
        <v>1</v>
      </c>
      <c r="BU6" s="436"/>
      <c r="BV6" s="436"/>
      <c r="BW6" s="437" t="s">
        <v>326</v>
      </c>
      <c r="BX6" s="437"/>
      <c r="BY6" s="437"/>
      <c r="BZ6" s="437">
        <v>1</v>
      </c>
      <c r="CA6" s="437"/>
      <c r="CB6" s="437"/>
      <c r="CC6" s="438" t="s">
        <v>326</v>
      </c>
      <c r="CD6" s="438"/>
      <c r="CE6" s="438"/>
      <c r="CF6" s="438">
        <v>1</v>
      </c>
      <c r="CG6" s="438"/>
      <c r="CH6" s="438"/>
      <c r="CI6" s="441">
        <v>1</v>
      </c>
      <c r="CJ6" s="441"/>
      <c r="CK6" s="441"/>
      <c r="CL6" s="441"/>
      <c r="CM6" s="441"/>
      <c r="CN6" s="441"/>
    </row>
    <row r="7" spans="1:92" x14ac:dyDescent="0.25">
      <c r="C7" s="435" t="s">
        <v>352</v>
      </c>
      <c r="D7" s="435"/>
      <c r="E7" s="435"/>
      <c r="F7" s="435" t="s">
        <v>352</v>
      </c>
      <c r="G7" s="435"/>
      <c r="H7" s="435"/>
      <c r="I7" s="436" t="s">
        <v>352</v>
      </c>
      <c r="J7" s="436"/>
      <c r="K7" s="436"/>
      <c r="L7" s="436" t="s">
        <v>352</v>
      </c>
      <c r="M7" s="436"/>
      <c r="N7" s="436"/>
      <c r="O7" s="437" t="s">
        <v>352</v>
      </c>
      <c r="P7" s="437"/>
      <c r="Q7" s="437"/>
      <c r="R7" s="437" t="s">
        <v>352</v>
      </c>
      <c r="S7" s="437"/>
      <c r="T7" s="437"/>
      <c r="U7" s="438" t="s">
        <v>352</v>
      </c>
      <c r="V7" s="438"/>
      <c r="W7" s="438"/>
      <c r="X7" s="438" t="s">
        <v>352</v>
      </c>
      <c r="Y7" s="438"/>
      <c r="Z7" s="438"/>
      <c r="AA7" s="439" t="s">
        <v>348</v>
      </c>
      <c r="AB7" s="439"/>
      <c r="AC7" s="439"/>
      <c r="AD7" s="439"/>
      <c r="AE7" s="439"/>
      <c r="AF7" s="439"/>
      <c r="AG7" s="435" t="s">
        <v>352</v>
      </c>
      <c r="AH7" s="435"/>
      <c r="AI7" s="435"/>
      <c r="AJ7" s="435" t="s">
        <v>352</v>
      </c>
      <c r="AK7" s="435"/>
      <c r="AL7" s="435"/>
      <c r="AM7" s="436" t="s">
        <v>352</v>
      </c>
      <c r="AN7" s="436"/>
      <c r="AO7" s="436"/>
      <c r="AP7" s="436" t="s">
        <v>352</v>
      </c>
      <c r="AQ7" s="436"/>
      <c r="AR7" s="436"/>
      <c r="AS7" s="437" t="s">
        <v>352</v>
      </c>
      <c r="AT7" s="437"/>
      <c r="AU7" s="437"/>
      <c r="AV7" s="437" t="s">
        <v>352</v>
      </c>
      <c r="AW7" s="437"/>
      <c r="AX7" s="437"/>
      <c r="AY7" s="438" t="s">
        <v>352</v>
      </c>
      <c r="AZ7" s="438"/>
      <c r="BA7" s="438"/>
      <c r="BB7" s="438" t="s">
        <v>352</v>
      </c>
      <c r="BC7" s="438"/>
      <c r="BD7" s="438"/>
      <c r="BE7" s="439" t="s">
        <v>348</v>
      </c>
      <c r="BF7" s="439"/>
      <c r="BG7" s="439"/>
      <c r="BH7" s="439"/>
      <c r="BI7" s="439"/>
      <c r="BJ7" s="439"/>
      <c r="BK7" s="440" t="s">
        <v>352</v>
      </c>
      <c r="BL7" s="440"/>
      <c r="BM7" s="440"/>
      <c r="BN7" s="440" t="s">
        <v>352</v>
      </c>
      <c r="BO7" s="440"/>
      <c r="BP7" s="440"/>
      <c r="BQ7" s="436" t="s">
        <v>352</v>
      </c>
      <c r="BR7" s="436"/>
      <c r="BS7" s="436"/>
      <c r="BT7" s="436" t="s">
        <v>352</v>
      </c>
      <c r="BU7" s="436"/>
      <c r="BV7" s="436"/>
      <c r="BW7" s="437" t="s">
        <v>352</v>
      </c>
      <c r="BX7" s="437"/>
      <c r="BY7" s="437"/>
      <c r="BZ7" s="437" t="s">
        <v>352</v>
      </c>
      <c r="CA7" s="437"/>
      <c r="CB7" s="437"/>
      <c r="CC7" s="438" t="s">
        <v>352</v>
      </c>
      <c r="CD7" s="438"/>
      <c r="CE7" s="438"/>
      <c r="CF7" s="438" t="s">
        <v>352</v>
      </c>
      <c r="CG7" s="438"/>
      <c r="CH7" s="438"/>
      <c r="CI7" s="441" t="s">
        <v>348</v>
      </c>
      <c r="CJ7" s="441"/>
      <c r="CK7" s="441"/>
      <c r="CL7" s="441"/>
      <c r="CM7" s="441"/>
      <c r="CN7" s="441"/>
    </row>
    <row r="8" spans="1:92" x14ac:dyDescent="0.25">
      <c r="C8" s="435" t="s">
        <v>354</v>
      </c>
      <c r="D8" s="435" t="s">
        <v>353</v>
      </c>
      <c r="E8" s="435" t="s">
        <v>326</v>
      </c>
      <c r="F8" s="435" t="s">
        <v>354</v>
      </c>
      <c r="G8" s="435" t="s">
        <v>353</v>
      </c>
      <c r="H8" s="435" t="s">
        <v>326</v>
      </c>
      <c r="I8" s="436" t="s">
        <v>354</v>
      </c>
      <c r="J8" s="436" t="s">
        <v>353</v>
      </c>
      <c r="K8" s="436" t="s">
        <v>326</v>
      </c>
      <c r="L8" s="436" t="s">
        <v>354</v>
      </c>
      <c r="M8" s="436" t="s">
        <v>353</v>
      </c>
      <c r="N8" s="436" t="s">
        <v>326</v>
      </c>
      <c r="O8" s="437" t="s">
        <v>354</v>
      </c>
      <c r="P8" s="437" t="s">
        <v>353</v>
      </c>
      <c r="Q8" s="437" t="s">
        <v>326</v>
      </c>
      <c r="R8" s="437" t="s">
        <v>354</v>
      </c>
      <c r="S8" s="437" t="s">
        <v>353</v>
      </c>
      <c r="T8" s="437" t="s">
        <v>326</v>
      </c>
      <c r="U8" s="438" t="s">
        <v>354</v>
      </c>
      <c r="V8" s="438" t="s">
        <v>353</v>
      </c>
      <c r="W8" s="438" t="s">
        <v>326</v>
      </c>
      <c r="X8" s="438" t="s">
        <v>354</v>
      </c>
      <c r="Y8" s="438" t="s">
        <v>353</v>
      </c>
      <c r="Z8" s="438" t="s">
        <v>326</v>
      </c>
      <c r="AA8" s="439">
        <v>1</v>
      </c>
      <c r="AB8" s="439"/>
      <c r="AC8" s="439"/>
      <c r="AD8" s="439"/>
      <c r="AE8" s="439"/>
      <c r="AF8" s="439"/>
      <c r="AG8" s="435" t="s">
        <v>354</v>
      </c>
      <c r="AH8" s="435" t="s">
        <v>353</v>
      </c>
      <c r="AI8" s="435" t="s">
        <v>326</v>
      </c>
      <c r="AJ8" s="435" t="s">
        <v>354</v>
      </c>
      <c r="AK8" s="435" t="s">
        <v>353</v>
      </c>
      <c r="AL8" s="435" t="s">
        <v>326</v>
      </c>
      <c r="AM8" s="436" t="s">
        <v>354</v>
      </c>
      <c r="AN8" s="436" t="s">
        <v>353</v>
      </c>
      <c r="AO8" s="436" t="s">
        <v>326</v>
      </c>
      <c r="AP8" s="436" t="s">
        <v>354</v>
      </c>
      <c r="AQ8" s="436" t="s">
        <v>353</v>
      </c>
      <c r="AR8" s="436" t="s">
        <v>326</v>
      </c>
      <c r="AS8" s="437" t="s">
        <v>354</v>
      </c>
      <c r="AT8" s="437" t="s">
        <v>353</v>
      </c>
      <c r="AU8" s="437" t="s">
        <v>326</v>
      </c>
      <c r="AV8" s="437" t="s">
        <v>354</v>
      </c>
      <c r="AW8" s="437" t="s">
        <v>353</v>
      </c>
      <c r="AX8" s="437" t="s">
        <v>326</v>
      </c>
      <c r="AY8" s="438" t="s">
        <v>354</v>
      </c>
      <c r="AZ8" s="438" t="s">
        <v>353</v>
      </c>
      <c r="BA8" s="438" t="s">
        <v>326</v>
      </c>
      <c r="BB8" s="438" t="s">
        <v>354</v>
      </c>
      <c r="BC8" s="438" t="s">
        <v>353</v>
      </c>
      <c r="BD8" s="438" t="s">
        <v>326</v>
      </c>
      <c r="BE8" s="439">
        <v>1</v>
      </c>
      <c r="BF8" s="439"/>
      <c r="BG8" s="439"/>
      <c r="BH8" s="439"/>
      <c r="BI8" s="439"/>
      <c r="BJ8" s="439"/>
      <c r="BK8" s="440" t="s">
        <v>354</v>
      </c>
      <c r="BL8" s="440" t="s">
        <v>353</v>
      </c>
      <c r="BM8" s="440" t="s">
        <v>326</v>
      </c>
      <c r="BN8" s="440" t="s">
        <v>354</v>
      </c>
      <c r="BO8" s="440" t="s">
        <v>353</v>
      </c>
      <c r="BP8" s="440" t="s">
        <v>326</v>
      </c>
      <c r="BQ8" s="436" t="s">
        <v>354</v>
      </c>
      <c r="BR8" s="436" t="s">
        <v>353</v>
      </c>
      <c r="BS8" s="436" t="s">
        <v>326</v>
      </c>
      <c r="BT8" s="436" t="s">
        <v>354</v>
      </c>
      <c r="BU8" s="436" t="s">
        <v>353</v>
      </c>
      <c r="BV8" s="436" t="s">
        <v>326</v>
      </c>
      <c r="BW8" s="437" t="s">
        <v>354</v>
      </c>
      <c r="BX8" s="437" t="s">
        <v>353</v>
      </c>
      <c r="BY8" s="437" t="s">
        <v>326</v>
      </c>
      <c r="BZ8" s="437" t="s">
        <v>354</v>
      </c>
      <c r="CA8" s="437" t="s">
        <v>353</v>
      </c>
      <c r="CB8" s="437" t="s">
        <v>326</v>
      </c>
      <c r="CC8" s="438" t="s">
        <v>354</v>
      </c>
      <c r="CD8" s="438" t="s">
        <v>353</v>
      </c>
      <c r="CE8" s="438" t="s">
        <v>326</v>
      </c>
      <c r="CF8" s="438" t="s">
        <v>354</v>
      </c>
      <c r="CG8" s="438" t="s">
        <v>353</v>
      </c>
      <c r="CH8" s="438" t="s">
        <v>326</v>
      </c>
      <c r="CI8" s="441">
        <v>1</v>
      </c>
      <c r="CJ8" s="441"/>
      <c r="CK8" s="441"/>
      <c r="CL8" s="441"/>
      <c r="CM8" s="441"/>
      <c r="CN8" s="441"/>
    </row>
    <row r="9" spans="1:92" x14ac:dyDescent="0.25">
      <c r="C9" s="435" t="s">
        <v>372</v>
      </c>
      <c r="D9" s="435" t="s">
        <v>372</v>
      </c>
      <c r="E9" s="435" t="s">
        <v>372</v>
      </c>
      <c r="F9" s="435" t="s">
        <v>372</v>
      </c>
      <c r="G9" s="435" t="s">
        <v>372</v>
      </c>
      <c r="H9" s="435" t="s">
        <v>372</v>
      </c>
      <c r="I9" s="436" t="s">
        <v>372</v>
      </c>
      <c r="J9" s="436" t="s">
        <v>372</v>
      </c>
      <c r="K9" s="436" t="s">
        <v>372</v>
      </c>
      <c r="L9" s="436" t="s">
        <v>372</v>
      </c>
      <c r="M9" s="436" t="s">
        <v>372</v>
      </c>
      <c r="N9" s="436" t="s">
        <v>372</v>
      </c>
      <c r="O9" s="437" t="s">
        <v>372</v>
      </c>
      <c r="P9" s="437" t="s">
        <v>372</v>
      </c>
      <c r="Q9" s="437" t="s">
        <v>372</v>
      </c>
      <c r="R9" s="437" t="s">
        <v>372</v>
      </c>
      <c r="S9" s="437" t="s">
        <v>372</v>
      </c>
      <c r="T9" s="437" t="s">
        <v>372</v>
      </c>
      <c r="U9" s="438" t="s">
        <v>372</v>
      </c>
      <c r="V9" s="438" t="s">
        <v>372</v>
      </c>
      <c r="W9" s="438" t="s">
        <v>372</v>
      </c>
      <c r="X9" s="438" t="s">
        <v>372</v>
      </c>
      <c r="Y9" s="438" t="s">
        <v>372</v>
      </c>
      <c r="Z9" s="438" t="s">
        <v>372</v>
      </c>
      <c r="AA9" s="439" t="s">
        <v>435</v>
      </c>
      <c r="AB9" s="439"/>
      <c r="AC9" s="439"/>
      <c r="AD9" s="439"/>
      <c r="AE9" s="439"/>
      <c r="AF9" s="439"/>
      <c r="AG9" s="435" t="s">
        <v>372</v>
      </c>
      <c r="AH9" s="435" t="s">
        <v>372</v>
      </c>
      <c r="AI9" s="435" t="s">
        <v>372</v>
      </c>
      <c r="AJ9" s="435" t="s">
        <v>372</v>
      </c>
      <c r="AK9" s="435" t="s">
        <v>372</v>
      </c>
      <c r="AL9" s="435" t="s">
        <v>372</v>
      </c>
      <c r="AM9" s="436" t="s">
        <v>372</v>
      </c>
      <c r="AN9" s="436" t="s">
        <v>372</v>
      </c>
      <c r="AO9" s="436" t="s">
        <v>372</v>
      </c>
      <c r="AP9" s="436" t="s">
        <v>372</v>
      </c>
      <c r="AQ9" s="436" t="s">
        <v>372</v>
      </c>
      <c r="AR9" s="436" t="s">
        <v>372</v>
      </c>
      <c r="AS9" s="437" t="s">
        <v>372</v>
      </c>
      <c r="AT9" s="437" t="s">
        <v>372</v>
      </c>
      <c r="AU9" s="437" t="s">
        <v>372</v>
      </c>
      <c r="AV9" s="437" t="s">
        <v>372</v>
      </c>
      <c r="AW9" s="437" t="s">
        <v>372</v>
      </c>
      <c r="AX9" s="437" t="s">
        <v>372</v>
      </c>
      <c r="AY9" s="438" t="s">
        <v>372</v>
      </c>
      <c r="AZ9" s="438" t="s">
        <v>372</v>
      </c>
      <c r="BA9" s="438" t="s">
        <v>372</v>
      </c>
      <c r="BB9" s="438" t="s">
        <v>372</v>
      </c>
      <c r="BC9" s="438" t="s">
        <v>372</v>
      </c>
      <c r="BD9" s="438" t="s">
        <v>372</v>
      </c>
      <c r="BE9" s="439" t="s">
        <v>435</v>
      </c>
      <c r="BF9" s="439"/>
      <c r="BG9" s="439"/>
      <c r="BH9" s="439"/>
      <c r="BI9" s="439"/>
      <c r="BJ9" s="439"/>
      <c r="BK9" s="440" t="s">
        <v>372</v>
      </c>
      <c r="BL9" s="440" t="s">
        <v>372</v>
      </c>
      <c r="BM9" s="440" t="s">
        <v>372</v>
      </c>
      <c r="BN9" s="440" t="s">
        <v>372</v>
      </c>
      <c r="BO9" s="440" t="s">
        <v>372</v>
      </c>
      <c r="BP9" s="440" t="s">
        <v>372</v>
      </c>
      <c r="BQ9" s="436" t="s">
        <v>372</v>
      </c>
      <c r="BR9" s="436" t="s">
        <v>372</v>
      </c>
      <c r="BS9" s="436" t="s">
        <v>372</v>
      </c>
      <c r="BT9" s="436" t="s">
        <v>372</v>
      </c>
      <c r="BU9" s="436" t="s">
        <v>372</v>
      </c>
      <c r="BV9" s="436" t="s">
        <v>372</v>
      </c>
      <c r="BW9" s="437" t="s">
        <v>372</v>
      </c>
      <c r="BX9" s="437" t="s">
        <v>372</v>
      </c>
      <c r="BY9" s="437" t="s">
        <v>372</v>
      </c>
      <c r="BZ9" s="437" t="s">
        <v>372</v>
      </c>
      <c r="CA9" s="437" t="s">
        <v>372</v>
      </c>
      <c r="CB9" s="437" t="s">
        <v>372</v>
      </c>
      <c r="CC9" s="438" t="s">
        <v>372</v>
      </c>
      <c r="CD9" s="438" t="s">
        <v>372</v>
      </c>
      <c r="CE9" s="438" t="s">
        <v>372</v>
      </c>
      <c r="CF9" s="438" t="s">
        <v>372</v>
      </c>
      <c r="CG9" s="438" t="s">
        <v>372</v>
      </c>
      <c r="CH9" s="438" t="s">
        <v>372</v>
      </c>
      <c r="CI9" s="441" t="s">
        <v>435</v>
      </c>
      <c r="CJ9" s="441"/>
      <c r="CK9" s="441"/>
      <c r="CL9" s="441"/>
      <c r="CM9" s="441"/>
      <c r="CN9" s="441"/>
    </row>
    <row r="10" spans="1:92" x14ac:dyDescent="0.25">
      <c r="C10" s="435" t="s">
        <v>354</v>
      </c>
      <c r="D10" s="435" t="s">
        <v>353</v>
      </c>
      <c r="E10" s="435" t="s">
        <v>326</v>
      </c>
      <c r="F10" s="435" t="s">
        <v>354</v>
      </c>
      <c r="G10" s="435" t="s">
        <v>353</v>
      </c>
      <c r="H10" s="435" t="s">
        <v>326</v>
      </c>
      <c r="I10" s="436" t="s">
        <v>354</v>
      </c>
      <c r="J10" s="436" t="s">
        <v>353</v>
      </c>
      <c r="K10" s="436" t="s">
        <v>326</v>
      </c>
      <c r="L10" s="436" t="s">
        <v>354</v>
      </c>
      <c r="M10" s="436" t="s">
        <v>353</v>
      </c>
      <c r="N10" s="436" t="s">
        <v>326</v>
      </c>
      <c r="O10" s="437" t="s">
        <v>326</v>
      </c>
      <c r="P10" s="437"/>
      <c r="Q10" s="437"/>
      <c r="R10" s="437">
        <v>1</v>
      </c>
      <c r="S10" s="437"/>
      <c r="T10" s="437"/>
      <c r="U10" s="438" t="s">
        <v>326</v>
      </c>
      <c r="V10" s="438"/>
      <c r="W10" s="438"/>
      <c r="X10" s="438">
        <v>1</v>
      </c>
      <c r="Y10" s="438"/>
      <c r="Z10" s="438"/>
      <c r="AA10" s="439" t="s">
        <v>326</v>
      </c>
      <c r="AB10" s="439"/>
      <c r="AC10" s="439"/>
      <c r="AD10" s="439">
        <v>1</v>
      </c>
      <c r="AE10" s="439"/>
      <c r="AF10" s="439"/>
      <c r="AG10" s="435" t="s">
        <v>354</v>
      </c>
      <c r="AH10" s="435" t="s">
        <v>353</v>
      </c>
      <c r="AI10" s="435" t="s">
        <v>326</v>
      </c>
      <c r="AJ10" s="435" t="s">
        <v>354</v>
      </c>
      <c r="AK10" s="435" t="s">
        <v>353</v>
      </c>
      <c r="AL10" s="435" t="s">
        <v>326</v>
      </c>
      <c r="AM10" s="436" t="s">
        <v>354</v>
      </c>
      <c r="AN10" s="436" t="s">
        <v>353</v>
      </c>
      <c r="AO10" s="436" t="s">
        <v>326</v>
      </c>
      <c r="AP10" s="436" t="s">
        <v>354</v>
      </c>
      <c r="AQ10" s="436" t="s">
        <v>353</v>
      </c>
      <c r="AR10" s="436" t="s">
        <v>326</v>
      </c>
      <c r="AS10" s="437" t="s">
        <v>326</v>
      </c>
      <c r="AT10" s="437"/>
      <c r="AU10" s="437"/>
      <c r="AV10" s="437">
        <v>1</v>
      </c>
      <c r="AW10" s="437"/>
      <c r="AX10" s="437"/>
      <c r="AY10" s="438" t="s">
        <v>326</v>
      </c>
      <c r="AZ10" s="438"/>
      <c r="BA10" s="438"/>
      <c r="BB10" s="438">
        <v>1</v>
      </c>
      <c r="BC10" s="438"/>
      <c r="BD10" s="438"/>
      <c r="BE10" s="439" t="s">
        <v>326</v>
      </c>
      <c r="BF10" s="439"/>
      <c r="BG10" s="439"/>
      <c r="BH10" s="439">
        <v>1</v>
      </c>
      <c r="BI10" s="439"/>
      <c r="BJ10" s="439"/>
      <c r="BK10" s="440" t="s">
        <v>354</v>
      </c>
      <c r="BL10" s="440" t="s">
        <v>353</v>
      </c>
      <c r="BM10" s="440" t="s">
        <v>326</v>
      </c>
      <c r="BN10" s="440" t="s">
        <v>354</v>
      </c>
      <c r="BO10" s="440" t="s">
        <v>353</v>
      </c>
      <c r="BP10" s="440" t="s">
        <v>326</v>
      </c>
      <c r="BQ10" s="436" t="s">
        <v>354</v>
      </c>
      <c r="BR10" s="436" t="s">
        <v>353</v>
      </c>
      <c r="BS10" s="436" t="s">
        <v>326</v>
      </c>
      <c r="BT10" s="436" t="s">
        <v>354</v>
      </c>
      <c r="BU10" s="436" t="s">
        <v>353</v>
      </c>
      <c r="BV10" s="436" t="s">
        <v>326</v>
      </c>
      <c r="BW10" s="437" t="s">
        <v>326</v>
      </c>
      <c r="BX10" s="437"/>
      <c r="BY10" s="437"/>
      <c r="BZ10" s="437">
        <v>1</v>
      </c>
      <c r="CA10" s="437"/>
      <c r="CB10" s="437"/>
      <c r="CC10" s="438" t="s">
        <v>326</v>
      </c>
      <c r="CD10" s="438"/>
      <c r="CE10" s="438"/>
      <c r="CF10" s="438">
        <v>1</v>
      </c>
      <c r="CG10" s="438"/>
      <c r="CH10" s="438"/>
      <c r="CI10" s="441" t="s">
        <v>326</v>
      </c>
      <c r="CJ10" s="441"/>
      <c r="CK10" s="441"/>
      <c r="CL10" s="441">
        <v>1</v>
      </c>
      <c r="CM10" s="441"/>
      <c r="CN10" s="441"/>
    </row>
    <row r="11" spans="1:92" x14ac:dyDescent="0.25">
      <c r="C11" s="435" t="s">
        <v>372</v>
      </c>
      <c r="D11" s="435" t="s">
        <v>372</v>
      </c>
      <c r="E11" s="435" t="s">
        <v>372</v>
      </c>
      <c r="F11" s="435" t="s">
        <v>372</v>
      </c>
      <c r="G11" s="435" t="s">
        <v>372</v>
      </c>
      <c r="H11" s="435" t="s">
        <v>372</v>
      </c>
      <c r="I11" s="436" t="s">
        <v>372</v>
      </c>
      <c r="J11" s="436" t="s">
        <v>372</v>
      </c>
      <c r="K11" s="436" t="s">
        <v>372</v>
      </c>
      <c r="L11" s="436" t="s">
        <v>372</v>
      </c>
      <c r="M11" s="436" t="s">
        <v>372</v>
      </c>
      <c r="N11" s="436" t="s">
        <v>372</v>
      </c>
      <c r="O11" s="437" t="s">
        <v>352</v>
      </c>
      <c r="P11" s="437"/>
      <c r="Q11" s="437"/>
      <c r="R11" s="437" t="s">
        <v>352</v>
      </c>
      <c r="S11" s="437"/>
      <c r="T11" s="437"/>
      <c r="U11" s="438" t="s">
        <v>352</v>
      </c>
      <c r="V11" s="438"/>
      <c r="W11" s="438"/>
      <c r="X11" s="438" t="s">
        <v>352</v>
      </c>
      <c r="Y11" s="438"/>
      <c r="Z11" s="438"/>
      <c r="AA11" s="439" t="s">
        <v>352</v>
      </c>
      <c r="AB11" s="439"/>
      <c r="AC11" s="439"/>
      <c r="AD11" s="439" t="s">
        <v>352</v>
      </c>
      <c r="AE11" s="439"/>
      <c r="AF11" s="439"/>
      <c r="AG11" s="435" t="s">
        <v>372</v>
      </c>
      <c r="AH11" s="435" t="s">
        <v>372</v>
      </c>
      <c r="AI11" s="435" t="s">
        <v>372</v>
      </c>
      <c r="AJ11" s="435" t="s">
        <v>372</v>
      </c>
      <c r="AK11" s="435" t="s">
        <v>372</v>
      </c>
      <c r="AL11" s="435" t="s">
        <v>372</v>
      </c>
      <c r="AM11" s="436" t="s">
        <v>372</v>
      </c>
      <c r="AN11" s="436" t="s">
        <v>372</v>
      </c>
      <c r="AO11" s="436" t="s">
        <v>372</v>
      </c>
      <c r="AP11" s="436" t="s">
        <v>372</v>
      </c>
      <c r="AQ11" s="436" t="s">
        <v>372</v>
      </c>
      <c r="AR11" s="436" t="s">
        <v>372</v>
      </c>
      <c r="AS11" s="437" t="s">
        <v>352</v>
      </c>
      <c r="AT11" s="437"/>
      <c r="AU11" s="437"/>
      <c r="AV11" s="437" t="s">
        <v>352</v>
      </c>
      <c r="AW11" s="437"/>
      <c r="AX11" s="437"/>
      <c r="AY11" s="438" t="s">
        <v>352</v>
      </c>
      <c r="AZ11" s="438"/>
      <c r="BA11" s="438"/>
      <c r="BB11" s="438" t="s">
        <v>352</v>
      </c>
      <c r="BC11" s="438"/>
      <c r="BD11" s="438"/>
      <c r="BE11" s="439" t="s">
        <v>352</v>
      </c>
      <c r="BF11" s="439"/>
      <c r="BG11" s="439"/>
      <c r="BH11" s="439" t="s">
        <v>352</v>
      </c>
      <c r="BI11" s="439"/>
      <c r="BJ11" s="439"/>
      <c r="BK11" s="440" t="s">
        <v>372</v>
      </c>
      <c r="BL11" s="440" t="s">
        <v>372</v>
      </c>
      <c r="BM11" s="440" t="s">
        <v>372</v>
      </c>
      <c r="BN11" s="440" t="s">
        <v>372</v>
      </c>
      <c r="BO11" s="440" t="s">
        <v>372</v>
      </c>
      <c r="BP11" s="440" t="s">
        <v>372</v>
      </c>
      <c r="BQ11" s="436" t="s">
        <v>372</v>
      </c>
      <c r="BR11" s="436" t="s">
        <v>372</v>
      </c>
      <c r="BS11" s="436" t="s">
        <v>372</v>
      </c>
      <c r="BT11" s="436" t="s">
        <v>372</v>
      </c>
      <c r="BU11" s="436" t="s">
        <v>372</v>
      </c>
      <c r="BV11" s="436" t="s">
        <v>372</v>
      </c>
      <c r="BW11" s="437" t="s">
        <v>352</v>
      </c>
      <c r="BX11" s="437"/>
      <c r="BY11" s="437"/>
      <c r="BZ11" s="437" t="s">
        <v>352</v>
      </c>
      <c r="CA11" s="437"/>
      <c r="CB11" s="437"/>
      <c r="CC11" s="438" t="s">
        <v>352</v>
      </c>
      <c r="CD11" s="438"/>
      <c r="CE11" s="438"/>
      <c r="CF11" s="438" t="s">
        <v>352</v>
      </c>
      <c r="CG11" s="438"/>
      <c r="CH11" s="438"/>
      <c r="CI11" s="441" t="s">
        <v>352</v>
      </c>
      <c r="CJ11" s="441"/>
      <c r="CK11" s="441"/>
      <c r="CL11" s="441" t="s">
        <v>352</v>
      </c>
      <c r="CM11" s="441"/>
      <c r="CN11" s="441"/>
    </row>
    <row r="12" spans="1:92" x14ac:dyDescent="0.25">
      <c r="C12" s="435" t="s">
        <v>354</v>
      </c>
      <c r="D12" s="435" t="s">
        <v>353</v>
      </c>
      <c r="E12" s="435" t="s">
        <v>326</v>
      </c>
      <c r="F12" s="435" t="s">
        <v>354</v>
      </c>
      <c r="G12" s="435" t="s">
        <v>353</v>
      </c>
      <c r="H12" s="435" t="s">
        <v>326</v>
      </c>
      <c r="I12" s="436" t="s">
        <v>354</v>
      </c>
      <c r="J12" s="436" t="s">
        <v>353</v>
      </c>
      <c r="K12" s="436" t="s">
        <v>326</v>
      </c>
      <c r="L12" s="436" t="s">
        <v>354</v>
      </c>
      <c r="M12" s="436" t="s">
        <v>353</v>
      </c>
      <c r="N12" s="436" t="s">
        <v>326</v>
      </c>
      <c r="O12" s="437" t="s">
        <v>354</v>
      </c>
      <c r="P12" s="437" t="s">
        <v>353</v>
      </c>
      <c r="Q12" s="437" t="s">
        <v>326</v>
      </c>
      <c r="R12" s="437" t="s">
        <v>354</v>
      </c>
      <c r="S12" s="437" t="s">
        <v>353</v>
      </c>
      <c r="T12" s="437" t="s">
        <v>326</v>
      </c>
      <c r="U12" s="438" t="s">
        <v>354</v>
      </c>
      <c r="V12" s="438" t="s">
        <v>353</v>
      </c>
      <c r="W12" s="438" t="s">
        <v>326</v>
      </c>
      <c r="X12" s="438" t="s">
        <v>354</v>
      </c>
      <c r="Y12" s="438" t="s">
        <v>353</v>
      </c>
      <c r="Z12" s="438" t="s">
        <v>326</v>
      </c>
      <c r="AA12" s="439" t="s">
        <v>354</v>
      </c>
      <c r="AB12" s="439" t="s">
        <v>353</v>
      </c>
      <c r="AC12" s="439" t="s">
        <v>326</v>
      </c>
      <c r="AD12" s="439" t="s">
        <v>354</v>
      </c>
      <c r="AE12" s="439" t="s">
        <v>353</v>
      </c>
      <c r="AF12" s="439" t="s">
        <v>326</v>
      </c>
      <c r="AG12" s="435" t="s">
        <v>354</v>
      </c>
      <c r="AH12" s="435" t="s">
        <v>353</v>
      </c>
      <c r="AI12" s="435" t="s">
        <v>326</v>
      </c>
      <c r="AJ12" s="435" t="s">
        <v>354</v>
      </c>
      <c r="AK12" s="435" t="s">
        <v>353</v>
      </c>
      <c r="AL12" s="435" t="s">
        <v>326</v>
      </c>
      <c r="AM12" s="436" t="s">
        <v>354</v>
      </c>
      <c r="AN12" s="436" t="s">
        <v>353</v>
      </c>
      <c r="AO12" s="436" t="s">
        <v>326</v>
      </c>
      <c r="AP12" s="436" t="s">
        <v>354</v>
      </c>
      <c r="AQ12" s="436" t="s">
        <v>353</v>
      </c>
      <c r="AR12" s="436" t="s">
        <v>326</v>
      </c>
      <c r="AS12" s="437" t="s">
        <v>354</v>
      </c>
      <c r="AT12" s="437" t="s">
        <v>353</v>
      </c>
      <c r="AU12" s="437" t="s">
        <v>326</v>
      </c>
      <c r="AV12" s="437" t="s">
        <v>354</v>
      </c>
      <c r="AW12" s="437" t="s">
        <v>353</v>
      </c>
      <c r="AX12" s="437" t="s">
        <v>326</v>
      </c>
      <c r="AY12" s="438" t="s">
        <v>354</v>
      </c>
      <c r="AZ12" s="438" t="s">
        <v>353</v>
      </c>
      <c r="BA12" s="438" t="s">
        <v>326</v>
      </c>
      <c r="BB12" s="438" t="s">
        <v>354</v>
      </c>
      <c r="BC12" s="438" t="s">
        <v>353</v>
      </c>
      <c r="BD12" s="438" t="s">
        <v>326</v>
      </c>
      <c r="BE12" s="439" t="s">
        <v>354</v>
      </c>
      <c r="BF12" s="439" t="s">
        <v>353</v>
      </c>
      <c r="BG12" s="439" t="s">
        <v>326</v>
      </c>
      <c r="BH12" s="439" t="s">
        <v>354</v>
      </c>
      <c r="BI12" s="439" t="s">
        <v>353</v>
      </c>
      <c r="BJ12" s="439" t="s">
        <v>326</v>
      </c>
      <c r="BK12" s="440" t="s">
        <v>354</v>
      </c>
      <c r="BL12" s="440" t="s">
        <v>353</v>
      </c>
      <c r="BM12" s="440" t="s">
        <v>326</v>
      </c>
      <c r="BN12" s="440" t="s">
        <v>354</v>
      </c>
      <c r="BO12" s="440" t="s">
        <v>353</v>
      </c>
      <c r="BP12" s="440" t="s">
        <v>326</v>
      </c>
      <c r="BQ12" s="436" t="s">
        <v>354</v>
      </c>
      <c r="BR12" s="436" t="s">
        <v>353</v>
      </c>
      <c r="BS12" s="436" t="s">
        <v>326</v>
      </c>
      <c r="BT12" s="436" t="s">
        <v>354</v>
      </c>
      <c r="BU12" s="436" t="s">
        <v>353</v>
      </c>
      <c r="BV12" s="436" t="s">
        <v>326</v>
      </c>
      <c r="BW12" s="437" t="s">
        <v>354</v>
      </c>
      <c r="BX12" s="437" t="s">
        <v>353</v>
      </c>
      <c r="BY12" s="437" t="s">
        <v>326</v>
      </c>
      <c r="BZ12" s="437" t="s">
        <v>354</v>
      </c>
      <c r="CA12" s="437" t="s">
        <v>353</v>
      </c>
      <c r="CB12" s="437" t="s">
        <v>326</v>
      </c>
      <c r="CC12" s="438" t="s">
        <v>354</v>
      </c>
      <c r="CD12" s="438" t="s">
        <v>353</v>
      </c>
      <c r="CE12" s="438" t="s">
        <v>326</v>
      </c>
      <c r="CF12" s="438" t="s">
        <v>354</v>
      </c>
      <c r="CG12" s="438" t="s">
        <v>353</v>
      </c>
      <c r="CH12" s="438" t="s">
        <v>326</v>
      </c>
      <c r="CI12" s="441" t="s">
        <v>354</v>
      </c>
      <c r="CJ12" s="441" t="s">
        <v>353</v>
      </c>
      <c r="CK12" s="441" t="s">
        <v>326</v>
      </c>
      <c r="CL12" s="441" t="s">
        <v>354</v>
      </c>
      <c r="CM12" s="441" t="s">
        <v>353</v>
      </c>
      <c r="CN12" s="441" t="s">
        <v>326</v>
      </c>
    </row>
    <row r="13" spans="1:92" x14ac:dyDescent="0.25">
      <c r="C13" s="435" t="s">
        <v>372</v>
      </c>
      <c r="D13" s="435" t="s">
        <v>372</v>
      </c>
      <c r="E13" s="435" t="s">
        <v>372</v>
      </c>
      <c r="F13" s="435" t="s">
        <v>372</v>
      </c>
      <c r="G13" s="435" t="s">
        <v>372</v>
      </c>
      <c r="H13" s="435" t="s">
        <v>372</v>
      </c>
      <c r="I13" s="436" t="s">
        <v>372</v>
      </c>
      <c r="J13" s="436" t="s">
        <v>372</v>
      </c>
      <c r="K13" s="436" t="s">
        <v>372</v>
      </c>
      <c r="L13" s="436" t="s">
        <v>372</v>
      </c>
      <c r="M13" s="436" t="s">
        <v>372</v>
      </c>
      <c r="N13" s="436" t="s">
        <v>372</v>
      </c>
      <c r="O13" s="437" t="s">
        <v>372</v>
      </c>
      <c r="P13" s="437" t="s">
        <v>372</v>
      </c>
      <c r="Q13" s="437" t="s">
        <v>372</v>
      </c>
      <c r="R13" s="437" t="s">
        <v>372</v>
      </c>
      <c r="S13" s="437" t="s">
        <v>372</v>
      </c>
      <c r="T13" s="437" t="s">
        <v>372</v>
      </c>
      <c r="U13" s="438" t="s">
        <v>372</v>
      </c>
      <c r="V13" s="438" t="s">
        <v>372</v>
      </c>
      <c r="W13" s="438" t="s">
        <v>372</v>
      </c>
      <c r="X13" s="438" t="s">
        <v>372</v>
      </c>
      <c r="Y13" s="438" t="s">
        <v>372</v>
      </c>
      <c r="Z13" s="438" t="s">
        <v>372</v>
      </c>
      <c r="AA13" s="439" t="s">
        <v>372</v>
      </c>
      <c r="AB13" s="439" t="s">
        <v>372</v>
      </c>
      <c r="AC13" s="439" t="s">
        <v>372</v>
      </c>
      <c r="AD13" s="439" t="s">
        <v>372</v>
      </c>
      <c r="AE13" s="439" t="s">
        <v>372</v>
      </c>
      <c r="AF13" s="439" t="s">
        <v>372</v>
      </c>
      <c r="AG13" s="435" t="s">
        <v>372</v>
      </c>
      <c r="AH13" s="435" t="s">
        <v>372</v>
      </c>
      <c r="AI13" s="435" t="s">
        <v>372</v>
      </c>
      <c r="AJ13" s="435" t="s">
        <v>372</v>
      </c>
      <c r="AK13" s="435" t="s">
        <v>372</v>
      </c>
      <c r="AL13" s="435" t="s">
        <v>372</v>
      </c>
      <c r="AM13" s="436" t="s">
        <v>372</v>
      </c>
      <c r="AN13" s="436" t="s">
        <v>372</v>
      </c>
      <c r="AO13" s="436" t="s">
        <v>372</v>
      </c>
      <c r="AP13" s="436" t="s">
        <v>372</v>
      </c>
      <c r="AQ13" s="436" t="s">
        <v>372</v>
      </c>
      <c r="AR13" s="436" t="s">
        <v>372</v>
      </c>
      <c r="AS13" s="437" t="s">
        <v>372</v>
      </c>
      <c r="AT13" s="437" t="s">
        <v>372</v>
      </c>
      <c r="AU13" s="437" t="s">
        <v>372</v>
      </c>
      <c r="AV13" s="437" t="s">
        <v>372</v>
      </c>
      <c r="AW13" s="437" t="s">
        <v>372</v>
      </c>
      <c r="AX13" s="437" t="s">
        <v>372</v>
      </c>
      <c r="AY13" s="438" t="s">
        <v>372</v>
      </c>
      <c r="AZ13" s="438" t="s">
        <v>372</v>
      </c>
      <c r="BA13" s="438" t="s">
        <v>372</v>
      </c>
      <c r="BB13" s="438" t="s">
        <v>372</v>
      </c>
      <c r="BC13" s="438" t="s">
        <v>372</v>
      </c>
      <c r="BD13" s="438" t="s">
        <v>372</v>
      </c>
      <c r="BE13" s="439" t="s">
        <v>372</v>
      </c>
      <c r="BF13" s="439" t="s">
        <v>372</v>
      </c>
      <c r="BG13" s="439" t="s">
        <v>372</v>
      </c>
      <c r="BH13" s="439" t="s">
        <v>372</v>
      </c>
      <c r="BI13" s="439" t="s">
        <v>372</v>
      </c>
      <c r="BJ13" s="439" t="s">
        <v>372</v>
      </c>
      <c r="BK13" s="440" t="s">
        <v>372</v>
      </c>
      <c r="BL13" s="440" t="s">
        <v>372</v>
      </c>
      <c r="BM13" s="440" t="s">
        <v>372</v>
      </c>
      <c r="BN13" s="440" t="s">
        <v>372</v>
      </c>
      <c r="BO13" s="440" t="s">
        <v>372</v>
      </c>
      <c r="BP13" s="440" t="s">
        <v>372</v>
      </c>
      <c r="BQ13" s="436" t="s">
        <v>372</v>
      </c>
      <c r="BR13" s="436" t="s">
        <v>372</v>
      </c>
      <c r="BS13" s="436" t="s">
        <v>372</v>
      </c>
      <c r="BT13" s="436" t="s">
        <v>372</v>
      </c>
      <c r="BU13" s="436" t="s">
        <v>372</v>
      </c>
      <c r="BV13" s="436" t="s">
        <v>372</v>
      </c>
      <c r="BW13" s="437" t="s">
        <v>372</v>
      </c>
      <c r="BX13" s="437" t="s">
        <v>372</v>
      </c>
      <c r="BY13" s="437" t="s">
        <v>372</v>
      </c>
      <c r="BZ13" s="437" t="s">
        <v>372</v>
      </c>
      <c r="CA13" s="437" t="s">
        <v>372</v>
      </c>
      <c r="CB13" s="437" t="s">
        <v>372</v>
      </c>
      <c r="CC13" s="438" t="s">
        <v>372</v>
      </c>
      <c r="CD13" s="438" t="s">
        <v>372</v>
      </c>
      <c r="CE13" s="438" t="s">
        <v>372</v>
      </c>
      <c r="CF13" s="438" t="s">
        <v>372</v>
      </c>
      <c r="CG13" s="438" t="s">
        <v>372</v>
      </c>
      <c r="CH13" s="438" t="s">
        <v>372</v>
      </c>
      <c r="CI13" s="441" t="s">
        <v>372</v>
      </c>
      <c r="CJ13" s="441" t="s">
        <v>372</v>
      </c>
      <c r="CK13" s="441" t="s">
        <v>372</v>
      </c>
      <c r="CL13" s="441" t="s">
        <v>372</v>
      </c>
      <c r="CM13" s="441" t="s">
        <v>372</v>
      </c>
      <c r="CN13" s="441" t="s">
        <v>372</v>
      </c>
    </row>
    <row r="14" spans="1:92" x14ac:dyDescent="0.25">
      <c r="A14" s="433" t="s">
        <v>436</v>
      </c>
      <c r="B14" s="433" t="s">
        <v>437</v>
      </c>
      <c r="C14" s="442">
        <v>47654</v>
      </c>
      <c r="D14" s="442">
        <v>45457</v>
      </c>
      <c r="E14" s="442">
        <v>93111</v>
      </c>
      <c r="F14" s="442">
        <v>77</v>
      </c>
      <c r="G14" s="442">
        <v>83</v>
      </c>
      <c r="H14" s="442">
        <v>80</v>
      </c>
      <c r="I14" s="442">
        <v>47592</v>
      </c>
      <c r="J14" s="442">
        <v>45439</v>
      </c>
      <c r="K14" s="442">
        <v>93031</v>
      </c>
      <c r="L14" s="442">
        <v>69</v>
      </c>
      <c r="M14" s="442">
        <v>82</v>
      </c>
      <c r="N14" s="442">
        <v>75</v>
      </c>
      <c r="O14" s="442">
        <v>47631</v>
      </c>
      <c r="P14" s="442">
        <v>45442</v>
      </c>
      <c r="Q14" s="442">
        <v>93073</v>
      </c>
      <c r="R14" s="442">
        <v>76</v>
      </c>
      <c r="S14" s="442">
        <v>77</v>
      </c>
      <c r="T14" s="442">
        <v>77</v>
      </c>
      <c r="U14" s="442">
        <v>47642</v>
      </c>
      <c r="V14" s="442">
        <v>45451</v>
      </c>
      <c r="W14" s="442">
        <v>93093</v>
      </c>
      <c r="X14" s="442">
        <v>61</v>
      </c>
      <c r="Y14" s="442">
        <v>72</v>
      </c>
      <c r="Z14" s="442">
        <v>67</v>
      </c>
      <c r="AA14" s="442">
        <v>47560</v>
      </c>
      <c r="AB14" s="442">
        <v>45413</v>
      </c>
      <c r="AC14" s="442">
        <v>92973</v>
      </c>
      <c r="AD14" s="442">
        <v>62</v>
      </c>
      <c r="AE14" s="442">
        <v>70</v>
      </c>
      <c r="AF14" s="442">
        <v>66</v>
      </c>
      <c r="AG14" s="442">
        <v>245169</v>
      </c>
      <c r="AH14" s="442">
        <v>234506</v>
      </c>
      <c r="AI14" s="442">
        <v>479675</v>
      </c>
      <c r="AJ14" s="442">
        <v>89</v>
      </c>
      <c r="AK14" s="442">
        <v>93</v>
      </c>
      <c r="AL14" s="442">
        <v>91</v>
      </c>
      <c r="AM14" s="442">
        <v>245097</v>
      </c>
      <c r="AN14" s="442">
        <v>234458</v>
      </c>
      <c r="AO14" s="442">
        <v>479555</v>
      </c>
      <c r="AP14" s="442">
        <v>85</v>
      </c>
      <c r="AQ14" s="442">
        <v>93</v>
      </c>
      <c r="AR14" s="442">
        <v>89</v>
      </c>
      <c r="AS14" s="442">
        <v>245134</v>
      </c>
      <c r="AT14" s="442">
        <v>234458</v>
      </c>
      <c r="AU14" s="442">
        <v>479592</v>
      </c>
      <c r="AV14" s="442">
        <v>89</v>
      </c>
      <c r="AW14" s="442">
        <v>89</v>
      </c>
      <c r="AX14" s="442">
        <v>89</v>
      </c>
      <c r="AY14" s="442">
        <v>245158</v>
      </c>
      <c r="AZ14" s="442">
        <v>234493</v>
      </c>
      <c r="BA14" s="442">
        <v>479651</v>
      </c>
      <c r="BB14" s="442">
        <v>79</v>
      </c>
      <c r="BC14" s="442">
        <v>86</v>
      </c>
      <c r="BD14" s="442">
        <v>83</v>
      </c>
      <c r="BE14" s="442">
        <v>245017</v>
      </c>
      <c r="BF14" s="442">
        <v>234377</v>
      </c>
      <c r="BG14" s="442">
        <v>479394</v>
      </c>
      <c r="BH14" s="442">
        <v>80</v>
      </c>
      <c r="BI14" s="442">
        <v>85</v>
      </c>
      <c r="BJ14" s="442">
        <v>83</v>
      </c>
      <c r="BK14" s="442">
        <v>292823</v>
      </c>
      <c r="BL14" s="442">
        <v>279963</v>
      </c>
      <c r="BM14" s="442">
        <v>572786</v>
      </c>
      <c r="BN14" s="442">
        <v>87</v>
      </c>
      <c r="BO14" s="442">
        <v>91</v>
      </c>
      <c r="BP14" s="442">
        <v>89</v>
      </c>
      <c r="BQ14" s="442">
        <v>292689</v>
      </c>
      <c r="BR14" s="442">
        <v>279897</v>
      </c>
      <c r="BS14" s="442">
        <v>572586</v>
      </c>
      <c r="BT14" s="442">
        <v>83</v>
      </c>
      <c r="BU14" s="442">
        <v>91</v>
      </c>
      <c r="BV14" s="442">
        <v>87</v>
      </c>
      <c r="BW14" s="442">
        <v>292765</v>
      </c>
      <c r="BX14" s="442">
        <v>279900</v>
      </c>
      <c r="BY14" s="442">
        <v>572665</v>
      </c>
      <c r="BZ14" s="442">
        <v>87</v>
      </c>
      <c r="CA14" s="442">
        <v>87</v>
      </c>
      <c r="CB14" s="442">
        <v>87</v>
      </c>
      <c r="CC14" s="442">
        <v>292800</v>
      </c>
      <c r="CD14" s="442">
        <v>279944</v>
      </c>
      <c r="CE14" s="442">
        <v>572744</v>
      </c>
      <c r="CF14" s="442">
        <v>76</v>
      </c>
      <c r="CG14" s="442">
        <v>84</v>
      </c>
      <c r="CH14" s="442">
        <v>80</v>
      </c>
      <c r="CI14" s="442">
        <v>292577</v>
      </c>
      <c r="CJ14" s="442">
        <v>279790</v>
      </c>
      <c r="CK14" s="442">
        <v>572367</v>
      </c>
      <c r="CL14" s="442">
        <v>77</v>
      </c>
      <c r="CM14" s="442">
        <v>83</v>
      </c>
      <c r="CN14" s="442">
        <v>80</v>
      </c>
    </row>
    <row r="15" spans="1:92" x14ac:dyDescent="0.25">
      <c r="B15" s="433" t="s">
        <v>33</v>
      </c>
      <c r="C15" s="442">
        <v>32871</v>
      </c>
      <c r="D15" s="442">
        <v>31132</v>
      </c>
      <c r="E15" s="442">
        <v>64003</v>
      </c>
      <c r="F15" s="442">
        <v>75</v>
      </c>
      <c r="G15" s="442">
        <v>81</v>
      </c>
      <c r="H15" s="442">
        <v>78</v>
      </c>
      <c r="I15" s="442">
        <v>32820</v>
      </c>
      <c r="J15" s="442">
        <v>31122</v>
      </c>
      <c r="K15" s="442">
        <v>63942</v>
      </c>
      <c r="L15" s="442">
        <v>66</v>
      </c>
      <c r="M15" s="442">
        <v>80</v>
      </c>
      <c r="N15" s="442">
        <v>73</v>
      </c>
      <c r="O15" s="442">
        <v>32859</v>
      </c>
      <c r="P15" s="442">
        <v>31124</v>
      </c>
      <c r="Q15" s="442">
        <v>63983</v>
      </c>
      <c r="R15" s="442">
        <v>74</v>
      </c>
      <c r="S15" s="442">
        <v>75</v>
      </c>
      <c r="T15" s="442">
        <v>75</v>
      </c>
      <c r="U15" s="442">
        <v>32870</v>
      </c>
      <c r="V15" s="442">
        <v>31133</v>
      </c>
      <c r="W15" s="442">
        <v>64003</v>
      </c>
      <c r="X15" s="442">
        <v>57</v>
      </c>
      <c r="Y15" s="442">
        <v>69</v>
      </c>
      <c r="Z15" s="442">
        <v>63</v>
      </c>
      <c r="AA15" s="442">
        <v>32799</v>
      </c>
      <c r="AB15" s="442">
        <v>31103</v>
      </c>
      <c r="AC15" s="442">
        <v>63902</v>
      </c>
      <c r="AD15" s="442">
        <v>59</v>
      </c>
      <c r="AE15" s="442">
        <v>68</v>
      </c>
      <c r="AF15" s="442">
        <v>63</v>
      </c>
      <c r="AG15" s="442">
        <v>190356</v>
      </c>
      <c r="AH15" s="442">
        <v>181585</v>
      </c>
      <c r="AI15" s="442">
        <v>371941</v>
      </c>
      <c r="AJ15" s="442">
        <v>90</v>
      </c>
      <c r="AK15" s="442">
        <v>93</v>
      </c>
      <c r="AL15" s="442">
        <v>91</v>
      </c>
      <c r="AM15" s="442">
        <v>190307</v>
      </c>
      <c r="AN15" s="442">
        <v>181558</v>
      </c>
      <c r="AO15" s="442">
        <v>371865</v>
      </c>
      <c r="AP15" s="442">
        <v>86</v>
      </c>
      <c r="AQ15" s="442">
        <v>93</v>
      </c>
      <c r="AR15" s="442">
        <v>89</v>
      </c>
      <c r="AS15" s="442">
        <v>190335</v>
      </c>
      <c r="AT15" s="442">
        <v>181553</v>
      </c>
      <c r="AU15" s="442">
        <v>371888</v>
      </c>
      <c r="AV15" s="442">
        <v>89</v>
      </c>
      <c r="AW15" s="442">
        <v>89</v>
      </c>
      <c r="AX15" s="442">
        <v>89</v>
      </c>
      <c r="AY15" s="442">
        <v>190358</v>
      </c>
      <c r="AZ15" s="442">
        <v>181584</v>
      </c>
      <c r="BA15" s="442">
        <v>371942</v>
      </c>
      <c r="BB15" s="442">
        <v>78</v>
      </c>
      <c r="BC15" s="442">
        <v>86</v>
      </c>
      <c r="BD15" s="442">
        <v>82</v>
      </c>
      <c r="BE15" s="442">
        <v>190245</v>
      </c>
      <c r="BF15" s="442">
        <v>181500</v>
      </c>
      <c r="BG15" s="442">
        <v>371745</v>
      </c>
      <c r="BH15" s="442">
        <v>80</v>
      </c>
      <c r="BI15" s="442">
        <v>86</v>
      </c>
      <c r="BJ15" s="442">
        <v>83</v>
      </c>
      <c r="BK15" s="442">
        <v>223227</v>
      </c>
      <c r="BL15" s="442">
        <v>212717</v>
      </c>
      <c r="BM15" s="442">
        <v>435944</v>
      </c>
      <c r="BN15" s="442">
        <v>87</v>
      </c>
      <c r="BO15" s="442">
        <v>91</v>
      </c>
      <c r="BP15" s="442">
        <v>89</v>
      </c>
      <c r="BQ15" s="442">
        <v>223127</v>
      </c>
      <c r="BR15" s="442">
        <v>212680</v>
      </c>
      <c r="BS15" s="442">
        <v>435807</v>
      </c>
      <c r="BT15" s="442">
        <v>83</v>
      </c>
      <c r="BU15" s="442">
        <v>91</v>
      </c>
      <c r="BV15" s="442">
        <v>87</v>
      </c>
      <c r="BW15" s="442">
        <v>223194</v>
      </c>
      <c r="BX15" s="442">
        <v>212677</v>
      </c>
      <c r="BY15" s="442">
        <v>435871</v>
      </c>
      <c r="BZ15" s="442">
        <v>87</v>
      </c>
      <c r="CA15" s="442">
        <v>87</v>
      </c>
      <c r="CB15" s="442">
        <v>87</v>
      </c>
      <c r="CC15" s="442">
        <v>223228</v>
      </c>
      <c r="CD15" s="442">
        <v>212717</v>
      </c>
      <c r="CE15" s="442">
        <v>435945</v>
      </c>
      <c r="CF15" s="442">
        <v>75</v>
      </c>
      <c r="CG15" s="442">
        <v>83</v>
      </c>
      <c r="CH15" s="442">
        <v>79</v>
      </c>
      <c r="CI15" s="442">
        <v>223044</v>
      </c>
      <c r="CJ15" s="442">
        <v>212603</v>
      </c>
      <c r="CK15" s="442">
        <v>435647</v>
      </c>
      <c r="CL15" s="442">
        <v>77</v>
      </c>
      <c r="CM15" s="442">
        <v>83</v>
      </c>
      <c r="CN15" s="442">
        <v>80</v>
      </c>
    </row>
    <row r="16" spans="1:92" x14ac:dyDescent="0.25">
      <c r="B16" s="433" t="s">
        <v>373</v>
      </c>
      <c r="C16" s="442">
        <v>30612</v>
      </c>
      <c r="D16" s="442">
        <v>28923</v>
      </c>
      <c r="E16" s="442">
        <v>59535</v>
      </c>
      <c r="F16" s="442">
        <v>75</v>
      </c>
      <c r="G16" s="442">
        <v>82</v>
      </c>
      <c r="H16" s="442">
        <v>79</v>
      </c>
      <c r="I16" s="442">
        <v>30567</v>
      </c>
      <c r="J16" s="442">
        <v>28914</v>
      </c>
      <c r="K16" s="442">
        <v>59481</v>
      </c>
      <c r="L16" s="442">
        <v>67</v>
      </c>
      <c r="M16" s="442">
        <v>80</v>
      </c>
      <c r="N16" s="442">
        <v>73</v>
      </c>
      <c r="O16" s="442">
        <v>30604</v>
      </c>
      <c r="P16" s="442">
        <v>28916</v>
      </c>
      <c r="Q16" s="442">
        <v>59520</v>
      </c>
      <c r="R16" s="442">
        <v>75</v>
      </c>
      <c r="S16" s="442">
        <v>75</v>
      </c>
      <c r="T16" s="442">
        <v>75</v>
      </c>
      <c r="U16" s="442">
        <v>30614</v>
      </c>
      <c r="V16" s="442">
        <v>28924</v>
      </c>
      <c r="W16" s="442">
        <v>59538</v>
      </c>
      <c r="X16" s="442">
        <v>57</v>
      </c>
      <c r="Y16" s="442">
        <v>69</v>
      </c>
      <c r="Z16" s="442">
        <v>63</v>
      </c>
      <c r="AA16" s="442">
        <v>30552</v>
      </c>
      <c r="AB16" s="442">
        <v>28896</v>
      </c>
      <c r="AC16" s="442">
        <v>59448</v>
      </c>
      <c r="AD16" s="442">
        <v>59</v>
      </c>
      <c r="AE16" s="442">
        <v>68</v>
      </c>
      <c r="AF16" s="442">
        <v>63</v>
      </c>
      <c r="AG16" s="442">
        <v>175926</v>
      </c>
      <c r="AH16" s="442">
        <v>167777</v>
      </c>
      <c r="AI16" s="442">
        <v>343703</v>
      </c>
      <c r="AJ16" s="442">
        <v>90</v>
      </c>
      <c r="AK16" s="442">
        <v>94</v>
      </c>
      <c r="AL16" s="442">
        <v>92</v>
      </c>
      <c r="AM16" s="442">
        <v>175884</v>
      </c>
      <c r="AN16" s="442">
        <v>167756</v>
      </c>
      <c r="AO16" s="442">
        <v>343640</v>
      </c>
      <c r="AP16" s="442">
        <v>86</v>
      </c>
      <c r="AQ16" s="442">
        <v>94</v>
      </c>
      <c r="AR16" s="442">
        <v>90</v>
      </c>
      <c r="AS16" s="442">
        <v>175907</v>
      </c>
      <c r="AT16" s="442">
        <v>167752</v>
      </c>
      <c r="AU16" s="442">
        <v>343659</v>
      </c>
      <c r="AV16" s="442">
        <v>90</v>
      </c>
      <c r="AW16" s="442">
        <v>90</v>
      </c>
      <c r="AX16" s="442">
        <v>90</v>
      </c>
      <c r="AY16" s="442">
        <v>175932</v>
      </c>
      <c r="AZ16" s="442">
        <v>167781</v>
      </c>
      <c r="BA16" s="442">
        <v>343713</v>
      </c>
      <c r="BB16" s="442">
        <v>79</v>
      </c>
      <c r="BC16" s="442">
        <v>87</v>
      </c>
      <c r="BD16" s="442">
        <v>83</v>
      </c>
      <c r="BE16" s="442">
        <v>175825</v>
      </c>
      <c r="BF16" s="442">
        <v>167705</v>
      </c>
      <c r="BG16" s="442">
        <v>343530</v>
      </c>
      <c r="BH16" s="442">
        <v>81</v>
      </c>
      <c r="BI16" s="442">
        <v>86</v>
      </c>
      <c r="BJ16" s="442">
        <v>84</v>
      </c>
      <c r="BK16" s="442">
        <v>206538</v>
      </c>
      <c r="BL16" s="442">
        <v>196700</v>
      </c>
      <c r="BM16" s="442">
        <v>403238</v>
      </c>
      <c r="BN16" s="442">
        <v>88</v>
      </c>
      <c r="BO16" s="442">
        <v>92</v>
      </c>
      <c r="BP16" s="442">
        <v>90</v>
      </c>
      <c r="BQ16" s="442">
        <v>206451</v>
      </c>
      <c r="BR16" s="442">
        <v>196670</v>
      </c>
      <c r="BS16" s="442">
        <v>403121</v>
      </c>
      <c r="BT16" s="442">
        <v>84</v>
      </c>
      <c r="BU16" s="442">
        <v>92</v>
      </c>
      <c r="BV16" s="442">
        <v>88</v>
      </c>
      <c r="BW16" s="442">
        <v>206511</v>
      </c>
      <c r="BX16" s="442">
        <v>196668</v>
      </c>
      <c r="BY16" s="442">
        <v>403179</v>
      </c>
      <c r="BZ16" s="442">
        <v>87</v>
      </c>
      <c r="CA16" s="442">
        <v>87</v>
      </c>
      <c r="CB16" s="442">
        <v>87</v>
      </c>
      <c r="CC16" s="442">
        <v>206546</v>
      </c>
      <c r="CD16" s="442">
        <v>196705</v>
      </c>
      <c r="CE16" s="442">
        <v>403251</v>
      </c>
      <c r="CF16" s="442">
        <v>76</v>
      </c>
      <c r="CG16" s="442">
        <v>84</v>
      </c>
      <c r="CH16" s="442">
        <v>80</v>
      </c>
      <c r="CI16" s="442">
        <v>206377</v>
      </c>
      <c r="CJ16" s="442">
        <v>196601</v>
      </c>
      <c r="CK16" s="442">
        <v>402978</v>
      </c>
      <c r="CL16" s="442">
        <v>78</v>
      </c>
      <c r="CM16" s="442">
        <v>84</v>
      </c>
      <c r="CN16" s="442">
        <v>81</v>
      </c>
    </row>
    <row r="17" spans="2:92" x14ac:dyDescent="0.25">
      <c r="B17" s="433" t="s">
        <v>374</v>
      </c>
      <c r="C17" s="442">
        <v>151</v>
      </c>
      <c r="D17" s="442">
        <v>119</v>
      </c>
      <c r="E17" s="442">
        <v>270</v>
      </c>
      <c r="F17" s="442">
        <v>76</v>
      </c>
      <c r="G17" s="442">
        <v>85</v>
      </c>
      <c r="H17" s="442">
        <v>80</v>
      </c>
      <c r="I17" s="442">
        <v>151</v>
      </c>
      <c r="J17" s="442">
        <v>119</v>
      </c>
      <c r="K17" s="442">
        <v>270</v>
      </c>
      <c r="L17" s="442">
        <v>64</v>
      </c>
      <c r="M17" s="442">
        <v>82</v>
      </c>
      <c r="N17" s="442">
        <v>72</v>
      </c>
      <c r="O17" s="442">
        <v>150</v>
      </c>
      <c r="P17" s="442">
        <v>119</v>
      </c>
      <c r="Q17" s="442">
        <v>269</v>
      </c>
      <c r="R17" s="442">
        <v>77</v>
      </c>
      <c r="S17" s="442">
        <v>76</v>
      </c>
      <c r="T17" s="442">
        <v>76</v>
      </c>
      <c r="U17" s="442">
        <v>150</v>
      </c>
      <c r="V17" s="442">
        <v>119</v>
      </c>
      <c r="W17" s="442">
        <v>269</v>
      </c>
      <c r="X17" s="442">
        <v>59</v>
      </c>
      <c r="Y17" s="442">
        <v>70</v>
      </c>
      <c r="Z17" s="442">
        <v>64</v>
      </c>
      <c r="AA17" s="442">
        <v>150</v>
      </c>
      <c r="AB17" s="442">
        <v>119</v>
      </c>
      <c r="AC17" s="442">
        <v>269</v>
      </c>
      <c r="AD17" s="442">
        <v>56</v>
      </c>
      <c r="AE17" s="442">
        <v>73</v>
      </c>
      <c r="AF17" s="442">
        <v>64</v>
      </c>
      <c r="AG17" s="442">
        <v>694</v>
      </c>
      <c r="AH17" s="442">
        <v>714</v>
      </c>
      <c r="AI17" s="442">
        <v>1408</v>
      </c>
      <c r="AJ17" s="442">
        <v>94</v>
      </c>
      <c r="AK17" s="442">
        <v>96</v>
      </c>
      <c r="AL17" s="442">
        <v>95</v>
      </c>
      <c r="AM17" s="442">
        <v>694</v>
      </c>
      <c r="AN17" s="442">
        <v>714</v>
      </c>
      <c r="AO17" s="442">
        <v>1408</v>
      </c>
      <c r="AP17" s="442">
        <v>90</v>
      </c>
      <c r="AQ17" s="442">
        <v>96</v>
      </c>
      <c r="AR17" s="442">
        <v>93</v>
      </c>
      <c r="AS17" s="442">
        <v>694</v>
      </c>
      <c r="AT17" s="442">
        <v>713</v>
      </c>
      <c r="AU17" s="442">
        <v>1407</v>
      </c>
      <c r="AV17" s="442">
        <v>92</v>
      </c>
      <c r="AW17" s="442">
        <v>92</v>
      </c>
      <c r="AX17" s="442">
        <v>92</v>
      </c>
      <c r="AY17" s="442">
        <v>694</v>
      </c>
      <c r="AZ17" s="442">
        <v>713</v>
      </c>
      <c r="BA17" s="442">
        <v>1407</v>
      </c>
      <c r="BB17" s="442">
        <v>83</v>
      </c>
      <c r="BC17" s="442">
        <v>91</v>
      </c>
      <c r="BD17" s="442">
        <v>87</v>
      </c>
      <c r="BE17" s="442">
        <v>694</v>
      </c>
      <c r="BF17" s="442">
        <v>713</v>
      </c>
      <c r="BG17" s="442">
        <v>1407</v>
      </c>
      <c r="BH17" s="442">
        <v>86</v>
      </c>
      <c r="BI17" s="442">
        <v>91</v>
      </c>
      <c r="BJ17" s="442">
        <v>88</v>
      </c>
      <c r="BK17" s="442">
        <v>845</v>
      </c>
      <c r="BL17" s="442">
        <v>833</v>
      </c>
      <c r="BM17" s="442">
        <v>1678</v>
      </c>
      <c r="BN17" s="442">
        <v>91</v>
      </c>
      <c r="BO17" s="442">
        <v>94</v>
      </c>
      <c r="BP17" s="442">
        <v>92</v>
      </c>
      <c r="BQ17" s="442">
        <v>845</v>
      </c>
      <c r="BR17" s="442">
        <v>833</v>
      </c>
      <c r="BS17" s="442">
        <v>1678</v>
      </c>
      <c r="BT17" s="442">
        <v>86</v>
      </c>
      <c r="BU17" s="442">
        <v>94</v>
      </c>
      <c r="BV17" s="442">
        <v>90</v>
      </c>
      <c r="BW17" s="442">
        <v>844</v>
      </c>
      <c r="BX17" s="442">
        <v>832</v>
      </c>
      <c r="BY17" s="442">
        <v>1676</v>
      </c>
      <c r="BZ17" s="442">
        <v>90</v>
      </c>
      <c r="CA17" s="442">
        <v>90</v>
      </c>
      <c r="CB17" s="442">
        <v>90</v>
      </c>
      <c r="CC17" s="442">
        <v>844</v>
      </c>
      <c r="CD17" s="442">
        <v>832</v>
      </c>
      <c r="CE17" s="442">
        <v>1676</v>
      </c>
      <c r="CF17" s="442">
        <v>79</v>
      </c>
      <c r="CG17" s="442">
        <v>88</v>
      </c>
      <c r="CH17" s="442">
        <v>83</v>
      </c>
      <c r="CI17" s="442">
        <v>844</v>
      </c>
      <c r="CJ17" s="442">
        <v>832</v>
      </c>
      <c r="CK17" s="442">
        <v>1676</v>
      </c>
      <c r="CL17" s="442">
        <v>81</v>
      </c>
      <c r="CM17" s="442">
        <v>88</v>
      </c>
      <c r="CN17" s="442">
        <v>84</v>
      </c>
    </row>
    <row r="18" spans="2:92" x14ac:dyDescent="0.25">
      <c r="B18" s="433" t="s">
        <v>375</v>
      </c>
      <c r="C18" s="442">
        <v>145</v>
      </c>
      <c r="D18" s="442">
        <v>161</v>
      </c>
      <c r="E18" s="442">
        <v>306</v>
      </c>
      <c r="F18" s="442">
        <v>56</v>
      </c>
      <c r="G18" s="442">
        <v>63</v>
      </c>
      <c r="H18" s="442">
        <v>60</v>
      </c>
      <c r="I18" s="442">
        <v>145</v>
      </c>
      <c r="J18" s="442">
        <v>161</v>
      </c>
      <c r="K18" s="442">
        <v>306</v>
      </c>
      <c r="L18" s="442">
        <v>46</v>
      </c>
      <c r="M18" s="442">
        <v>53</v>
      </c>
      <c r="N18" s="442">
        <v>50</v>
      </c>
      <c r="O18" s="442">
        <v>145</v>
      </c>
      <c r="P18" s="442">
        <v>161</v>
      </c>
      <c r="Q18" s="442">
        <v>306</v>
      </c>
      <c r="R18" s="442">
        <v>59</v>
      </c>
      <c r="S18" s="442">
        <v>57</v>
      </c>
      <c r="T18" s="442">
        <v>58</v>
      </c>
      <c r="U18" s="442">
        <v>145</v>
      </c>
      <c r="V18" s="442">
        <v>161</v>
      </c>
      <c r="W18" s="442">
        <v>306</v>
      </c>
      <c r="X18" s="442">
        <v>34</v>
      </c>
      <c r="Y18" s="442">
        <v>44</v>
      </c>
      <c r="Z18" s="442">
        <v>40</v>
      </c>
      <c r="AA18" s="442">
        <v>145</v>
      </c>
      <c r="AB18" s="442">
        <v>161</v>
      </c>
      <c r="AC18" s="442">
        <v>306</v>
      </c>
      <c r="AD18" s="442">
        <v>39</v>
      </c>
      <c r="AE18" s="442">
        <v>43</v>
      </c>
      <c r="AF18" s="442">
        <v>41</v>
      </c>
      <c r="AG18" s="442">
        <v>80</v>
      </c>
      <c r="AH18" s="442">
        <v>62</v>
      </c>
      <c r="AI18" s="442">
        <v>142</v>
      </c>
      <c r="AJ18" s="442">
        <v>64</v>
      </c>
      <c r="AK18" s="442">
        <v>71</v>
      </c>
      <c r="AL18" s="442">
        <v>67</v>
      </c>
      <c r="AM18" s="442">
        <v>80</v>
      </c>
      <c r="AN18" s="442">
        <v>62</v>
      </c>
      <c r="AO18" s="442">
        <v>142</v>
      </c>
      <c r="AP18" s="442">
        <v>50</v>
      </c>
      <c r="AQ18" s="442">
        <v>71</v>
      </c>
      <c r="AR18" s="442">
        <v>59</v>
      </c>
      <c r="AS18" s="442">
        <v>80</v>
      </c>
      <c r="AT18" s="442">
        <v>62</v>
      </c>
      <c r="AU18" s="442">
        <v>142</v>
      </c>
      <c r="AV18" s="442">
        <v>63</v>
      </c>
      <c r="AW18" s="442">
        <v>69</v>
      </c>
      <c r="AX18" s="442">
        <v>65</v>
      </c>
      <c r="AY18" s="442">
        <v>80</v>
      </c>
      <c r="AZ18" s="442">
        <v>62</v>
      </c>
      <c r="BA18" s="442">
        <v>142</v>
      </c>
      <c r="BB18" s="442">
        <v>38</v>
      </c>
      <c r="BC18" s="442">
        <v>60</v>
      </c>
      <c r="BD18" s="442">
        <v>47</v>
      </c>
      <c r="BE18" s="442">
        <v>80</v>
      </c>
      <c r="BF18" s="442">
        <v>62</v>
      </c>
      <c r="BG18" s="442">
        <v>142</v>
      </c>
      <c r="BH18" s="442">
        <v>44</v>
      </c>
      <c r="BI18" s="442">
        <v>55</v>
      </c>
      <c r="BJ18" s="442">
        <v>49</v>
      </c>
      <c r="BK18" s="442">
        <v>225</v>
      </c>
      <c r="BL18" s="442">
        <v>223</v>
      </c>
      <c r="BM18" s="442">
        <v>448</v>
      </c>
      <c r="BN18" s="442">
        <v>59</v>
      </c>
      <c r="BO18" s="442">
        <v>65</v>
      </c>
      <c r="BP18" s="442">
        <v>62</v>
      </c>
      <c r="BQ18" s="442">
        <v>225</v>
      </c>
      <c r="BR18" s="442">
        <v>223</v>
      </c>
      <c r="BS18" s="442">
        <v>448</v>
      </c>
      <c r="BT18" s="442">
        <v>48</v>
      </c>
      <c r="BU18" s="442">
        <v>58</v>
      </c>
      <c r="BV18" s="442">
        <v>53</v>
      </c>
      <c r="BW18" s="442">
        <v>225</v>
      </c>
      <c r="BX18" s="442">
        <v>223</v>
      </c>
      <c r="BY18" s="442">
        <v>448</v>
      </c>
      <c r="BZ18" s="442">
        <v>60</v>
      </c>
      <c r="CA18" s="442">
        <v>61</v>
      </c>
      <c r="CB18" s="442">
        <v>60</v>
      </c>
      <c r="CC18" s="442">
        <v>225</v>
      </c>
      <c r="CD18" s="442">
        <v>223</v>
      </c>
      <c r="CE18" s="442">
        <v>448</v>
      </c>
      <c r="CF18" s="442">
        <v>36</v>
      </c>
      <c r="CG18" s="442">
        <v>48</v>
      </c>
      <c r="CH18" s="442">
        <v>42</v>
      </c>
      <c r="CI18" s="442">
        <v>225</v>
      </c>
      <c r="CJ18" s="442">
        <v>223</v>
      </c>
      <c r="CK18" s="442">
        <v>448</v>
      </c>
      <c r="CL18" s="442">
        <v>40</v>
      </c>
      <c r="CM18" s="442">
        <v>47</v>
      </c>
      <c r="CN18" s="442">
        <v>44</v>
      </c>
    </row>
    <row r="19" spans="2:92" x14ac:dyDescent="0.25">
      <c r="B19" s="433" t="s">
        <v>376</v>
      </c>
      <c r="C19" s="442">
        <v>366</v>
      </c>
      <c r="D19" s="442">
        <v>354</v>
      </c>
      <c r="E19" s="442">
        <v>720</v>
      </c>
      <c r="F19" s="442">
        <v>39</v>
      </c>
      <c r="G19" s="442">
        <v>52</v>
      </c>
      <c r="H19" s="442">
        <v>46</v>
      </c>
      <c r="I19" s="442">
        <v>364</v>
      </c>
      <c r="J19" s="442">
        <v>353</v>
      </c>
      <c r="K19" s="442">
        <v>717</v>
      </c>
      <c r="L19" s="442">
        <v>33</v>
      </c>
      <c r="M19" s="442">
        <v>46</v>
      </c>
      <c r="N19" s="442">
        <v>39</v>
      </c>
      <c r="O19" s="442">
        <v>366</v>
      </c>
      <c r="P19" s="442">
        <v>353</v>
      </c>
      <c r="Q19" s="442">
        <v>719</v>
      </c>
      <c r="R19" s="442">
        <v>43</v>
      </c>
      <c r="S19" s="442">
        <v>49</v>
      </c>
      <c r="T19" s="442">
        <v>46</v>
      </c>
      <c r="U19" s="442">
        <v>366</v>
      </c>
      <c r="V19" s="442">
        <v>354</v>
      </c>
      <c r="W19" s="442">
        <v>720</v>
      </c>
      <c r="X19" s="442">
        <v>26</v>
      </c>
      <c r="Y19" s="442">
        <v>37</v>
      </c>
      <c r="Z19" s="442">
        <v>31</v>
      </c>
      <c r="AA19" s="442">
        <v>364</v>
      </c>
      <c r="AB19" s="442">
        <v>352</v>
      </c>
      <c r="AC19" s="442">
        <v>716</v>
      </c>
      <c r="AD19" s="442">
        <v>24</v>
      </c>
      <c r="AE19" s="442">
        <v>34</v>
      </c>
      <c r="AF19" s="442">
        <v>29</v>
      </c>
      <c r="AG19" s="442">
        <v>615</v>
      </c>
      <c r="AH19" s="442">
        <v>551</v>
      </c>
      <c r="AI19" s="442">
        <v>1166</v>
      </c>
      <c r="AJ19" s="442">
        <v>43</v>
      </c>
      <c r="AK19" s="442">
        <v>45</v>
      </c>
      <c r="AL19" s="442">
        <v>44</v>
      </c>
      <c r="AM19" s="442">
        <v>613</v>
      </c>
      <c r="AN19" s="442">
        <v>549</v>
      </c>
      <c r="AO19" s="442">
        <v>1162</v>
      </c>
      <c r="AP19" s="442">
        <v>33</v>
      </c>
      <c r="AQ19" s="442">
        <v>47</v>
      </c>
      <c r="AR19" s="442">
        <v>40</v>
      </c>
      <c r="AS19" s="442">
        <v>616</v>
      </c>
      <c r="AT19" s="442">
        <v>550</v>
      </c>
      <c r="AU19" s="442">
        <v>1166</v>
      </c>
      <c r="AV19" s="442">
        <v>45</v>
      </c>
      <c r="AW19" s="442">
        <v>44</v>
      </c>
      <c r="AX19" s="442">
        <v>45</v>
      </c>
      <c r="AY19" s="442">
        <v>615</v>
      </c>
      <c r="AZ19" s="442">
        <v>551</v>
      </c>
      <c r="BA19" s="442">
        <v>1166</v>
      </c>
      <c r="BB19" s="442">
        <v>27</v>
      </c>
      <c r="BC19" s="442">
        <v>35</v>
      </c>
      <c r="BD19" s="442">
        <v>31</v>
      </c>
      <c r="BE19" s="442">
        <v>613</v>
      </c>
      <c r="BF19" s="442">
        <v>548</v>
      </c>
      <c r="BG19" s="442">
        <v>1161</v>
      </c>
      <c r="BH19" s="442">
        <v>27</v>
      </c>
      <c r="BI19" s="442">
        <v>33</v>
      </c>
      <c r="BJ19" s="442">
        <v>30</v>
      </c>
      <c r="BK19" s="442">
        <v>981</v>
      </c>
      <c r="BL19" s="442">
        <v>905</v>
      </c>
      <c r="BM19" s="442">
        <v>1886</v>
      </c>
      <c r="BN19" s="442">
        <v>41</v>
      </c>
      <c r="BO19" s="442">
        <v>48</v>
      </c>
      <c r="BP19" s="442">
        <v>44</v>
      </c>
      <c r="BQ19" s="442">
        <v>977</v>
      </c>
      <c r="BR19" s="442">
        <v>902</v>
      </c>
      <c r="BS19" s="442">
        <v>1879</v>
      </c>
      <c r="BT19" s="442">
        <v>33</v>
      </c>
      <c r="BU19" s="442">
        <v>47</v>
      </c>
      <c r="BV19" s="442">
        <v>39</v>
      </c>
      <c r="BW19" s="442">
        <v>982</v>
      </c>
      <c r="BX19" s="442">
        <v>903</v>
      </c>
      <c r="BY19" s="442">
        <v>1885</v>
      </c>
      <c r="BZ19" s="442">
        <v>44</v>
      </c>
      <c r="CA19" s="442">
        <v>46</v>
      </c>
      <c r="CB19" s="442">
        <v>45</v>
      </c>
      <c r="CC19" s="442">
        <v>981</v>
      </c>
      <c r="CD19" s="442">
        <v>905</v>
      </c>
      <c r="CE19" s="442">
        <v>1886</v>
      </c>
      <c r="CF19" s="442">
        <v>27</v>
      </c>
      <c r="CG19" s="442">
        <v>36</v>
      </c>
      <c r="CH19" s="442">
        <v>31</v>
      </c>
      <c r="CI19" s="442">
        <v>977</v>
      </c>
      <c r="CJ19" s="442">
        <v>900</v>
      </c>
      <c r="CK19" s="442">
        <v>1877</v>
      </c>
      <c r="CL19" s="442">
        <v>26</v>
      </c>
      <c r="CM19" s="442">
        <v>34</v>
      </c>
      <c r="CN19" s="442">
        <v>30</v>
      </c>
    </row>
    <row r="20" spans="2:92" x14ac:dyDescent="0.25">
      <c r="B20" s="433" t="s">
        <v>377</v>
      </c>
      <c r="C20" s="442">
        <v>1597</v>
      </c>
      <c r="D20" s="442">
        <v>1575</v>
      </c>
      <c r="E20" s="442">
        <v>3172</v>
      </c>
      <c r="F20" s="442">
        <v>72</v>
      </c>
      <c r="G20" s="442">
        <v>77</v>
      </c>
      <c r="H20" s="442">
        <v>74</v>
      </c>
      <c r="I20" s="442">
        <v>1593</v>
      </c>
      <c r="J20" s="442">
        <v>1575</v>
      </c>
      <c r="K20" s="442">
        <v>3168</v>
      </c>
      <c r="L20" s="442">
        <v>68</v>
      </c>
      <c r="M20" s="442">
        <v>77</v>
      </c>
      <c r="N20" s="442">
        <v>73</v>
      </c>
      <c r="O20" s="442">
        <v>1594</v>
      </c>
      <c r="P20" s="442">
        <v>1575</v>
      </c>
      <c r="Q20" s="442">
        <v>3169</v>
      </c>
      <c r="R20" s="442">
        <v>76</v>
      </c>
      <c r="S20" s="442">
        <v>76</v>
      </c>
      <c r="T20" s="442">
        <v>76</v>
      </c>
      <c r="U20" s="442">
        <v>1595</v>
      </c>
      <c r="V20" s="442">
        <v>1575</v>
      </c>
      <c r="W20" s="442">
        <v>3170</v>
      </c>
      <c r="X20" s="442">
        <v>62</v>
      </c>
      <c r="Y20" s="442">
        <v>69</v>
      </c>
      <c r="Z20" s="442">
        <v>65</v>
      </c>
      <c r="AA20" s="442">
        <v>1588</v>
      </c>
      <c r="AB20" s="442">
        <v>1575</v>
      </c>
      <c r="AC20" s="442">
        <v>3163</v>
      </c>
      <c r="AD20" s="442">
        <v>61</v>
      </c>
      <c r="AE20" s="442">
        <v>67</v>
      </c>
      <c r="AF20" s="442">
        <v>64</v>
      </c>
      <c r="AG20" s="442">
        <v>13041</v>
      </c>
      <c r="AH20" s="442">
        <v>12481</v>
      </c>
      <c r="AI20" s="442">
        <v>25522</v>
      </c>
      <c r="AJ20" s="442">
        <v>80</v>
      </c>
      <c r="AK20" s="442">
        <v>84</v>
      </c>
      <c r="AL20" s="442">
        <v>82</v>
      </c>
      <c r="AM20" s="442">
        <v>13036</v>
      </c>
      <c r="AN20" s="442">
        <v>12477</v>
      </c>
      <c r="AO20" s="442">
        <v>25513</v>
      </c>
      <c r="AP20" s="442">
        <v>76</v>
      </c>
      <c r="AQ20" s="442">
        <v>84</v>
      </c>
      <c r="AR20" s="442">
        <v>80</v>
      </c>
      <c r="AS20" s="442">
        <v>13038</v>
      </c>
      <c r="AT20" s="442">
        <v>12476</v>
      </c>
      <c r="AU20" s="442">
        <v>25514</v>
      </c>
      <c r="AV20" s="442">
        <v>85</v>
      </c>
      <c r="AW20" s="442">
        <v>85</v>
      </c>
      <c r="AX20" s="442">
        <v>85</v>
      </c>
      <c r="AY20" s="442">
        <v>13037</v>
      </c>
      <c r="AZ20" s="442">
        <v>12477</v>
      </c>
      <c r="BA20" s="442">
        <v>25514</v>
      </c>
      <c r="BB20" s="442">
        <v>72</v>
      </c>
      <c r="BC20" s="442">
        <v>80</v>
      </c>
      <c r="BD20" s="442">
        <v>76</v>
      </c>
      <c r="BE20" s="442">
        <v>13033</v>
      </c>
      <c r="BF20" s="442">
        <v>12472</v>
      </c>
      <c r="BG20" s="442">
        <v>25505</v>
      </c>
      <c r="BH20" s="442">
        <v>71</v>
      </c>
      <c r="BI20" s="442">
        <v>76</v>
      </c>
      <c r="BJ20" s="442">
        <v>74</v>
      </c>
      <c r="BK20" s="442">
        <v>14638</v>
      </c>
      <c r="BL20" s="442">
        <v>14056</v>
      </c>
      <c r="BM20" s="442">
        <v>28694</v>
      </c>
      <c r="BN20" s="442">
        <v>79</v>
      </c>
      <c r="BO20" s="442">
        <v>83</v>
      </c>
      <c r="BP20" s="442">
        <v>81</v>
      </c>
      <c r="BQ20" s="442">
        <v>14629</v>
      </c>
      <c r="BR20" s="442">
        <v>14052</v>
      </c>
      <c r="BS20" s="442">
        <v>28681</v>
      </c>
      <c r="BT20" s="442">
        <v>75</v>
      </c>
      <c r="BU20" s="442">
        <v>83</v>
      </c>
      <c r="BV20" s="442">
        <v>79</v>
      </c>
      <c r="BW20" s="442">
        <v>14632</v>
      </c>
      <c r="BX20" s="442">
        <v>14051</v>
      </c>
      <c r="BY20" s="442">
        <v>28683</v>
      </c>
      <c r="BZ20" s="442">
        <v>84</v>
      </c>
      <c r="CA20" s="442">
        <v>84</v>
      </c>
      <c r="CB20" s="442">
        <v>84</v>
      </c>
      <c r="CC20" s="442">
        <v>14632</v>
      </c>
      <c r="CD20" s="442">
        <v>14052</v>
      </c>
      <c r="CE20" s="442">
        <v>28684</v>
      </c>
      <c r="CF20" s="442">
        <v>71</v>
      </c>
      <c r="CG20" s="442">
        <v>78</v>
      </c>
      <c r="CH20" s="442">
        <v>75</v>
      </c>
      <c r="CI20" s="442">
        <v>14621</v>
      </c>
      <c r="CJ20" s="442">
        <v>14047</v>
      </c>
      <c r="CK20" s="442">
        <v>28668</v>
      </c>
      <c r="CL20" s="442">
        <v>70</v>
      </c>
      <c r="CM20" s="442">
        <v>75</v>
      </c>
      <c r="CN20" s="442">
        <v>73</v>
      </c>
    </row>
    <row r="21" spans="2:92" x14ac:dyDescent="0.25">
      <c r="B21" s="433" t="s">
        <v>34</v>
      </c>
      <c r="C21" s="442">
        <v>3328</v>
      </c>
      <c r="D21" s="442">
        <v>3279</v>
      </c>
      <c r="E21" s="442">
        <v>6607</v>
      </c>
      <c r="F21" s="442">
        <v>80</v>
      </c>
      <c r="G21" s="442">
        <v>87</v>
      </c>
      <c r="H21" s="442">
        <v>84</v>
      </c>
      <c r="I21" s="442">
        <v>3323</v>
      </c>
      <c r="J21" s="442">
        <v>3276</v>
      </c>
      <c r="K21" s="442">
        <v>6599</v>
      </c>
      <c r="L21" s="442">
        <v>74</v>
      </c>
      <c r="M21" s="442">
        <v>86</v>
      </c>
      <c r="N21" s="442">
        <v>80</v>
      </c>
      <c r="O21" s="442">
        <v>3327</v>
      </c>
      <c r="P21" s="442">
        <v>3279</v>
      </c>
      <c r="Q21" s="442">
        <v>6606</v>
      </c>
      <c r="R21" s="442">
        <v>79</v>
      </c>
      <c r="S21" s="442">
        <v>79</v>
      </c>
      <c r="T21" s="442">
        <v>79</v>
      </c>
      <c r="U21" s="442">
        <v>3327</v>
      </c>
      <c r="V21" s="442">
        <v>3279</v>
      </c>
      <c r="W21" s="442">
        <v>6606</v>
      </c>
      <c r="X21" s="442">
        <v>67</v>
      </c>
      <c r="Y21" s="442">
        <v>77</v>
      </c>
      <c r="Z21" s="442">
        <v>72</v>
      </c>
      <c r="AA21" s="442">
        <v>3322</v>
      </c>
      <c r="AB21" s="442">
        <v>3276</v>
      </c>
      <c r="AC21" s="442">
        <v>6598</v>
      </c>
      <c r="AD21" s="442">
        <v>66</v>
      </c>
      <c r="AE21" s="442">
        <v>74</v>
      </c>
      <c r="AF21" s="442">
        <v>70</v>
      </c>
      <c r="AG21" s="442">
        <v>10994</v>
      </c>
      <c r="AH21" s="442">
        <v>10701</v>
      </c>
      <c r="AI21" s="442">
        <v>21695</v>
      </c>
      <c r="AJ21" s="442">
        <v>90</v>
      </c>
      <c r="AK21" s="442">
        <v>95</v>
      </c>
      <c r="AL21" s="442">
        <v>92</v>
      </c>
      <c r="AM21" s="442">
        <v>10988</v>
      </c>
      <c r="AN21" s="442">
        <v>10699</v>
      </c>
      <c r="AO21" s="442">
        <v>21687</v>
      </c>
      <c r="AP21" s="442">
        <v>87</v>
      </c>
      <c r="AQ21" s="442">
        <v>95</v>
      </c>
      <c r="AR21" s="442">
        <v>91</v>
      </c>
      <c r="AS21" s="442">
        <v>10990</v>
      </c>
      <c r="AT21" s="442">
        <v>10696</v>
      </c>
      <c r="AU21" s="442">
        <v>21686</v>
      </c>
      <c r="AV21" s="442">
        <v>89</v>
      </c>
      <c r="AW21" s="442">
        <v>90</v>
      </c>
      <c r="AX21" s="442">
        <v>89</v>
      </c>
      <c r="AY21" s="442">
        <v>10990</v>
      </c>
      <c r="AZ21" s="442">
        <v>10699</v>
      </c>
      <c r="BA21" s="442">
        <v>21689</v>
      </c>
      <c r="BB21" s="442">
        <v>81</v>
      </c>
      <c r="BC21" s="442">
        <v>89</v>
      </c>
      <c r="BD21" s="442">
        <v>85</v>
      </c>
      <c r="BE21" s="442">
        <v>10984</v>
      </c>
      <c r="BF21" s="442">
        <v>10692</v>
      </c>
      <c r="BG21" s="442">
        <v>21676</v>
      </c>
      <c r="BH21" s="442">
        <v>81</v>
      </c>
      <c r="BI21" s="442">
        <v>87</v>
      </c>
      <c r="BJ21" s="442">
        <v>84</v>
      </c>
      <c r="BK21" s="442">
        <v>14322</v>
      </c>
      <c r="BL21" s="442">
        <v>13980</v>
      </c>
      <c r="BM21" s="442">
        <v>28302</v>
      </c>
      <c r="BN21" s="442">
        <v>88</v>
      </c>
      <c r="BO21" s="442">
        <v>93</v>
      </c>
      <c r="BP21" s="442">
        <v>90</v>
      </c>
      <c r="BQ21" s="442">
        <v>14311</v>
      </c>
      <c r="BR21" s="442">
        <v>13975</v>
      </c>
      <c r="BS21" s="442">
        <v>28286</v>
      </c>
      <c r="BT21" s="442">
        <v>84</v>
      </c>
      <c r="BU21" s="442">
        <v>93</v>
      </c>
      <c r="BV21" s="442">
        <v>88</v>
      </c>
      <c r="BW21" s="442">
        <v>14317</v>
      </c>
      <c r="BX21" s="442">
        <v>13975</v>
      </c>
      <c r="BY21" s="442">
        <v>28292</v>
      </c>
      <c r="BZ21" s="442">
        <v>86</v>
      </c>
      <c r="CA21" s="442">
        <v>88</v>
      </c>
      <c r="CB21" s="442">
        <v>87</v>
      </c>
      <c r="CC21" s="442">
        <v>14317</v>
      </c>
      <c r="CD21" s="442">
        <v>13978</v>
      </c>
      <c r="CE21" s="442">
        <v>28295</v>
      </c>
      <c r="CF21" s="442">
        <v>78</v>
      </c>
      <c r="CG21" s="442">
        <v>86</v>
      </c>
      <c r="CH21" s="442">
        <v>82</v>
      </c>
      <c r="CI21" s="442">
        <v>14306</v>
      </c>
      <c r="CJ21" s="442">
        <v>13968</v>
      </c>
      <c r="CK21" s="442">
        <v>28274</v>
      </c>
      <c r="CL21" s="442">
        <v>78</v>
      </c>
      <c r="CM21" s="442">
        <v>84</v>
      </c>
      <c r="CN21" s="442">
        <v>81</v>
      </c>
    </row>
    <row r="22" spans="2:92" x14ac:dyDescent="0.25">
      <c r="B22" s="433" t="s">
        <v>378</v>
      </c>
      <c r="C22" s="442">
        <v>1266</v>
      </c>
      <c r="D22" s="442">
        <v>1239</v>
      </c>
      <c r="E22" s="442">
        <v>2505</v>
      </c>
      <c r="F22" s="442">
        <v>79</v>
      </c>
      <c r="G22" s="442">
        <v>85</v>
      </c>
      <c r="H22" s="442">
        <v>82</v>
      </c>
      <c r="I22" s="442">
        <v>1264</v>
      </c>
      <c r="J22" s="442">
        <v>1239</v>
      </c>
      <c r="K22" s="442">
        <v>2503</v>
      </c>
      <c r="L22" s="442">
        <v>72</v>
      </c>
      <c r="M22" s="442">
        <v>85</v>
      </c>
      <c r="N22" s="442">
        <v>78</v>
      </c>
      <c r="O22" s="442">
        <v>1265</v>
      </c>
      <c r="P22" s="442">
        <v>1239</v>
      </c>
      <c r="Q22" s="442">
        <v>2504</v>
      </c>
      <c r="R22" s="442">
        <v>76</v>
      </c>
      <c r="S22" s="442">
        <v>77</v>
      </c>
      <c r="T22" s="442">
        <v>76</v>
      </c>
      <c r="U22" s="442">
        <v>1265</v>
      </c>
      <c r="V22" s="442">
        <v>1239</v>
      </c>
      <c r="W22" s="442">
        <v>2504</v>
      </c>
      <c r="X22" s="442">
        <v>63</v>
      </c>
      <c r="Y22" s="442">
        <v>74</v>
      </c>
      <c r="Z22" s="442">
        <v>68</v>
      </c>
      <c r="AA22" s="442">
        <v>1263</v>
      </c>
      <c r="AB22" s="442">
        <v>1239</v>
      </c>
      <c r="AC22" s="442">
        <v>2502</v>
      </c>
      <c r="AD22" s="442">
        <v>63</v>
      </c>
      <c r="AE22" s="442">
        <v>70</v>
      </c>
      <c r="AF22" s="442">
        <v>67</v>
      </c>
      <c r="AG22" s="442">
        <v>2875</v>
      </c>
      <c r="AH22" s="442">
        <v>2850</v>
      </c>
      <c r="AI22" s="442">
        <v>5725</v>
      </c>
      <c r="AJ22" s="442">
        <v>89</v>
      </c>
      <c r="AK22" s="442">
        <v>94</v>
      </c>
      <c r="AL22" s="442">
        <v>91</v>
      </c>
      <c r="AM22" s="442">
        <v>2873</v>
      </c>
      <c r="AN22" s="442">
        <v>2851</v>
      </c>
      <c r="AO22" s="442">
        <v>5724</v>
      </c>
      <c r="AP22" s="442">
        <v>85</v>
      </c>
      <c r="AQ22" s="442">
        <v>94</v>
      </c>
      <c r="AR22" s="442">
        <v>89</v>
      </c>
      <c r="AS22" s="442">
        <v>2875</v>
      </c>
      <c r="AT22" s="442">
        <v>2850</v>
      </c>
      <c r="AU22" s="442">
        <v>5725</v>
      </c>
      <c r="AV22" s="442">
        <v>86</v>
      </c>
      <c r="AW22" s="442">
        <v>87</v>
      </c>
      <c r="AX22" s="442">
        <v>87</v>
      </c>
      <c r="AY22" s="442">
        <v>2875</v>
      </c>
      <c r="AZ22" s="442">
        <v>2850</v>
      </c>
      <c r="BA22" s="442">
        <v>5725</v>
      </c>
      <c r="BB22" s="442">
        <v>77</v>
      </c>
      <c r="BC22" s="442">
        <v>86</v>
      </c>
      <c r="BD22" s="442">
        <v>81</v>
      </c>
      <c r="BE22" s="442">
        <v>2873</v>
      </c>
      <c r="BF22" s="442">
        <v>2849</v>
      </c>
      <c r="BG22" s="442">
        <v>5722</v>
      </c>
      <c r="BH22" s="442">
        <v>77</v>
      </c>
      <c r="BI22" s="442">
        <v>84</v>
      </c>
      <c r="BJ22" s="442">
        <v>81</v>
      </c>
      <c r="BK22" s="442">
        <v>4141</v>
      </c>
      <c r="BL22" s="442">
        <v>4089</v>
      </c>
      <c r="BM22" s="442">
        <v>8230</v>
      </c>
      <c r="BN22" s="442">
        <v>86</v>
      </c>
      <c r="BO22" s="442">
        <v>91</v>
      </c>
      <c r="BP22" s="442">
        <v>89</v>
      </c>
      <c r="BQ22" s="442">
        <v>4137</v>
      </c>
      <c r="BR22" s="442">
        <v>4090</v>
      </c>
      <c r="BS22" s="442">
        <v>8227</v>
      </c>
      <c r="BT22" s="442">
        <v>81</v>
      </c>
      <c r="BU22" s="442">
        <v>91</v>
      </c>
      <c r="BV22" s="442">
        <v>86</v>
      </c>
      <c r="BW22" s="442">
        <v>4140</v>
      </c>
      <c r="BX22" s="442">
        <v>4089</v>
      </c>
      <c r="BY22" s="442">
        <v>8229</v>
      </c>
      <c r="BZ22" s="442">
        <v>83</v>
      </c>
      <c r="CA22" s="442">
        <v>84</v>
      </c>
      <c r="CB22" s="442">
        <v>84</v>
      </c>
      <c r="CC22" s="442">
        <v>4140</v>
      </c>
      <c r="CD22" s="442">
        <v>4089</v>
      </c>
      <c r="CE22" s="442">
        <v>8229</v>
      </c>
      <c r="CF22" s="442">
        <v>72</v>
      </c>
      <c r="CG22" s="442">
        <v>82</v>
      </c>
      <c r="CH22" s="442">
        <v>77</v>
      </c>
      <c r="CI22" s="442">
        <v>4136</v>
      </c>
      <c r="CJ22" s="442">
        <v>4088</v>
      </c>
      <c r="CK22" s="442">
        <v>8224</v>
      </c>
      <c r="CL22" s="442">
        <v>73</v>
      </c>
      <c r="CM22" s="442">
        <v>80</v>
      </c>
      <c r="CN22" s="442">
        <v>77</v>
      </c>
    </row>
    <row r="23" spans="2:92" x14ac:dyDescent="0.25">
      <c r="B23" s="433" t="s">
        <v>379</v>
      </c>
      <c r="C23" s="442">
        <v>406</v>
      </c>
      <c r="D23" s="442">
        <v>419</v>
      </c>
      <c r="E23" s="442">
        <v>825</v>
      </c>
      <c r="F23" s="442">
        <v>80</v>
      </c>
      <c r="G23" s="442">
        <v>89</v>
      </c>
      <c r="H23" s="442">
        <v>84</v>
      </c>
      <c r="I23" s="442">
        <v>405</v>
      </c>
      <c r="J23" s="442">
        <v>418</v>
      </c>
      <c r="K23" s="442">
        <v>823</v>
      </c>
      <c r="L23" s="442">
        <v>74</v>
      </c>
      <c r="M23" s="442">
        <v>88</v>
      </c>
      <c r="N23" s="442">
        <v>81</v>
      </c>
      <c r="O23" s="442">
        <v>406</v>
      </c>
      <c r="P23" s="442">
        <v>419</v>
      </c>
      <c r="Q23" s="442">
        <v>825</v>
      </c>
      <c r="R23" s="442">
        <v>79</v>
      </c>
      <c r="S23" s="442">
        <v>84</v>
      </c>
      <c r="T23" s="442">
        <v>81</v>
      </c>
      <c r="U23" s="442">
        <v>406</v>
      </c>
      <c r="V23" s="442">
        <v>419</v>
      </c>
      <c r="W23" s="442">
        <v>825</v>
      </c>
      <c r="X23" s="442">
        <v>68</v>
      </c>
      <c r="Y23" s="442">
        <v>79</v>
      </c>
      <c r="Z23" s="442">
        <v>73</v>
      </c>
      <c r="AA23" s="442">
        <v>405</v>
      </c>
      <c r="AB23" s="442">
        <v>418</v>
      </c>
      <c r="AC23" s="442">
        <v>823</v>
      </c>
      <c r="AD23" s="442">
        <v>63</v>
      </c>
      <c r="AE23" s="442">
        <v>78</v>
      </c>
      <c r="AF23" s="442">
        <v>71</v>
      </c>
      <c r="AG23" s="442">
        <v>1322</v>
      </c>
      <c r="AH23" s="442">
        <v>1364</v>
      </c>
      <c r="AI23" s="442">
        <v>2686</v>
      </c>
      <c r="AJ23" s="442">
        <v>89</v>
      </c>
      <c r="AK23" s="442">
        <v>96</v>
      </c>
      <c r="AL23" s="442">
        <v>92</v>
      </c>
      <c r="AM23" s="442">
        <v>1320</v>
      </c>
      <c r="AN23" s="442">
        <v>1362</v>
      </c>
      <c r="AO23" s="442">
        <v>2682</v>
      </c>
      <c r="AP23" s="442">
        <v>86</v>
      </c>
      <c r="AQ23" s="442">
        <v>94</v>
      </c>
      <c r="AR23" s="442">
        <v>90</v>
      </c>
      <c r="AS23" s="442">
        <v>1322</v>
      </c>
      <c r="AT23" s="442">
        <v>1363</v>
      </c>
      <c r="AU23" s="442">
        <v>2685</v>
      </c>
      <c r="AV23" s="442">
        <v>88</v>
      </c>
      <c r="AW23" s="442">
        <v>91</v>
      </c>
      <c r="AX23" s="442">
        <v>89</v>
      </c>
      <c r="AY23" s="442">
        <v>1322</v>
      </c>
      <c r="AZ23" s="442">
        <v>1364</v>
      </c>
      <c r="BA23" s="442">
        <v>2686</v>
      </c>
      <c r="BB23" s="442">
        <v>80</v>
      </c>
      <c r="BC23" s="442">
        <v>91</v>
      </c>
      <c r="BD23" s="442">
        <v>86</v>
      </c>
      <c r="BE23" s="442">
        <v>1320</v>
      </c>
      <c r="BF23" s="442">
        <v>1361</v>
      </c>
      <c r="BG23" s="442">
        <v>2681</v>
      </c>
      <c r="BH23" s="442">
        <v>79</v>
      </c>
      <c r="BI23" s="442">
        <v>88</v>
      </c>
      <c r="BJ23" s="442">
        <v>84</v>
      </c>
      <c r="BK23" s="442">
        <v>1728</v>
      </c>
      <c r="BL23" s="442">
        <v>1783</v>
      </c>
      <c r="BM23" s="442">
        <v>3511</v>
      </c>
      <c r="BN23" s="442">
        <v>87</v>
      </c>
      <c r="BO23" s="442">
        <v>94</v>
      </c>
      <c r="BP23" s="442">
        <v>90</v>
      </c>
      <c r="BQ23" s="442">
        <v>1725</v>
      </c>
      <c r="BR23" s="442">
        <v>1780</v>
      </c>
      <c r="BS23" s="442">
        <v>3505</v>
      </c>
      <c r="BT23" s="442">
        <v>83</v>
      </c>
      <c r="BU23" s="442">
        <v>93</v>
      </c>
      <c r="BV23" s="442">
        <v>88</v>
      </c>
      <c r="BW23" s="442">
        <v>1728</v>
      </c>
      <c r="BX23" s="442">
        <v>1782</v>
      </c>
      <c r="BY23" s="442">
        <v>3510</v>
      </c>
      <c r="BZ23" s="442">
        <v>85</v>
      </c>
      <c r="CA23" s="442">
        <v>89</v>
      </c>
      <c r="CB23" s="442">
        <v>87</v>
      </c>
      <c r="CC23" s="442">
        <v>1728</v>
      </c>
      <c r="CD23" s="442">
        <v>1783</v>
      </c>
      <c r="CE23" s="442">
        <v>3511</v>
      </c>
      <c r="CF23" s="442">
        <v>77</v>
      </c>
      <c r="CG23" s="442">
        <v>88</v>
      </c>
      <c r="CH23" s="442">
        <v>83</v>
      </c>
      <c r="CI23" s="442">
        <v>1725</v>
      </c>
      <c r="CJ23" s="442">
        <v>1779</v>
      </c>
      <c r="CK23" s="442">
        <v>3504</v>
      </c>
      <c r="CL23" s="442">
        <v>76</v>
      </c>
      <c r="CM23" s="442">
        <v>86</v>
      </c>
      <c r="CN23" s="442">
        <v>81</v>
      </c>
    </row>
    <row r="24" spans="2:92" x14ac:dyDescent="0.25">
      <c r="B24" s="433" t="s">
        <v>380</v>
      </c>
      <c r="C24" s="442">
        <v>572</v>
      </c>
      <c r="D24" s="442">
        <v>543</v>
      </c>
      <c r="E24" s="442">
        <v>1115</v>
      </c>
      <c r="F24" s="442">
        <v>82</v>
      </c>
      <c r="G24" s="442">
        <v>86</v>
      </c>
      <c r="H24" s="442">
        <v>84</v>
      </c>
      <c r="I24" s="442">
        <v>571</v>
      </c>
      <c r="J24" s="442">
        <v>542</v>
      </c>
      <c r="K24" s="442">
        <v>1113</v>
      </c>
      <c r="L24" s="442">
        <v>76</v>
      </c>
      <c r="M24" s="442">
        <v>86</v>
      </c>
      <c r="N24" s="442">
        <v>81</v>
      </c>
      <c r="O24" s="442">
        <v>572</v>
      </c>
      <c r="P24" s="442">
        <v>543</v>
      </c>
      <c r="Q24" s="442">
        <v>1115</v>
      </c>
      <c r="R24" s="442">
        <v>82</v>
      </c>
      <c r="S24" s="442">
        <v>81</v>
      </c>
      <c r="T24" s="442">
        <v>82</v>
      </c>
      <c r="U24" s="442">
        <v>572</v>
      </c>
      <c r="V24" s="442">
        <v>543</v>
      </c>
      <c r="W24" s="442">
        <v>1115</v>
      </c>
      <c r="X24" s="442">
        <v>68</v>
      </c>
      <c r="Y24" s="442">
        <v>78</v>
      </c>
      <c r="Z24" s="442">
        <v>73</v>
      </c>
      <c r="AA24" s="442">
        <v>571</v>
      </c>
      <c r="AB24" s="442">
        <v>542</v>
      </c>
      <c r="AC24" s="442">
        <v>1113</v>
      </c>
      <c r="AD24" s="442">
        <v>68</v>
      </c>
      <c r="AE24" s="442">
        <v>74</v>
      </c>
      <c r="AF24" s="442">
        <v>71</v>
      </c>
      <c r="AG24" s="442">
        <v>2632</v>
      </c>
      <c r="AH24" s="442">
        <v>2587</v>
      </c>
      <c r="AI24" s="442">
        <v>5219</v>
      </c>
      <c r="AJ24" s="442">
        <v>92</v>
      </c>
      <c r="AK24" s="442">
        <v>96</v>
      </c>
      <c r="AL24" s="442">
        <v>94</v>
      </c>
      <c r="AM24" s="442">
        <v>2631</v>
      </c>
      <c r="AN24" s="442">
        <v>2587</v>
      </c>
      <c r="AO24" s="442">
        <v>5218</v>
      </c>
      <c r="AP24" s="442">
        <v>90</v>
      </c>
      <c r="AQ24" s="442">
        <v>96</v>
      </c>
      <c r="AR24" s="442">
        <v>93</v>
      </c>
      <c r="AS24" s="442">
        <v>2631</v>
      </c>
      <c r="AT24" s="442">
        <v>2585</v>
      </c>
      <c r="AU24" s="442">
        <v>5216</v>
      </c>
      <c r="AV24" s="442">
        <v>92</v>
      </c>
      <c r="AW24" s="442">
        <v>92</v>
      </c>
      <c r="AX24" s="442">
        <v>92</v>
      </c>
      <c r="AY24" s="442">
        <v>2631</v>
      </c>
      <c r="AZ24" s="442">
        <v>2587</v>
      </c>
      <c r="BA24" s="442">
        <v>5218</v>
      </c>
      <c r="BB24" s="442">
        <v>86</v>
      </c>
      <c r="BC24" s="442">
        <v>92</v>
      </c>
      <c r="BD24" s="442">
        <v>89</v>
      </c>
      <c r="BE24" s="442">
        <v>2630</v>
      </c>
      <c r="BF24" s="442">
        <v>2585</v>
      </c>
      <c r="BG24" s="442">
        <v>5215</v>
      </c>
      <c r="BH24" s="442">
        <v>86</v>
      </c>
      <c r="BI24" s="442">
        <v>90</v>
      </c>
      <c r="BJ24" s="442">
        <v>88</v>
      </c>
      <c r="BK24" s="442">
        <v>3204</v>
      </c>
      <c r="BL24" s="442">
        <v>3130</v>
      </c>
      <c r="BM24" s="442">
        <v>6334</v>
      </c>
      <c r="BN24" s="442">
        <v>90</v>
      </c>
      <c r="BO24" s="442">
        <v>94</v>
      </c>
      <c r="BP24" s="442">
        <v>92</v>
      </c>
      <c r="BQ24" s="442">
        <v>3202</v>
      </c>
      <c r="BR24" s="442">
        <v>3129</v>
      </c>
      <c r="BS24" s="442">
        <v>6331</v>
      </c>
      <c r="BT24" s="442">
        <v>87</v>
      </c>
      <c r="BU24" s="442">
        <v>94</v>
      </c>
      <c r="BV24" s="442">
        <v>91</v>
      </c>
      <c r="BW24" s="442">
        <v>3203</v>
      </c>
      <c r="BX24" s="442">
        <v>3128</v>
      </c>
      <c r="BY24" s="442">
        <v>6331</v>
      </c>
      <c r="BZ24" s="442">
        <v>90</v>
      </c>
      <c r="CA24" s="442">
        <v>90</v>
      </c>
      <c r="CB24" s="442">
        <v>90</v>
      </c>
      <c r="CC24" s="442">
        <v>3203</v>
      </c>
      <c r="CD24" s="442">
        <v>3130</v>
      </c>
      <c r="CE24" s="442">
        <v>6333</v>
      </c>
      <c r="CF24" s="442">
        <v>83</v>
      </c>
      <c r="CG24" s="442">
        <v>89</v>
      </c>
      <c r="CH24" s="442">
        <v>86</v>
      </c>
      <c r="CI24" s="442">
        <v>3201</v>
      </c>
      <c r="CJ24" s="442">
        <v>3127</v>
      </c>
      <c r="CK24" s="442">
        <v>6328</v>
      </c>
      <c r="CL24" s="442">
        <v>83</v>
      </c>
      <c r="CM24" s="442">
        <v>87</v>
      </c>
      <c r="CN24" s="442">
        <v>85</v>
      </c>
    </row>
    <row r="25" spans="2:92" x14ac:dyDescent="0.25">
      <c r="B25" s="433" t="s">
        <v>381</v>
      </c>
      <c r="C25" s="442">
        <v>1084</v>
      </c>
      <c r="D25" s="442">
        <v>1078</v>
      </c>
      <c r="E25" s="442">
        <v>2162</v>
      </c>
      <c r="F25" s="442">
        <v>81</v>
      </c>
      <c r="G25" s="442">
        <v>89</v>
      </c>
      <c r="H25" s="442">
        <v>85</v>
      </c>
      <c r="I25" s="442">
        <v>1083</v>
      </c>
      <c r="J25" s="442">
        <v>1077</v>
      </c>
      <c r="K25" s="442">
        <v>2160</v>
      </c>
      <c r="L25" s="442">
        <v>75</v>
      </c>
      <c r="M25" s="442">
        <v>87</v>
      </c>
      <c r="N25" s="442">
        <v>81</v>
      </c>
      <c r="O25" s="442">
        <v>1084</v>
      </c>
      <c r="P25" s="442">
        <v>1078</v>
      </c>
      <c r="Q25" s="442">
        <v>2162</v>
      </c>
      <c r="R25" s="442">
        <v>80</v>
      </c>
      <c r="S25" s="442">
        <v>80</v>
      </c>
      <c r="T25" s="442">
        <v>80</v>
      </c>
      <c r="U25" s="442">
        <v>1084</v>
      </c>
      <c r="V25" s="442">
        <v>1078</v>
      </c>
      <c r="W25" s="442">
        <v>2162</v>
      </c>
      <c r="X25" s="442">
        <v>70</v>
      </c>
      <c r="Y25" s="442">
        <v>79</v>
      </c>
      <c r="Z25" s="442">
        <v>74</v>
      </c>
      <c r="AA25" s="442">
        <v>1083</v>
      </c>
      <c r="AB25" s="442">
        <v>1077</v>
      </c>
      <c r="AC25" s="442">
        <v>2160</v>
      </c>
      <c r="AD25" s="442">
        <v>68</v>
      </c>
      <c r="AE25" s="442">
        <v>76</v>
      </c>
      <c r="AF25" s="442">
        <v>72</v>
      </c>
      <c r="AG25" s="442">
        <v>4165</v>
      </c>
      <c r="AH25" s="442">
        <v>3900</v>
      </c>
      <c r="AI25" s="442">
        <v>8065</v>
      </c>
      <c r="AJ25" s="442">
        <v>90</v>
      </c>
      <c r="AK25" s="442">
        <v>94</v>
      </c>
      <c r="AL25" s="442">
        <v>92</v>
      </c>
      <c r="AM25" s="442">
        <v>4164</v>
      </c>
      <c r="AN25" s="442">
        <v>3899</v>
      </c>
      <c r="AO25" s="442">
        <v>8063</v>
      </c>
      <c r="AP25" s="442">
        <v>87</v>
      </c>
      <c r="AQ25" s="442">
        <v>94</v>
      </c>
      <c r="AR25" s="442">
        <v>90</v>
      </c>
      <c r="AS25" s="442">
        <v>4162</v>
      </c>
      <c r="AT25" s="442">
        <v>3898</v>
      </c>
      <c r="AU25" s="442">
        <v>8060</v>
      </c>
      <c r="AV25" s="442">
        <v>89</v>
      </c>
      <c r="AW25" s="442">
        <v>91</v>
      </c>
      <c r="AX25" s="442">
        <v>90</v>
      </c>
      <c r="AY25" s="442">
        <v>4162</v>
      </c>
      <c r="AZ25" s="442">
        <v>3898</v>
      </c>
      <c r="BA25" s="442">
        <v>8060</v>
      </c>
      <c r="BB25" s="442">
        <v>82</v>
      </c>
      <c r="BC25" s="442">
        <v>89</v>
      </c>
      <c r="BD25" s="442">
        <v>86</v>
      </c>
      <c r="BE25" s="442">
        <v>4161</v>
      </c>
      <c r="BF25" s="442">
        <v>3897</v>
      </c>
      <c r="BG25" s="442">
        <v>8058</v>
      </c>
      <c r="BH25" s="442">
        <v>82</v>
      </c>
      <c r="BI25" s="442">
        <v>88</v>
      </c>
      <c r="BJ25" s="442">
        <v>85</v>
      </c>
      <c r="BK25" s="442">
        <v>5249</v>
      </c>
      <c r="BL25" s="442">
        <v>4978</v>
      </c>
      <c r="BM25" s="442">
        <v>10227</v>
      </c>
      <c r="BN25" s="442">
        <v>88</v>
      </c>
      <c r="BO25" s="442">
        <v>93</v>
      </c>
      <c r="BP25" s="442">
        <v>90</v>
      </c>
      <c r="BQ25" s="442">
        <v>5247</v>
      </c>
      <c r="BR25" s="442">
        <v>4976</v>
      </c>
      <c r="BS25" s="442">
        <v>10223</v>
      </c>
      <c r="BT25" s="442">
        <v>84</v>
      </c>
      <c r="BU25" s="442">
        <v>93</v>
      </c>
      <c r="BV25" s="442">
        <v>88</v>
      </c>
      <c r="BW25" s="442">
        <v>5246</v>
      </c>
      <c r="BX25" s="442">
        <v>4976</v>
      </c>
      <c r="BY25" s="442">
        <v>10222</v>
      </c>
      <c r="BZ25" s="442">
        <v>87</v>
      </c>
      <c r="CA25" s="442">
        <v>88</v>
      </c>
      <c r="CB25" s="442">
        <v>88</v>
      </c>
      <c r="CC25" s="442">
        <v>5246</v>
      </c>
      <c r="CD25" s="442">
        <v>4976</v>
      </c>
      <c r="CE25" s="442">
        <v>10222</v>
      </c>
      <c r="CF25" s="442">
        <v>79</v>
      </c>
      <c r="CG25" s="442">
        <v>87</v>
      </c>
      <c r="CH25" s="442">
        <v>83</v>
      </c>
      <c r="CI25" s="442">
        <v>5244</v>
      </c>
      <c r="CJ25" s="442">
        <v>4974</v>
      </c>
      <c r="CK25" s="442">
        <v>10218</v>
      </c>
      <c r="CL25" s="442">
        <v>79</v>
      </c>
      <c r="CM25" s="442">
        <v>85</v>
      </c>
      <c r="CN25" s="442">
        <v>82</v>
      </c>
    </row>
    <row r="26" spans="2:92" x14ac:dyDescent="0.25">
      <c r="B26" s="433" t="s">
        <v>35</v>
      </c>
      <c r="C26" s="442">
        <v>5062</v>
      </c>
      <c r="D26" s="442">
        <v>5019</v>
      </c>
      <c r="E26" s="442">
        <v>10081</v>
      </c>
      <c r="F26" s="442">
        <v>82</v>
      </c>
      <c r="G26" s="442">
        <v>86</v>
      </c>
      <c r="H26" s="442">
        <v>84</v>
      </c>
      <c r="I26" s="442">
        <v>5060</v>
      </c>
      <c r="J26" s="442">
        <v>5016</v>
      </c>
      <c r="K26" s="442">
        <v>10076</v>
      </c>
      <c r="L26" s="442">
        <v>79</v>
      </c>
      <c r="M26" s="442">
        <v>87</v>
      </c>
      <c r="N26" s="442">
        <v>83</v>
      </c>
      <c r="O26" s="442">
        <v>5058</v>
      </c>
      <c r="P26" s="442">
        <v>5015</v>
      </c>
      <c r="Q26" s="442">
        <v>10073</v>
      </c>
      <c r="R26" s="442">
        <v>84</v>
      </c>
      <c r="S26" s="442">
        <v>83</v>
      </c>
      <c r="T26" s="442">
        <v>83</v>
      </c>
      <c r="U26" s="442">
        <v>5058</v>
      </c>
      <c r="V26" s="442">
        <v>5015</v>
      </c>
      <c r="W26" s="442">
        <v>10073</v>
      </c>
      <c r="X26" s="442">
        <v>76</v>
      </c>
      <c r="Y26" s="442">
        <v>83</v>
      </c>
      <c r="Z26" s="442">
        <v>80</v>
      </c>
      <c r="AA26" s="442">
        <v>5056</v>
      </c>
      <c r="AB26" s="442">
        <v>5012</v>
      </c>
      <c r="AC26" s="442">
        <v>10068</v>
      </c>
      <c r="AD26" s="442">
        <v>73</v>
      </c>
      <c r="AE26" s="442">
        <v>77</v>
      </c>
      <c r="AF26" s="442">
        <v>75</v>
      </c>
      <c r="AG26" s="442">
        <v>25301</v>
      </c>
      <c r="AH26" s="442">
        <v>24096</v>
      </c>
      <c r="AI26" s="442">
        <v>49397</v>
      </c>
      <c r="AJ26" s="442">
        <v>88</v>
      </c>
      <c r="AK26" s="442">
        <v>91</v>
      </c>
      <c r="AL26" s="442">
        <v>89</v>
      </c>
      <c r="AM26" s="442">
        <v>25294</v>
      </c>
      <c r="AN26" s="442">
        <v>24091</v>
      </c>
      <c r="AO26" s="442">
        <v>49385</v>
      </c>
      <c r="AP26" s="442">
        <v>86</v>
      </c>
      <c r="AQ26" s="442">
        <v>92</v>
      </c>
      <c r="AR26" s="442">
        <v>89</v>
      </c>
      <c r="AS26" s="442">
        <v>25299</v>
      </c>
      <c r="AT26" s="442">
        <v>24089</v>
      </c>
      <c r="AU26" s="442">
        <v>49388</v>
      </c>
      <c r="AV26" s="442">
        <v>89</v>
      </c>
      <c r="AW26" s="442">
        <v>89</v>
      </c>
      <c r="AX26" s="442">
        <v>89</v>
      </c>
      <c r="AY26" s="442">
        <v>25297</v>
      </c>
      <c r="AZ26" s="442">
        <v>24089</v>
      </c>
      <c r="BA26" s="442">
        <v>49386</v>
      </c>
      <c r="BB26" s="442">
        <v>84</v>
      </c>
      <c r="BC26" s="442">
        <v>90</v>
      </c>
      <c r="BD26" s="442">
        <v>87</v>
      </c>
      <c r="BE26" s="442">
        <v>25288</v>
      </c>
      <c r="BF26" s="442">
        <v>24084</v>
      </c>
      <c r="BG26" s="442">
        <v>49372</v>
      </c>
      <c r="BH26" s="442">
        <v>81</v>
      </c>
      <c r="BI26" s="442">
        <v>85</v>
      </c>
      <c r="BJ26" s="442">
        <v>83</v>
      </c>
      <c r="BK26" s="442">
        <v>30363</v>
      </c>
      <c r="BL26" s="442">
        <v>29115</v>
      </c>
      <c r="BM26" s="442">
        <v>59478</v>
      </c>
      <c r="BN26" s="442">
        <v>87</v>
      </c>
      <c r="BO26" s="442">
        <v>90</v>
      </c>
      <c r="BP26" s="442">
        <v>88</v>
      </c>
      <c r="BQ26" s="442">
        <v>30354</v>
      </c>
      <c r="BR26" s="442">
        <v>29107</v>
      </c>
      <c r="BS26" s="442">
        <v>59461</v>
      </c>
      <c r="BT26" s="442">
        <v>85</v>
      </c>
      <c r="BU26" s="442">
        <v>91</v>
      </c>
      <c r="BV26" s="442">
        <v>88</v>
      </c>
      <c r="BW26" s="442">
        <v>30357</v>
      </c>
      <c r="BX26" s="442">
        <v>29104</v>
      </c>
      <c r="BY26" s="442">
        <v>59461</v>
      </c>
      <c r="BZ26" s="442">
        <v>88</v>
      </c>
      <c r="CA26" s="442">
        <v>88</v>
      </c>
      <c r="CB26" s="442">
        <v>88</v>
      </c>
      <c r="CC26" s="442">
        <v>30355</v>
      </c>
      <c r="CD26" s="442">
        <v>29104</v>
      </c>
      <c r="CE26" s="442">
        <v>59459</v>
      </c>
      <c r="CF26" s="442">
        <v>83</v>
      </c>
      <c r="CG26" s="442">
        <v>89</v>
      </c>
      <c r="CH26" s="442">
        <v>86</v>
      </c>
      <c r="CI26" s="442">
        <v>30344</v>
      </c>
      <c r="CJ26" s="442">
        <v>29096</v>
      </c>
      <c r="CK26" s="442">
        <v>59440</v>
      </c>
      <c r="CL26" s="442">
        <v>79</v>
      </c>
      <c r="CM26" s="442">
        <v>84</v>
      </c>
      <c r="CN26" s="442">
        <v>81</v>
      </c>
    </row>
    <row r="27" spans="2:92" x14ac:dyDescent="0.25">
      <c r="B27" s="433" t="s">
        <v>382</v>
      </c>
      <c r="C27" s="442">
        <v>533</v>
      </c>
      <c r="D27" s="442">
        <v>519</v>
      </c>
      <c r="E27" s="442">
        <v>1052</v>
      </c>
      <c r="F27" s="442">
        <v>79</v>
      </c>
      <c r="G27" s="442">
        <v>90</v>
      </c>
      <c r="H27" s="442">
        <v>85</v>
      </c>
      <c r="I27" s="442">
        <v>533</v>
      </c>
      <c r="J27" s="442">
        <v>519</v>
      </c>
      <c r="K27" s="442">
        <v>1052</v>
      </c>
      <c r="L27" s="442">
        <v>78</v>
      </c>
      <c r="M27" s="442">
        <v>91</v>
      </c>
      <c r="N27" s="442">
        <v>85</v>
      </c>
      <c r="O27" s="442">
        <v>533</v>
      </c>
      <c r="P27" s="442">
        <v>518</v>
      </c>
      <c r="Q27" s="442">
        <v>1051</v>
      </c>
      <c r="R27" s="442">
        <v>82</v>
      </c>
      <c r="S27" s="442">
        <v>85</v>
      </c>
      <c r="T27" s="442">
        <v>83</v>
      </c>
      <c r="U27" s="442">
        <v>533</v>
      </c>
      <c r="V27" s="442">
        <v>518</v>
      </c>
      <c r="W27" s="442">
        <v>1051</v>
      </c>
      <c r="X27" s="442">
        <v>73</v>
      </c>
      <c r="Y27" s="442">
        <v>85</v>
      </c>
      <c r="Z27" s="442">
        <v>79</v>
      </c>
      <c r="AA27" s="442">
        <v>533</v>
      </c>
      <c r="AB27" s="442">
        <v>518</v>
      </c>
      <c r="AC27" s="442">
        <v>1051</v>
      </c>
      <c r="AD27" s="442">
        <v>70</v>
      </c>
      <c r="AE27" s="442">
        <v>81</v>
      </c>
      <c r="AF27" s="442">
        <v>75</v>
      </c>
      <c r="AG27" s="442">
        <v>7171</v>
      </c>
      <c r="AH27" s="442">
        <v>6704</v>
      </c>
      <c r="AI27" s="442">
        <v>13875</v>
      </c>
      <c r="AJ27" s="442">
        <v>91</v>
      </c>
      <c r="AK27" s="442">
        <v>94</v>
      </c>
      <c r="AL27" s="442">
        <v>92</v>
      </c>
      <c r="AM27" s="442">
        <v>7169</v>
      </c>
      <c r="AN27" s="442">
        <v>6703</v>
      </c>
      <c r="AO27" s="442">
        <v>13872</v>
      </c>
      <c r="AP27" s="442">
        <v>90</v>
      </c>
      <c r="AQ27" s="442">
        <v>95</v>
      </c>
      <c r="AR27" s="442">
        <v>92</v>
      </c>
      <c r="AS27" s="442">
        <v>7170</v>
      </c>
      <c r="AT27" s="442">
        <v>6702</v>
      </c>
      <c r="AU27" s="442">
        <v>13872</v>
      </c>
      <c r="AV27" s="442">
        <v>92</v>
      </c>
      <c r="AW27" s="442">
        <v>93</v>
      </c>
      <c r="AX27" s="442">
        <v>92</v>
      </c>
      <c r="AY27" s="442">
        <v>7168</v>
      </c>
      <c r="AZ27" s="442">
        <v>6703</v>
      </c>
      <c r="BA27" s="442">
        <v>13871</v>
      </c>
      <c r="BB27" s="442">
        <v>88</v>
      </c>
      <c r="BC27" s="442">
        <v>93</v>
      </c>
      <c r="BD27" s="442">
        <v>91</v>
      </c>
      <c r="BE27" s="442">
        <v>7168</v>
      </c>
      <c r="BF27" s="442">
        <v>6701</v>
      </c>
      <c r="BG27" s="442">
        <v>13869</v>
      </c>
      <c r="BH27" s="442">
        <v>86</v>
      </c>
      <c r="BI27" s="442">
        <v>90</v>
      </c>
      <c r="BJ27" s="442">
        <v>88</v>
      </c>
      <c r="BK27" s="442">
        <v>7704</v>
      </c>
      <c r="BL27" s="442">
        <v>7223</v>
      </c>
      <c r="BM27" s="442">
        <v>14927</v>
      </c>
      <c r="BN27" s="442">
        <v>90</v>
      </c>
      <c r="BO27" s="442">
        <v>94</v>
      </c>
      <c r="BP27" s="442">
        <v>92</v>
      </c>
      <c r="BQ27" s="442">
        <v>7702</v>
      </c>
      <c r="BR27" s="442">
        <v>7222</v>
      </c>
      <c r="BS27" s="442">
        <v>14924</v>
      </c>
      <c r="BT27" s="442">
        <v>89</v>
      </c>
      <c r="BU27" s="442">
        <v>95</v>
      </c>
      <c r="BV27" s="442">
        <v>92</v>
      </c>
      <c r="BW27" s="442">
        <v>7703</v>
      </c>
      <c r="BX27" s="442">
        <v>7220</v>
      </c>
      <c r="BY27" s="442">
        <v>14923</v>
      </c>
      <c r="BZ27" s="442">
        <v>91</v>
      </c>
      <c r="CA27" s="442">
        <v>92</v>
      </c>
      <c r="CB27" s="442">
        <v>92</v>
      </c>
      <c r="CC27" s="442">
        <v>7701</v>
      </c>
      <c r="CD27" s="442">
        <v>7221</v>
      </c>
      <c r="CE27" s="442">
        <v>14922</v>
      </c>
      <c r="CF27" s="442">
        <v>87</v>
      </c>
      <c r="CG27" s="442">
        <v>93</v>
      </c>
      <c r="CH27" s="442">
        <v>90</v>
      </c>
      <c r="CI27" s="442">
        <v>7701</v>
      </c>
      <c r="CJ27" s="442">
        <v>7219</v>
      </c>
      <c r="CK27" s="442">
        <v>14920</v>
      </c>
      <c r="CL27" s="442">
        <v>85</v>
      </c>
      <c r="CM27" s="442">
        <v>89</v>
      </c>
      <c r="CN27" s="442">
        <v>87</v>
      </c>
    </row>
    <row r="28" spans="2:92" x14ac:dyDescent="0.25">
      <c r="B28" s="433" t="s">
        <v>383</v>
      </c>
      <c r="C28" s="442">
        <v>2525</v>
      </c>
      <c r="D28" s="442">
        <v>2591</v>
      </c>
      <c r="E28" s="442">
        <v>5116</v>
      </c>
      <c r="F28" s="442">
        <v>79</v>
      </c>
      <c r="G28" s="442">
        <v>84</v>
      </c>
      <c r="H28" s="442">
        <v>82</v>
      </c>
      <c r="I28" s="442">
        <v>2525</v>
      </c>
      <c r="J28" s="442">
        <v>2588</v>
      </c>
      <c r="K28" s="442">
        <v>5113</v>
      </c>
      <c r="L28" s="442">
        <v>77</v>
      </c>
      <c r="M28" s="442">
        <v>85</v>
      </c>
      <c r="N28" s="442">
        <v>81</v>
      </c>
      <c r="O28" s="442">
        <v>2522</v>
      </c>
      <c r="P28" s="442">
        <v>2589</v>
      </c>
      <c r="Q28" s="442">
        <v>5111</v>
      </c>
      <c r="R28" s="442">
        <v>82</v>
      </c>
      <c r="S28" s="442">
        <v>80</v>
      </c>
      <c r="T28" s="442">
        <v>81</v>
      </c>
      <c r="U28" s="442">
        <v>2522</v>
      </c>
      <c r="V28" s="442">
        <v>2589</v>
      </c>
      <c r="W28" s="442">
        <v>5111</v>
      </c>
      <c r="X28" s="442">
        <v>73</v>
      </c>
      <c r="Y28" s="442">
        <v>81</v>
      </c>
      <c r="Z28" s="442">
        <v>77</v>
      </c>
      <c r="AA28" s="442">
        <v>2522</v>
      </c>
      <c r="AB28" s="442">
        <v>2586</v>
      </c>
      <c r="AC28" s="442">
        <v>5108</v>
      </c>
      <c r="AD28" s="442">
        <v>69</v>
      </c>
      <c r="AE28" s="442">
        <v>74</v>
      </c>
      <c r="AF28" s="442">
        <v>72</v>
      </c>
      <c r="AG28" s="442">
        <v>9937</v>
      </c>
      <c r="AH28" s="442">
        <v>9437</v>
      </c>
      <c r="AI28" s="442">
        <v>19374</v>
      </c>
      <c r="AJ28" s="442">
        <v>85</v>
      </c>
      <c r="AK28" s="442">
        <v>89</v>
      </c>
      <c r="AL28" s="442">
        <v>86</v>
      </c>
      <c r="AM28" s="442">
        <v>9932</v>
      </c>
      <c r="AN28" s="442">
        <v>9435</v>
      </c>
      <c r="AO28" s="442">
        <v>19367</v>
      </c>
      <c r="AP28" s="442">
        <v>83</v>
      </c>
      <c r="AQ28" s="442">
        <v>90</v>
      </c>
      <c r="AR28" s="442">
        <v>86</v>
      </c>
      <c r="AS28" s="442">
        <v>9936</v>
      </c>
      <c r="AT28" s="442">
        <v>9433</v>
      </c>
      <c r="AU28" s="442">
        <v>19369</v>
      </c>
      <c r="AV28" s="442">
        <v>87</v>
      </c>
      <c r="AW28" s="442">
        <v>85</v>
      </c>
      <c r="AX28" s="442">
        <v>86</v>
      </c>
      <c r="AY28" s="442">
        <v>9936</v>
      </c>
      <c r="AZ28" s="442">
        <v>9432</v>
      </c>
      <c r="BA28" s="442">
        <v>19368</v>
      </c>
      <c r="BB28" s="442">
        <v>80</v>
      </c>
      <c r="BC28" s="442">
        <v>87</v>
      </c>
      <c r="BD28" s="442">
        <v>83</v>
      </c>
      <c r="BE28" s="442">
        <v>9929</v>
      </c>
      <c r="BF28" s="442">
        <v>9431</v>
      </c>
      <c r="BG28" s="442">
        <v>19360</v>
      </c>
      <c r="BH28" s="442">
        <v>76</v>
      </c>
      <c r="BI28" s="442">
        <v>80</v>
      </c>
      <c r="BJ28" s="442">
        <v>78</v>
      </c>
      <c r="BK28" s="442">
        <v>12462</v>
      </c>
      <c r="BL28" s="442">
        <v>12028</v>
      </c>
      <c r="BM28" s="442">
        <v>24490</v>
      </c>
      <c r="BN28" s="442">
        <v>83</v>
      </c>
      <c r="BO28" s="442">
        <v>88</v>
      </c>
      <c r="BP28" s="442">
        <v>86</v>
      </c>
      <c r="BQ28" s="442">
        <v>12457</v>
      </c>
      <c r="BR28" s="442">
        <v>12023</v>
      </c>
      <c r="BS28" s="442">
        <v>24480</v>
      </c>
      <c r="BT28" s="442">
        <v>81</v>
      </c>
      <c r="BU28" s="442">
        <v>89</v>
      </c>
      <c r="BV28" s="442">
        <v>85</v>
      </c>
      <c r="BW28" s="442">
        <v>12458</v>
      </c>
      <c r="BX28" s="442">
        <v>12022</v>
      </c>
      <c r="BY28" s="442">
        <v>24480</v>
      </c>
      <c r="BZ28" s="442">
        <v>86</v>
      </c>
      <c r="CA28" s="442">
        <v>84</v>
      </c>
      <c r="CB28" s="442">
        <v>85</v>
      </c>
      <c r="CC28" s="442">
        <v>12458</v>
      </c>
      <c r="CD28" s="442">
        <v>12021</v>
      </c>
      <c r="CE28" s="442">
        <v>24479</v>
      </c>
      <c r="CF28" s="442">
        <v>79</v>
      </c>
      <c r="CG28" s="442">
        <v>85</v>
      </c>
      <c r="CH28" s="442">
        <v>82</v>
      </c>
      <c r="CI28" s="442">
        <v>12451</v>
      </c>
      <c r="CJ28" s="442">
        <v>12017</v>
      </c>
      <c r="CK28" s="442">
        <v>24468</v>
      </c>
      <c r="CL28" s="442">
        <v>74</v>
      </c>
      <c r="CM28" s="442">
        <v>79</v>
      </c>
      <c r="CN28" s="442">
        <v>77</v>
      </c>
    </row>
    <row r="29" spans="2:92" x14ac:dyDescent="0.25">
      <c r="B29" s="433" t="s">
        <v>384</v>
      </c>
      <c r="C29" s="442">
        <v>1361</v>
      </c>
      <c r="D29" s="442">
        <v>1304</v>
      </c>
      <c r="E29" s="442">
        <v>2665</v>
      </c>
      <c r="F29" s="442">
        <v>87</v>
      </c>
      <c r="G29" s="442">
        <v>90</v>
      </c>
      <c r="H29" s="442">
        <v>89</v>
      </c>
      <c r="I29" s="442">
        <v>1360</v>
      </c>
      <c r="J29" s="442">
        <v>1304</v>
      </c>
      <c r="K29" s="442">
        <v>2664</v>
      </c>
      <c r="L29" s="442">
        <v>84</v>
      </c>
      <c r="M29" s="442">
        <v>90</v>
      </c>
      <c r="N29" s="442">
        <v>87</v>
      </c>
      <c r="O29" s="442">
        <v>1361</v>
      </c>
      <c r="P29" s="442">
        <v>1304</v>
      </c>
      <c r="Q29" s="442">
        <v>2665</v>
      </c>
      <c r="R29" s="442">
        <v>87</v>
      </c>
      <c r="S29" s="442">
        <v>86</v>
      </c>
      <c r="T29" s="442">
        <v>86</v>
      </c>
      <c r="U29" s="442">
        <v>1361</v>
      </c>
      <c r="V29" s="442">
        <v>1304</v>
      </c>
      <c r="W29" s="442">
        <v>2665</v>
      </c>
      <c r="X29" s="442">
        <v>82</v>
      </c>
      <c r="Y29" s="442">
        <v>88</v>
      </c>
      <c r="Z29" s="442">
        <v>85</v>
      </c>
      <c r="AA29" s="442">
        <v>1360</v>
      </c>
      <c r="AB29" s="442">
        <v>1304</v>
      </c>
      <c r="AC29" s="442">
        <v>2664</v>
      </c>
      <c r="AD29" s="442">
        <v>79</v>
      </c>
      <c r="AE29" s="442">
        <v>81</v>
      </c>
      <c r="AF29" s="442">
        <v>80</v>
      </c>
      <c r="AG29" s="442">
        <v>3950</v>
      </c>
      <c r="AH29" s="442">
        <v>3930</v>
      </c>
      <c r="AI29" s="442">
        <v>7880</v>
      </c>
      <c r="AJ29" s="442">
        <v>88</v>
      </c>
      <c r="AK29" s="442">
        <v>92</v>
      </c>
      <c r="AL29" s="442">
        <v>90</v>
      </c>
      <c r="AM29" s="442">
        <v>3950</v>
      </c>
      <c r="AN29" s="442">
        <v>3930</v>
      </c>
      <c r="AO29" s="442">
        <v>7880</v>
      </c>
      <c r="AP29" s="442">
        <v>86</v>
      </c>
      <c r="AQ29" s="442">
        <v>93</v>
      </c>
      <c r="AR29" s="442">
        <v>90</v>
      </c>
      <c r="AS29" s="442">
        <v>3949</v>
      </c>
      <c r="AT29" s="442">
        <v>3929</v>
      </c>
      <c r="AU29" s="442">
        <v>7878</v>
      </c>
      <c r="AV29" s="442">
        <v>89</v>
      </c>
      <c r="AW29" s="442">
        <v>89</v>
      </c>
      <c r="AX29" s="442">
        <v>89</v>
      </c>
      <c r="AY29" s="442">
        <v>3949</v>
      </c>
      <c r="AZ29" s="442">
        <v>3929</v>
      </c>
      <c r="BA29" s="442">
        <v>7878</v>
      </c>
      <c r="BB29" s="442">
        <v>85</v>
      </c>
      <c r="BC29" s="442">
        <v>91</v>
      </c>
      <c r="BD29" s="442">
        <v>88</v>
      </c>
      <c r="BE29" s="442">
        <v>3949</v>
      </c>
      <c r="BF29" s="442">
        <v>3929</v>
      </c>
      <c r="BG29" s="442">
        <v>7878</v>
      </c>
      <c r="BH29" s="442">
        <v>81</v>
      </c>
      <c r="BI29" s="442">
        <v>85</v>
      </c>
      <c r="BJ29" s="442">
        <v>83</v>
      </c>
      <c r="BK29" s="442">
        <v>5311</v>
      </c>
      <c r="BL29" s="442">
        <v>5234</v>
      </c>
      <c r="BM29" s="442">
        <v>10545</v>
      </c>
      <c r="BN29" s="442">
        <v>88</v>
      </c>
      <c r="BO29" s="442">
        <v>92</v>
      </c>
      <c r="BP29" s="442">
        <v>90</v>
      </c>
      <c r="BQ29" s="442">
        <v>5310</v>
      </c>
      <c r="BR29" s="442">
        <v>5234</v>
      </c>
      <c r="BS29" s="442">
        <v>10544</v>
      </c>
      <c r="BT29" s="442">
        <v>86</v>
      </c>
      <c r="BU29" s="442">
        <v>92</v>
      </c>
      <c r="BV29" s="442">
        <v>89</v>
      </c>
      <c r="BW29" s="442">
        <v>5310</v>
      </c>
      <c r="BX29" s="442">
        <v>5233</v>
      </c>
      <c r="BY29" s="442">
        <v>10543</v>
      </c>
      <c r="BZ29" s="442">
        <v>88</v>
      </c>
      <c r="CA29" s="442">
        <v>88</v>
      </c>
      <c r="CB29" s="442">
        <v>88</v>
      </c>
      <c r="CC29" s="442">
        <v>5310</v>
      </c>
      <c r="CD29" s="442">
        <v>5233</v>
      </c>
      <c r="CE29" s="442">
        <v>10543</v>
      </c>
      <c r="CF29" s="442">
        <v>84</v>
      </c>
      <c r="CG29" s="442">
        <v>90</v>
      </c>
      <c r="CH29" s="442">
        <v>87</v>
      </c>
      <c r="CI29" s="442">
        <v>5309</v>
      </c>
      <c r="CJ29" s="442">
        <v>5233</v>
      </c>
      <c r="CK29" s="442">
        <v>10542</v>
      </c>
      <c r="CL29" s="442">
        <v>80</v>
      </c>
      <c r="CM29" s="442">
        <v>84</v>
      </c>
      <c r="CN29" s="442">
        <v>82</v>
      </c>
    </row>
    <row r="30" spans="2:92" x14ac:dyDescent="0.25">
      <c r="B30" s="433" t="s">
        <v>385</v>
      </c>
      <c r="C30" s="442">
        <v>643</v>
      </c>
      <c r="D30" s="442">
        <v>605</v>
      </c>
      <c r="E30" s="442">
        <v>1248</v>
      </c>
      <c r="F30" s="442">
        <v>83</v>
      </c>
      <c r="G30" s="442">
        <v>84</v>
      </c>
      <c r="H30" s="442">
        <v>83</v>
      </c>
      <c r="I30" s="442">
        <v>642</v>
      </c>
      <c r="J30" s="442">
        <v>605</v>
      </c>
      <c r="K30" s="442">
        <v>1247</v>
      </c>
      <c r="L30" s="442">
        <v>79</v>
      </c>
      <c r="M30" s="442">
        <v>84</v>
      </c>
      <c r="N30" s="442">
        <v>81</v>
      </c>
      <c r="O30" s="442">
        <v>642</v>
      </c>
      <c r="P30" s="442">
        <v>604</v>
      </c>
      <c r="Q30" s="442">
        <v>1246</v>
      </c>
      <c r="R30" s="442">
        <v>84</v>
      </c>
      <c r="S30" s="442">
        <v>83</v>
      </c>
      <c r="T30" s="442">
        <v>84</v>
      </c>
      <c r="U30" s="442">
        <v>642</v>
      </c>
      <c r="V30" s="442">
        <v>604</v>
      </c>
      <c r="W30" s="442">
        <v>1246</v>
      </c>
      <c r="X30" s="442">
        <v>76</v>
      </c>
      <c r="Y30" s="442">
        <v>82</v>
      </c>
      <c r="Z30" s="442">
        <v>79</v>
      </c>
      <c r="AA30" s="442">
        <v>641</v>
      </c>
      <c r="AB30" s="442">
        <v>604</v>
      </c>
      <c r="AC30" s="442">
        <v>1245</v>
      </c>
      <c r="AD30" s="442">
        <v>74</v>
      </c>
      <c r="AE30" s="442">
        <v>75</v>
      </c>
      <c r="AF30" s="442">
        <v>74</v>
      </c>
      <c r="AG30" s="442">
        <v>4243</v>
      </c>
      <c r="AH30" s="442">
        <v>4025</v>
      </c>
      <c r="AI30" s="442">
        <v>8268</v>
      </c>
      <c r="AJ30" s="442">
        <v>89</v>
      </c>
      <c r="AK30" s="442">
        <v>92</v>
      </c>
      <c r="AL30" s="442">
        <v>90</v>
      </c>
      <c r="AM30" s="442">
        <v>4243</v>
      </c>
      <c r="AN30" s="442">
        <v>4023</v>
      </c>
      <c r="AO30" s="442">
        <v>8266</v>
      </c>
      <c r="AP30" s="442">
        <v>87</v>
      </c>
      <c r="AQ30" s="442">
        <v>92</v>
      </c>
      <c r="AR30" s="442">
        <v>90</v>
      </c>
      <c r="AS30" s="442">
        <v>4244</v>
      </c>
      <c r="AT30" s="442">
        <v>4025</v>
      </c>
      <c r="AU30" s="442">
        <v>8269</v>
      </c>
      <c r="AV30" s="442">
        <v>91</v>
      </c>
      <c r="AW30" s="442">
        <v>92</v>
      </c>
      <c r="AX30" s="442">
        <v>92</v>
      </c>
      <c r="AY30" s="442">
        <v>4244</v>
      </c>
      <c r="AZ30" s="442">
        <v>4025</v>
      </c>
      <c r="BA30" s="442">
        <v>8269</v>
      </c>
      <c r="BB30" s="442">
        <v>87</v>
      </c>
      <c r="BC30" s="442">
        <v>91</v>
      </c>
      <c r="BD30" s="442">
        <v>89</v>
      </c>
      <c r="BE30" s="442">
        <v>4242</v>
      </c>
      <c r="BF30" s="442">
        <v>4023</v>
      </c>
      <c r="BG30" s="442">
        <v>8265</v>
      </c>
      <c r="BH30" s="442">
        <v>83</v>
      </c>
      <c r="BI30" s="442">
        <v>87</v>
      </c>
      <c r="BJ30" s="442">
        <v>85</v>
      </c>
      <c r="BK30" s="442">
        <v>4886</v>
      </c>
      <c r="BL30" s="442">
        <v>4630</v>
      </c>
      <c r="BM30" s="442">
        <v>9516</v>
      </c>
      <c r="BN30" s="442">
        <v>88</v>
      </c>
      <c r="BO30" s="442">
        <v>91</v>
      </c>
      <c r="BP30" s="442">
        <v>89</v>
      </c>
      <c r="BQ30" s="442">
        <v>4885</v>
      </c>
      <c r="BR30" s="442">
        <v>4628</v>
      </c>
      <c r="BS30" s="442">
        <v>9513</v>
      </c>
      <c r="BT30" s="442">
        <v>86</v>
      </c>
      <c r="BU30" s="442">
        <v>91</v>
      </c>
      <c r="BV30" s="442">
        <v>88</v>
      </c>
      <c r="BW30" s="442">
        <v>4886</v>
      </c>
      <c r="BX30" s="442">
        <v>4629</v>
      </c>
      <c r="BY30" s="442">
        <v>9515</v>
      </c>
      <c r="BZ30" s="442">
        <v>90</v>
      </c>
      <c r="CA30" s="442">
        <v>91</v>
      </c>
      <c r="CB30" s="442">
        <v>91</v>
      </c>
      <c r="CC30" s="442">
        <v>4886</v>
      </c>
      <c r="CD30" s="442">
        <v>4629</v>
      </c>
      <c r="CE30" s="442">
        <v>9515</v>
      </c>
      <c r="CF30" s="442">
        <v>85</v>
      </c>
      <c r="CG30" s="442">
        <v>90</v>
      </c>
      <c r="CH30" s="442">
        <v>88</v>
      </c>
      <c r="CI30" s="442">
        <v>4883</v>
      </c>
      <c r="CJ30" s="442">
        <v>4627</v>
      </c>
      <c r="CK30" s="442">
        <v>9510</v>
      </c>
      <c r="CL30" s="442">
        <v>82</v>
      </c>
      <c r="CM30" s="442">
        <v>86</v>
      </c>
      <c r="CN30" s="442">
        <v>84</v>
      </c>
    </row>
    <row r="31" spans="2:92" x14ac:dyDescent="0.25">
      <c r="B31" s="433" t="s">
        <v>36</v>
      </c>
      <c r="C31" s="442">
        <v>4677</v>
      </c>
      <c r="D31" s="442">
        <v>4477</v>
      </c>
      <c r="E31" s="442">
        <v>9154</v>
      </c>
      <c r="F31" s="442">
        <v>81</v>
      </c>
      <c r="G31" s="442">
        <v>87</v>
      </c>
      <c r="H31" s="442">
        <v>84</v>
      </c>
      <c r="I31" s="442">
        <v>4675</v>
      </c>
      <c r="J31" s="442">
        <v>4476</v>
      </c>
      <c r="K31" s="442">
        <v>9151</v>
      </c>
      <c r="L31" s="442">
        <v>76</v>
      </c>
      <c r="M31" s="442">
        <v>87</v>
      </c>
      <c r="N31" s="442">
        <v>82</v>
      </c>
      <c r="O31" s="442">
        <v>4672</v>
      </c>
      <c r="P31" s="442">
        <v>4474</v>
      </c>
      <c r="Q31" s="442">
        <v>9146</v>
      </c>
      <c r="R31" s="442">
        <v>78</v>
      </c>
      <c r="S31" s="442">
        <v>82</v>
      </c>
      <c r="T31" s="442">
        <v>80</v>
      </c>
      <c r="U31" s="442">
        <v>4672</v>
      </c>
      <c r="V31" s="442">
        <v>4474</v>
      </c>
      <c r="W31" s="442">
        <v>9146</v>
      </c>
      <c r="X31" s="442">
        <v>71</v>
      </c>
      <c r="Y31" s="442">
        <v>82</v>
      </c>
      <c r="Z31" s="442">
        <v>76</v>
      </c>
      <c r="AA31" s="442">
        <v>4670</v>
      </c>
      <c r="AB31" s="442">
        <v>4473</v>
      </c>
      <c r="AC31" s="442">
        <v>9143</v>
      </c>
      <c r="AD31" s="442">
        <v>68</v>
      </c>
      <c r="AE31" s="442">
        <v>77</v>
      </c>
      <c r="AF31" s="442">
        <v>72</v>
      </c>
      <c r="AG31" s="442">
        <v>11752</v>
      </c>
      <c r="AH31" s="442">
        <v>11634</v>
      </c>
      <c r="AI31" s="442">
        <v>23386</v>
      </c>
      <c r="AJ31" s="442">
        <v>88</v>
      </c>
      <c r="AK31" s="442">
        <v>92</v>
      </c>
      <c r="AL31" s="442">
        <v>90</v>
      </c>
      <c r="AM31" s="442">
        <v>11747</v>
      </c>
      <c r="AN31" s="442">
        <v>11629</v>
      </c>
      <c r="AO31" s="442">
        <v>23376</v>
      </c>
      <c r="AP31" s="442">
        <v>85</v>
      </c>
      <c r="AQ31" s="442">
        <v>92</v>
      </c>
      <c r="AR31" s="442">
        <v>89</v>
      </c>
      <c r="AS31" s="442">
        <v>11747</v>
      </c>
      <c r="AT31" s="442">
        <v>11629</v>
      </c>
      <c r="AU31" s="442">
        <v>23376</v>
      </c>
      <c r="AV31" s="442">
        <v>86</v>
      </c>
      <c r="AW31" s="442">
        <v>87</v>
      </c>
      <c r="AX31" s="442">
        <v>87</v>
      </c>
      <c r="AY31" s="442">
        <v>11748</v>
      </c>
      <c r="AZ31" s="442">
        <v>11629</v>
      </c>
      <c r="BA31" s="442">
        <v>23377</v>
      </c>
      <c r="BB31" s="442">
        <v>82</v>
      </c>
      <c r="BC31" s="442">
        <v>88</v>
      </c>
      <c r="BD31" s="442">
        <v>85</v>
      </c>
      <c r="BE31" s="442">
        <v>11742</v>
      </c>
      <c r="BF31" s="442">
        <v>11624</v>
      </c>
      <c r="BG31" s="442">
        <v>23366</v>
      </c>
      <c r="BH31" s="442">
        <v>79</v>
      </c>
      <c r="BI31" s="442">
        <v>84</v>
      </c>
      <c r="BJ31" s="442">
        <v>81</v>
      </c>
      <c r="BK31" s="442">
        <v>16429</v>
      </c>
      <c r="BL31" s="442">
        <v>16111</v>
      </c>
      <c r="BM31" s="442">
        <v>32540</v>
      </c>
      <c r="BN31" s="442">
        <v>86</v>
      </c>
      <c r="BO31" s="442">
        <v>91</v>
      </c>
      <c r="BP31" s="442">
        <v>88</v>
      </c>
      <c r="BQ31" s="442">
        <v>16422</v>
      </c>
      <c r="BR31" s="442">
        <v>16105</v>
      </c>
      <c r="BS31" s="442">
        <v>32527</v>
      </c>
      <c r="BT31" s="442">
        <v>83</v>
      </c>
      <c r="BU31" s="442">
        <v>91</v>
      </c>
      <c r="BV31" s="442">
        <v>87</v>
      </c>
      <c r="BW31" s="442">
        <v>16419</v>
      </c>
      <c r="BX31" s="442">
        <v>16103</v>
      </c>
      <c r="BY31" s="442">
        <v>32522</v>
      </c>
      <c r="BZ31" s="442">
        <v>84</v>
      </c>
      <c r="CA31" s="442">
        <v>86</v>
      </c>
      <c r="CB31" s="442">
        <v>85</v>
      </c>
      <c r="CC31" s="442">
        <v>16420</v>
      </c>
      <c r="CD31" s="442">
        <v>16103</v>
      </c>
      <c r="CE31" s="442">
        <v>32523</v>
      </c>
      <c r="CF31" s="442">
        <v>79</v>
      </c>
      <c r="CG31" s="442">
        <v>87</v>
      </c>
      <c r="CH31" s="442">
        <v>83</v>
      </c>
      <c r="CI31" s="442">
        <v>16412</v>
      </c>
      <c r="CJ31" s="442">
        <v>16097</v>
      </c>
      <c r="CK31" s="442">
        <v>32509</v>
      </c>
      <c r="CL31" s="442">
        <v>76</v>
      </c>
      <c r="CM31" s="442">
        <v>82</v>
      </c>
      <c r="CN31" s="442">
        <v>79</v>
      </c>
    </row>
    <row r="32" spans="2:92" x14ac:dyDescent="0.25">
      <c r="B32" s="433" t="s">
        <v>438</v>
      </c>
      <c r="C32" s="442">
        <v>1227</v>
      </c>
      <c r="D32" s="442">
        <v>1077</v>
      </c>
      <c r="E32" s="442">
        <v>2304</v>
      </c>
      <c r="F32" s="442">
        <v>80</v>
      </c>
      <c r="G32" s="442">
        <v>86</v>
      </c>
      <c r="H32" s="442">
        <v>83</v>
      </c>
      <c r="I32" s="442">
        <v>1226</v>
      </c>
      <c r="J32" s="442">
        <v>1077</v>
      </c>
      <c r="K32" s="442">
        <v>2303</v>
      </c>
      <c r="L32" s="442">
        <v>73</v>
      </c>
      <c r="M32" s="442">
        <v>86</v>
      </c>
      <c r="N32" s="442">
        <v>79</v>
      </c>
      <c r="O32" s="442">
        <v>1227</v>
      </c>
      <c r="P32" s="442">
        <v>1077</v>
      </c>
      <c r="Q32" s="442">
        <v>2304</v>
      </c>
      <c r="R32" s="442">
        <v>75</v>
      </c>
      <c r="S32" s="442">
        <v>76</v>
      </c>
      <c r="T32" s="442">
        <v>75</v>
      </c>
      <c r="U32" s="442">
        <v>1227</v>
      </c>
      <c r="V32" s="442">
        <v>1077</v>
      </c>
      <c r="W32" s="442">
        <v>2304</v>
      </c>
      <c r="X32" s="442">
        <v>66</v>
      </c>
      <c r="Y32" s="442">
        <v>77</v>
      </c>
      <c r="Z32" s="442">
        <v>71</v>
      </c>
      <c r="AA32" s="442">
        <v>1226</v>
      </c>
      <c r="AB32" s="442">
        <v>1077</v>
      </c>
      <c r="AC32" s="442">
        <v>2303</v>
      </c>
      <c r="AD32" s="442">
        <v>63</v>
      </c>
      <c r="AE32" s="442">
        <v>72</v>
      </c>
      <c r="AF32" s="442">
        <v>67</v>
      </c>
      <c r="AG32" s="442">
        <v>2830</v>
      </c>
      <c r="AH32" s="442">
        <v>2733</v>
      </c>
      <c r="AI32" s="442">
        <v>5563</v>
      </c>
      <c r="AJ32" s="442">
        <v>87</v>
      </c>
      <c r="AK32" s="442">
        <v>93</v>
      </c>
      <c r="AL32" s="442">
        <v>90</v>
      </c>
      <c r="AM32" s="442">
        <v>2829</v>
      </c>
      <c r="AN32" s="442">
        <v>2732</v>
      </c>
      <c r="AO32" s="442">
        <v>5561</v>
      </c>
      <c r="AP32" s="442">
        <v>82</v>
      </c>
      <c r="AQ32" s="442">
        <v>92</v>
      </c>
      <c r="AR32" s="442">
        <v>87</v>
      </c>
      <c r="AS32" s="442">
        <v>2829</v>
      </c>
      <c r="AT32" s="442">
        <v>2730</v>
      </c>
      <c r="AU32" s="442">
        <v>5559</v>
      </c>
      <c r="AV32" s="442">
        <v>84</v>
      </c>
      <c r="AW32" s="442">
        <v>86</v>
      </c>
      <c r="AX32" s="442">
        <v>85</v>
      </c>
      <c r="AY32" s="442">
        <v>2829</v>
      </c>
      <c r="AZ32" s="442">
        <v>2730</v>
      </c>
      <c r="BA32" s="442">
        <v>5559</v>
      </c>
      <c r="BB32" s="442">
        <v>77</v>
      </c>
      <c r="BC32" s="442">
        <v>87</v>
      </c>
      <c r="BD32" s="442">
        <v>82</v>
      </c>
      <c r="BE32" s="442">
        <v>2828</v>
      </c>
      <c r="BF32" s="442">
        <v>2729</v>
      </c>
      <c r="BG32" s="442">
        <v>5557</v>
      </c>
      <c r="BH32" s="442">
        <v>75</v>
      </c>
      <c r="BI32" s="442">
        <v>83</v>
      </c>
      <c r="BJ32" s="442">
        <v>79</v>
      </c>
      <c r="BK32" s="442">
        <v>4057</v>
      </c>
      <c r="BL32" s="442">
        <v>3810</v>
      </c>
      <c r="BM32" s="442">
        <v>7867</v>
      </c>
      <c r="BN32" s="442">
        <v>85</v>
      </c>
      <c r="BO32" s="442">
        <v>91</v>
      </c>
      <c r="BP32" s="442">
        <v>88</v>
      </c>
      <c r="BQ32" s="442">
        <v>4055</v>
      </c>
      <c r="BR32" s="442">
        <v>3809</v>
      </c>
      <c r="BS32" s="442">
        <v>7864</v>
      </c>
      <c r="BT32" s="442">
        <v>79</v>
      </c>
      <c r="BU32" s="442">
        <v>91</v>
      </c>
      <c r="BV32" s="442">
        <v>85</v>
      </c>
      <c r="BW32" s="442">
        <v>4056</v>
      </c>
      <c r="BX32" s="442">
        <v>3807</v>
      </c>
      <c r="BY32" s="442">
        <v>7863</v>
      </c>
      <c r="BZ32" s="442">
        <v>81</v>
      </c>
      <c r="CA32" s="442">
        <v>83</v>
      </c>
      <c r="CB32" s="442">
        <v>82</v>
      </c>
      <c r="CC32" s="442">
        <v>4056</v>
      </c>
      <c r="CD32" s="442">
        <v>3807</v>
      </c>
      <c r="CE32" s="442">
        <v>7863</v>
      </c>
      <c r="CF32" s="442">
        <v>73</v>
      </c>
      <c r="CG32" s="442">
        <v>84</v>
      </c>
      <c r="CH32" s="442">
        <v>79</v>
      </c>
      <c r="CI32" s="442">
        <v>4054</v>
      </c>
      <c r="CJ32" s="442">
        <v>3806</v>
      </c>
      <c r="CK32" s="442">
        <v>7860</v>
      </c>
      <c r="CL32" s="442">
        <v>71</v>
      </c>
      <c r="CM32" s="442">
        <v>80</v>
      </c>
      <c r="CN32" s="442">
        <v>75</v>
      </c>
    </row>
    <row r="33" spans="1:92" x14ac:dyDescent="0.25">
      <c r="B33" s="433" t="s">
        <v>439</v>
      </c>
      <c r="C33" s="442">
        <v>2792</v>
      </c>
      <c r="D33" s="442">
        <v>2861</v>
      </c>
      <c r="E33" s="442">
        <v>5653</v>
      </c>
      <c r="F33" s="442">
        <v>81</v>
      </c>
      <c r="G33" s="442">
        <v>88</v>
      </c>
      <c r="H33" s="442">
        <v>85</v>
      </c>
      <c r="I33" s="442">
        <v>2792</v>
      </c>
      <c r="J33" s="442">
        <v>2860</v>
      </c>
      <c r="K33" s="442">
        <v>5652</v>
      </c>
      <c r="L33" s="442">
        <v>78</v>
      </c>
      <c r="M33" s="442">
        <v>88</v>
      </c>
      <c r="N33" s="442">
        <v>83</v>
      </c>
      <c r="O33" s="442">
        <v>2788</v>
      </c>
      <c r="P33" s="442">
        <v>2858</v>
      </c>
      <c r="Q33" s="442">
        <v>5646</v>
      </c>
      <c r="R33" s="442">
        <v>80</v>
      </c>
      <c r="S33" s="442">
        <v>84</v>
      </c>
      <c r="T33" s="442">
        <v>82</v>
      </c>
      <c r="U33" s="442">
        <v>2788</v>
      </c>
      <c r="V33" s="442">
        <v>2858</v>
      </c>
      <c r="W33" s="442">
        <v>5646</v>
      </c>
      <c r="X33" s="442">
        <v>74</v>
      </c>
      <c r="Y33" s="442">
        <v>84</v>
      </c>
      <c r="Z33" s="442">
        <v>79</v>
      </c>
      <c r="AA33" s="442">
        <v>2788</v>
      </c>
      <c r="AB33" s="442">
        <v>2857</v>
      </c>
      <c r="AC33" s="442">
        <v>5645</v>
      </c>
      <c r="AD33" s="442">
        <v>71</v>
      </c>
      <c r="AE33" s="442">
        <v>79</v>
      </c>
      <c r="AF33" s="442">
        <v>75</v>
      </c>
      <c r="AG33" s="442">
        <v>7387</v>
      </c>
      <c r="AH33" s="442">
        <v>7364</v>
      </c>
      <c r="AI33" s="442">
        <v>14751</v>
      </c>
      <c r="AJ33" s="442">
        <v>89</v>
      </c>
      <c r="AK33" s="442">
        <v>92</v>
      </c>
      <c r="AL33" s="442">
        <v>91</v>
      </c>
      <c r="AM33" s="442">
        <v>7384</v>
      </c>
      <c r="AN33" s="442">
        <v>7360</v>
      </c>
      <c r="AO33" s="442">
        <v>14744</v>
      </c>
      <c r="AP33" s="442">
        <v>86</v>
      </c>
      <c r="AQ33" s="442">
        <v>92</v>
      </c>
      <c r="AR33" s="442">
        <v>89</v>
      </c>
      <c r="AS33" s="442">
        <v>7384</v>
      </c>
      <c r="AT33" s="442">
        <v>7362</v>
      </c>
      <c r="AU33" s="442">
        <v>14746</v>
      </c>
      <c r="AV33" s="442">
        <v>88</v>
      </c>
      <c r="AW33" s="442">
        <v>88</v>
      </c>
      <c r="AX33" s="442">
        <v>88</v>
      </c>
      <c r="AY33" s="442">
        <v>7385</v>
      </c>
      <c r="AZ33" s="442">
        <v>7362</v>
      </c>
      <c r="BA33" s="442">
        <v>14747</v>
      </c>
      <c r="BB33" s="442">
        <v>84</v>
      </c>
      <c r="BC33" s="442">
        <v>89</v>
      </c>
      <c r="BD33" s="442">
        <v>87</v>
      </c>
      <c r="BE33" s="442">
        <v>7381</v>
      </c>
      <c r="BF33" s="442">
        <v>7358</v>
      </c>
      <c r="BG33" s="442">
        <v>14739</v>
      </c>
      <c r="BH33" s="442">
        <v>80</v>
      </c>
      <c r="BI33" s="442">
        <v>85</v>
      </c>
      <c r="BJ33" s="442">
        <v>83</v>
      </c>
      <c r="BK33" s="442">
        <v>10179</v>
      </c>
      <c r="BL33" s="442">
        <v>10225</v>
      </c>
      <c r="BM33" s="442">
        <v>20404</v>
      </c>
      <c r="BN33" s="442">
        <v>87</v>
      </c>
      <c r="BO33" s="442">
        <v>91</v>
      </c>
      <c r="BP33" s="442">
        <v>89</v>
      </c>
      <c r="BQ33" s="442">
        <v>10176</v>
      </c>
      <c r="BR33" s="442">
        <v>10220</v>
      </c>
      <c r="BS33" s="442">
        <v>20396</v>
      </c>
      <c r="BT33" s="442">
        <v>84</v>
      </c>
      <c r="BU33" s="442">
        <v>91</v>
      </c>
      <c r="BV33" s="442">
        <v>88</v>
      </c>
      <c r="BW33" s="442">
        <v>10172</v>
      </c>
      <c r="BX33" s="442">
        <v>10220</v>
      </c>
      <c r="BY33" s="442">
        <v>20392</v>
      </c>
      <c r="BZ33" s="442">
        <v>86</v>
      </c>
      <c r="CA33" s="442">
        <v>87</v>
      </c>
      <c r="CB33" s="442">
        <v>86</v>
      </c>
      <c r="CC33" s="442">
        <v>10173</v>
      </c>
      <c r="CD33" s="442">
        <v>10220</v>
      </c>
      <c r="CE33" s="442">
        <v>20393</v>
      </c>
      <c r="CF33" s="442">
        <v>82</v>
      </c>
      <c r="CG33" s="442">
        <v>88</v>
      </c>
      <c r="CH33" s="442">
        <v>85</v>
      </c>
      <c r="CI33" s="442">
        <v>10169</v>
      </c>
      <c r="CJ33" s="442">
        <v>10215</v>
      </c>
      <c r="CK33" s="442">
        <v>20384</v>
      </c>
      <c r="CL33" s="442">
        <v>78</v>
      </c>
      <c r="CM33" s="442">
        <v>83</v>
      </c>
      <c r="CN33" s="442">
        <v>81</v>
      </c>
    </row>
    <row r="34" spans="1:92" x14ac:dyDescent="0.25">
      <c r="B34" s="433" t="s">
        <v>388</v>
      </c>
      <c r="C34" s="442">
        <v>658</v>
      </c>
      <c r="D34" s="442">
        <v>539</v>
      </c>
      <c r="E34" s="442">
        <v>1197</v>
      </c>
      <c r="F34" s="442">
        <v>79</v>
      </c>
      <c r="G34" s="442">
        <v>87</v>
      </c>
      <c r="H34" s="442">
        <v>83</v>
      </c>
      <c r="I34" s="442">
        <v>657</v>
      </c>
      <c r="J34" s="442">
        <v>539</v>
      </c>
      <c r="K34" s="442">
        <v>1196</v>
      </c>
      <c r="L34" s="442">
        <v>75</v>
      </c>
      <c r="M34" s="442">
        <v>86</v>
      </c>
      <c r="N34" s="442">
        <v>80</v>
      </c>
      <c r="O34" s="442">
        <v>657</v>
      </c>
      <c r="P34" s="442">
        <v>539</v>
      </c>
      <c r="Q34" s="442">
        <v>1196</v>
      </c>
      <c r="R34" s="442">
        <v>75</v>
      </c>
      <c r="S34" s="442">
        <v>80</v>
      </c>
      <c r="T34" s="442">
        <v>78</v>
      </c>
      <c r="U34" s="442">
        <v>657</v>
      </c>
      <c r="V34" s="442">
        <v>539</v>
      </c>
      <c r="W34" s="442">
        <v>1196</v>
      </c>
      <c r="X34" s="442">
        <v>69</v>
      </c>
      <c r="Y34" s="442">
        <v>81</v>
      </c>
      <c r="Z34" s="442">
        <v>75</v>
      </c>
      <c r="AA34" s="442">
        <v>656</v>
      </c>
      <c r="AB34" s="442">
        <v>539</v>
      </c>
      <c r="AC34" s="442">
        <v>1195</v>
      </c>
      <c r="AD34" s="442">
        <v>67</v>
      </c>
      <c r="AE34" s="442">
        <v>76</v>
      </c>
      <c r="AF34" s="442">
        <v>71</v>
      </c>
      <c r="AG34" s="442">
        <v>1535</v>
      </c>
      <c r="AH34" s="442">
        <v>1537</v>
      </c>
      <c r="AI34" s="442">
        <v>3072</v>
      </c>
      <c r="AJ34" s="442">
        <v>87</v>
      </c>
      <c r="AK34" s="442">
        <v>91</v>
      </c>
      <c r="AL34" s="442">
        <v>89</v>
      </c>
      <c r="AM34" s="442">
        <v>1534</v>
      </c>
      <c r="AN34" s="442">
        <v>1537</v>
      </c>
      <c r="AO34" s="442">
        <v>3071</v>
      </c>
      <c r="AP34" s="442">
        <v>84</v>
      </c>
      <c r="AQ34" s="442">
        <v>90</v>
      </c>
      <c r="AR34" s="442">
        <v>87</v>
      </c>
      <c r="AS34" s="442">
        <v>1534</v>
      </c>
      <c r="AT34" s="442">
        <v>1537</v>
      </c>
      <c r="AU34" s="442">
        <v>3071</v>
      </c>
      <c r="AV34" s="442">
        <v>85</v>
      </c>
      <c r="AW34" s="442">
        <v>85</v>
      </c>
      <c r="AX34" s="442">
        <v>85</v>
      </c>
      <c r="AY34" s="442">
        <v>1534</v>
      </c>
      <c r="AZ34" s="442">
        <v>1537</v>
      </c>
      <c r="BA34" s="442">
        <v>3071</v>
      </c>
      <c r="BB34" s="442">
        <v>80</v>
      </c>
      <c r="BC34" s="442">
        <v>86</v>
      </c>
      <c r="BD34" s="442">
        <v>83</v>
      </c>
      <c r="BE34" s="442">
        <v>1533</v>
      </c>
      <c r="BF34" s="442">
        <v>1537</v>
      </c>
      <c r="BG34" s="442">
        <v>3070</v>
      </c>
      <c r="BH34" s="442">
        <v>76</v>
      </c>
      <c r="BI34" s="442">
        <v>81</v>
      </c>
      <c r="BJ34" s="442">
        <v>79</v>
      </c>
      <c r="BK34" s="442">
        <v>2193</v>
      </c>
      <c r="BL34" s="442">
        <v>2076</v>
      </c>
      <c r="BM34" s="442">
        <v>4269</v>
      </c>
      <c r="BN34" s="442">
        <v>84</v>
      </c>
      <c r="BO34" s="442">
        <v>90</v>
      </c>
      <c r="BP34" s="442">
        <v>87</v>
      </c>
      <c r="BQ34" s="442">
        <v>2191</v>
      </c>
      <c r="BR34" s="442">
        <v>2076</v>
      </c>
      <c r="BS34" s="442">
        <v>4267</v>
      </c>
      <c r="BT34" s="442">
        <v>81</v>
      </c>
      <c r="BU34" s="442">
        <v>89</v>
      </c>
      <c r="BV34" s="442">
        <v>85</v>
      </c>
      <c r="BW34" s="442">
        <v>2191</v>
      </c>
      <c r="BX34" s="442">
        <v>2076</v>
      </c>
      <c r="BY34" s="442">
        <v>4267</v>
      </c>
      <c r="BZ34" s="442">
        <v>82</v>
      </c>
      <c r="CA34" s="442">
        <v>84</v>
      </c>
      <c r="CB34" s="442">
        <v>83</v>
      </c>
      <c r="CC34" s="442">
        <v>2191</v>
      </c>
      <c r="CD34" s="442">
        <v>2076</v>
      </c>
      <c r="CE34" s="442">
        <v>4267</v>
      </c>
      <c r="CF34" s="442">
        <v>76</v>
      </c>
      <c r="CG34" s="442">
        <v>85</v>
      </c>
      <c r="CH34" s="442">
        <v>80</v>
      </c>
      <c r="CI34" s="442">
        <v>2189</v>
      </c>
      <c r="CJ34" s="442">
        <v>2076</v>
      </c>
      <c r="CK34" s="442">
        <v>4265</v>
      </c>
      <c r="CL34" s="442">
        <v>73</v>
      </c>
      <c r="CM34" s="442">
        <v>80</v>
      </c>
      <c r="CN34" s="442">
        <v>76</v>
      </c>
    </row>
    <row r="35" spans="1:92" x14ac:dyDescent="0.25">
      <c r="A35" s="443"/>
      <c r="B35" s="443"/>
    </row>
    <row r="36" spans="1:92" x14ac:dyDescent="0.25">
      <c r="B36" s="433" t="s">
        <v>37</v>
      </c>
      <c r="C36" s="433">
        <v>68</v>
      </c>
      <c r="D36" s="433">
        <v>77</v>
      </c>
      <c r="E36" s="433">
        <v>145</v>
      </c>
      <c r="F36" s="433">
        <v>84</v>
      </c>
      <c r="G36" s="433">
        <v>90</v>
      </c>
      <c r="H36" s="433">
        <v>87</v>
      </c>
      <c r="I36" s="433">
        <v>68</v>
      </c>
      <c r="J36" s="433">
        <v>77</v>
      </c>
      <c r="K36" s="433">
        <v>145</v>
      </c>
      <c r="L36" s="433">
        <v>85</v>
      </c>
      <c r="M36" s="433">
        <v>96</v>
      </c>
      <c r="N36" s="433">
        <v>91</v>
      </c>
      <c r="O36" s="433">
        <v>68</v>
      </c>
      <c r="P36" s="433">
        <v>77</v>
      </c>
      <c r="Q36" s="433">
        <v>145</v>
      </c>
      <c r="R36" s="433">
        <v>91</v>
      </c>
      <c r="S36" s="433">
        <v>94</v>
      </c>
      <c r="T36" s="433">
        <v>92</v>
      </c>
      <c r="U36" s="433">
        <v>68</v>
      </c>
      <c r="V36" s="433">
        <v>77</v>
      </c>
      <c r="W36" s="433">
        <v>145</v>
      </c>
      <c r="X36" s="433">
        <v>87</v>
      </c>
      <c r="Y36" s="433">
        <v>82</v>
      </c>
      <c r="Z36" s="433">
        <v>84</v>
      </c>
      <c r="AA36" s="433">
        <v>68</v>
      </c>
      <c r="AB36" s="433">
        <v>77</v>
      </c>
      <c r="AC36" s="433">
        <v>145</v>
      </c>
      <c r="AD36" s="433">
        <v>82</v>
      </c>
      <c r="AE36" s="433">
        <v>87</v>
      </c>
      <c r="AF36" s="433">
        <v>85</v>
      </c>
      <c r="AG36" s="433">
        <v>900</v>
      </c>
      <c r="AH36" s="433">
        <v>954</v>
      </c>
      <c r="AI36" s="433">
        <v>1854</v>
      </c>
      <c r="AJ36" s="433">
        <v>89</v>
      </c>
      <c r="AK36" s="433">
        <v>94</v>
      </c>
      <c r="AL36" s="433">
        <v>92</v>
      </c>
      <c r="AM36" s="433">
        <v>900</v>
      </c>
      <c r="AN36" s="433">
        <v>954</v>
      </c>
      <c r="AO36" s="433">
        <v>1854</v>
      </c>
      <c r="AP36" s="433">
        <v>88</v>
      </c>
      <c r="AQ36" s="433">
        <v>95</v>
      </c>
      <c r="AR36" s="433">
        <v>91</v>
      </c>
      <c r="AS36" s="433">
        <v>899</v>
      </c>
      <c r="AT36" s="433">
        <v>953</v>
      </c>
      <c r="AU36" s="433">
        <v>1852</v>
      </c>
      <c r="AV36" s="433">
        <v>96</v>
      </c>
      <c r="AW36" s="433">
        <v>97</v>
      </c>
      <c r="AX36" s="433">
        <v>96</v>
      </c>
      <c r="AY36" s="433">
        <v>900</v>
      </c>
      <c r="AZ36" s="433">
        <v>954</v>
      </c>
      <c r="BA36" s="433">
        <v>1854</v>
      </c>
      <c r="BB36" s="433">
        <v>88</v>
      </c>
      <c r="BC36" s="433">
        <v>93</v>
      </c>
      <c r="BD36" s="433">
        <v>91</v>
      </c>
      <c r="BE36" s="433">
        <v>899</v>
      </c>
      <c r="BF36" s="433">
        <v>953</v>
      </c>
      <c r="BG36" s="433">
        <v>1852</v>
      </c>
      <c r="BH36" s="433">
        <v>85</v>
      </c>
      <c r="BI36" s="433">
        <v>91</v>
      </c>
      <c r="BJ36" s="433">
        <v>88</v>
      </c>
      <c r="BK36" s="433">
        <v>968</v>
      </c>
      <c r="BL36" s="433">
        <v>1031</v>
      </c>
      <c r="BM36" s="433">
        <v>1999</v>
      </c>
      <c r="BN36" s="433">
        <v>89</v>
      </c>
      <c r="BO36" s="433">
        <v>93</v>
      </c>
      <c r="BP36" s="433">
        <v>91</v>
      </c>
      <c r="BQ36" s="433">
        <v>968</v>
      </c>
      <c r="BR36" s="433">
        <v>1031</v>
      </c>
      <c r="BS36" s="433">
        <v>1999</v>
      </c>
      <c r="BT36" s="433">
        <v>88</v>
      </c>
      <c r="BU36" s="433">
        <v>95</v>
      </c>
      <c r="BV36" s="433">
        <v>91</v>
      </c>
      <c r="BW36" s="433">
        <v>967</v>
      </c>
      <c r="BX36" s="433">
        <v>1030</v>
      </c>
      <c r="BY36" s="433">
        <v>1997</v>
      </c>
      <c r="BZ36" s="433">
        <v>96</v>
      </c>
      <c r="CA36" s="433">
        <v>96</v>
      </c>
      <c r="CB36" s="433">
        <v>96</v>
      </c>
      <c r="CC36" s="433">
        <v>968</v>
      </c>
      <c r="CD36" s="433">
        <v>1031</v>
      </c>
      <c r="CE36" s="433">
        <v>1999</v>
      </c>
      <c r="CF36" s="433">
        <v>88</v>
      </c>
      <c r="CG36" s="433">
        <v>93</v>
      </c>
      <c r="CH36" s="433">
        <v>90</v>
      </c>
      <c r="CI36" s="433">
        <v>967</v>
      </c>
      <c r="CJ36" s="433">
        <v>1030</v>
      </c>
      <c r="CK36" s="433">
        <v>1997</v>
      </c>
      <c r="CL36" s="433">
        <v>85</v>
      </c>
      <c r="CM36" s="433">
        <v>90</v>
      </c>
      <c r="CN36" s="433">
        <v>88</v>
      </c>
    </row>
    <row r="37" spans="1:92" x14ac:dyDescent="0.25">
      <c r="A37" s="443"/>
      <c r="B37" s="443"/>
    </row>
    <row r="38" spans="1:92" x14ac:dyDescent="0.25">
      <c r="B38" s="433" t="s">
        <v>389</v>
      </c>
      <c r="C38" s="442">
        <v>1320</v>
      </c>
      <c r="D38" s="442">
        <v>1165</v>
      </c>
      <c r="E38" s="442">
        <v>2485</v>
      </c>
      <c r="F38" s="442">
        <v>78</v>
      </c>
      <c r="G38" s="442">
        <v>84</v>
      </c>
      <c r="H38" s="442">
        <v>81</v>
      </c>
      <c r="I38" s="442">
        <v>1318</v>
      </c>
      <c r="J38" s="442">
        <v>1164</v>
      </c>
      <c r="K38" s="442">
        <v>2482</v>
      </c>
      <c r="L38" s="442">
        <v>74</v>
      </c>
      <c r="M38" s="442">
        <v>83</v>
      </c>
      <c r="N38" s="442">
        <v>78</v>
      </c>
      <c r="O38" s="442">
        <v>1319</v>
      </c>
      <c r="P38" s="442">
        <v>1165</v>
      </c>
      <c r="Q38" s="442">
        <v>2484</v>
      </c>
      <c r="R38" s="442">
        <v>82</v>
      </c>
      <c r="S38" s="442">
        <v>83</v>
      </c>
      <c r="T38" s="442">
        <v>83</v>
      </c>
      <c r="U38" s="442">
        <v>1319</v>
      </c>
      <c r="V38" s="442">
        <v>1165</v>
      </c>
      <c r="W38" s="442">
        <v>2484</v>
      </c>
      <c r="X38" s="442">
        <v>71</v>
      </c>
      <c r="Y38" s="442">
        <v>78</v>
      </c>
      <c r="Z38" s="442">
        <v>74</v>
      </c>
      <c r="AA38" s="442">
        <v>1317</v>
      </c>
      <c r="AB38" s="442">
        <v>1164</v>
      </c>
      <c r="AC38" s="442">
        <v>2481</v>
      </c>
      <c r="AD38" s="442">
        <v>68</v>
      </c>
      <c r="AE38" s="442">
        <v>74</v>
      </c>
      <c r="AF38" s="442">
        <v>71</v>
      </c>
      <c r="AG38" s="442">
        <v>3613</v>
      </c>
      <c r="AH38" s="442">
        <v>3465</v>
      </c>
      <c r="AI38" s="442">
        <v>7078</v>
      </c>
      <c r="AJ38" s="442">
        <v>83</v>
      </c>
      <c r="AK38" s="442">
        <v>86</v>
      </c>
      <c r="AL38" s="442">
        <v>85</v>
      </c>
      <c r="AM38" s="442">
        <v>3613</v>
      </c>
      <c r="AN38" s="442">
        <v>3465</v>
      </c>
      <c r="AO38" s="442">
        <v>7078</v>
      </c>
      <c r="AP38" s="442">
        <v>80</v>
      </c>
      <c r="AQ38" s="442">
        <v>86</v>
      </c>
      <c r="AR38" s="442">
        <v>83</v>
      </c>
      <c r="AS38" s="442">
        <v>3612</v>
      </c>
      <c r="AT38" s="442">
        <v>3465</v>
      </c>
      <c r="AU38" s="442">
        <v>7077</v>
      </c>
      <c r="AV38" s="442">
        <v>87</v>
      </c>
      <c r="AW38" s="442">
        <v>87</v>
      </c>
      <c r="AX38" s="442">
        <v>87</v>
      </c>
      <c r="AY38" s="442">
        <v>3612</v>
      </c>
      <c r="AZ38" s="442">
        <v>3465</v>
      </c>
      <c r="BA38" s="442">
        <v>7077</v>
      </c>
      <c r="BB38" s="442">
        <v>78</v>
      </c>
      <c r="BC38" s="442">
        <v>84</v>
      </c>
      <c r="BD38" s="442">
        <v>81</v>
      </c>
      <c r="BE38" s="442">
        <v>3612</v>
      </c>
      <c r="BF38" s="442">
        <v>3463</v>
      </c>
      <c r="BG38" s="442">
        <v>7075</v>
      </c>
      <c r="BH38" s="442">
        <v>75</v>
      </c>
      <c r="BI38" s="442">
        <v>80</v>
      </c>
      <c r="BJ38" s="442">
        <v>77</v>
      </c>
      <c r="BK38" s="442">
        <v>4933</v>
      </c>
      <c r="BL38" s="442">
        <v>4630</v>
      </c>
      <c r="BM38" s="442">
        <v>9563</v>
      </c>
      <c r="BN38" s="442">
        <v>81</v>
      </c>
      <c r="BO38" s="442">
        <v>86</v>
      </c>
      <c r="BP38" s="442">
        <v>84</v>
      </c>
      <c r="BQ38" s="442">
        <v>4931</v>
      </c>
      <c r="BR38" s="442">
        <v>4629</v>
      </c>
      <c r="BS38" s="442">
        <v>9560</v>
      </c>
      <c r="BT38" s="442">
        <v>78</v>
      </c>
      <c r="BU38" s="442">
        <v>85</v>
      </c>
      <c r="BV38" s="442">
        <v>82</v>
      </c>
      <c r="BW38" s="442">
        <v>4931</v>
      </c>
      <c r="BX38" s="442">
        <v>4630</v>
      </c>
      <c r="BY38" s="442">
        <v>9561</v>
      </c>
      <c r="BZ38" s="442">
        <v>86</v>
      </c>
      <c r="CA38" s="442">
        <v>86</v>
      </c>
      <c r="CB38" s="442">
        <v>86</v>
      </c>
      <c r="CC38" s="442">
        <v>4931</v>
      </c>
      <c r="CD38" s="442">
        <v>4630</v>
      </c>
      <c r="CE38" s="442">
        <v>9561</v>
      </c>
      <c r="CF38" s="442">
        <v>76</v>
      </c>
      <c r="CG38" s="442">
        <v>83</v>
      </c>
      <c r="CH38" s="442">
        <v>79</v>
      </c>
      <c r="CI38" s="442">
        <v>4929</v>
      </c>
      <c r="CJ38" s="442">
        <v>4627</v>
      </c>
      <c r="CK38" s="442">
        <v>9556</v>
      </c>
      <c r="CL38" s="442">
        <v>73</v>
      </c>
      <c r="CM38" s="442">
        <v>79</v>
      </c>
      <c r="CN38" s="442">
        <v>76</v>
      </c>
    </row>
    <row r="40" spans="1:92" x14ac:dyDescent="0.25">
      <c r="A40" s="444" t="s">
        <v>212</v>
      </c>
    </row>
    <row r="41" spans="1:92" x14ac:dyDescent="0.25">
      <c r="B41" s="433" t="s">
        <v>212</v>
      </c>
    </row>
    <row r="43" spans="1:92" x14ac:dyDescent="0.25">
      <c r="C43" s="434" t="s">
        <v>432</v>
      </c>
      <c r="AG43" s="434" t="s">
        <v>433</v>
      </c>
      <c r="BK43" s="434" t="s">
        <v>326</v>
      </c>
    </row>
    <row r="44" spans="1:92" x14ac:dyDescent="0.25">
      <c r="C44" s="435" t="s">
        <v>351</v>
      </c>
      <c r="D44" s="435"/>
      <c r="E44" s="435"/>
      <c r="F44" s="435"/>
      <c r="G44" s="435"/>
      <c r="H44" s="435"/>
      <c r="I44" s="436" t="s">
        <v>351</v>
      </c>
      <c r="J44" s="436"/>
      <c r="K44" s="436"/>
      <c r="L44" s="436"/>
      <c r="M44" s="436"/>
      <c r="N44" s="436"/>
      <c r="O44" s="437" t="s">
        <v>351</v>
      </c>
      <c r="P44" s="437"/>
      <c r="Q44" s="437"/>
      <c r="R44" s="437"/>
      <c r="S44" s="437"/>
      <c r="T44" s="437"/>
      <c r="AG44" s="435" t="s">
        <v>351</v>
      </c>
      <c r="AH44" s="435"/>
      <c r="AI44" s="435"/>
      <c r="AJ44" s="435"/>
      <c r="AK44" s="435"/>
      <c r="AL44" s="435"/>
      <c r="AM44" s="436" t="s">
        <v>351</v>
      </c>
      <c r="AN44" s="436"/>
      <c r="AO44" s="436"/>
      <c r="AP44" s="436"/>
      <c r="AQ44" s="436"/>
      <c r="AR44" s="436"/>
      <c r="AS44" s="437" t="s">
        <v>351</v>
      </c>
      <c r="AT44" s="437"/>
      <c r="AU44" s="437"/>
      <c r="AV44" s="437"/>
      <c r="AW44" s="437"/>
      <c r="AX44" s="437"/>
      <c r="BK44" s="435" t="s">
        <v>351</v>
      </c>
      <c r="BL44" s="435"/>
      <c r="BM44" s="435"/>
      <c r="BN44" s="435"/>
      <c r="BO44" s="435"/>
      <c r="BP44" s="435"/>
      <c r="BQ44" s="436" t="s">
        <v>351</v>
      </c>
      <c r="BR44" s="436"/>
      <c r="BS44" s="436"/>
      <c r="BT44" s="436"/>
      <c r="BU44" s="436"/>
      <c r="BV44" s="436"/>
      <c r="BW44" s="445" t="s">
        <v>351</v>
      </c>
      <c r="BX44" s="445"/>
      <c r="BY44" s="445"/>
      <c r="BZ44" s="445"/>
      <c r="CA44" s="445"/>
      <c r="CB44" s="445"/>
    </row>
    <row r="45" spans="1:92" x14ac:dyDescent="0.25">
      <c r="C45" s="435">
        <v>1</v>
      </c>
      <c r="D45" s="435"/>
      <c r="E45" s="435"/>
      <c r="F45" s="435"/>
      <c r="G45" s="435"/>
      <c r="H45" s="435"/>
      <c r="I45" s="436">
        <v>1</v>
      </c>
      <c r="J45" s="436"/>
      <c r="K45" s="436"/>
      <c r="L45" s="436"/>
      <c r="M45" s="436"/>
      <c r="N45" s="436"/>
      <c r="O45" s="437">
        <v>1</v>
      </c>
      <c r="P45" s="437"/>
      <c r="Q45" s="437"/>
      <c r="R45" s="437"/>
      <c r="S45" s="437"/>
      <c r="T45" s="437"/>
      <c r="AG45" s="435">
        <v>1</v>
      </c>
      <c r="AH45" s="435"/>
      <c r="AI45" s="435"/>
      <c r="AJ45" s="435"/>
      <c r="AK45" s="435"/>
      <c r="AL45" s="435"/>
      <c r="AM45" s="436">
        <v>1</v>
      </c>
      <c r="AN45" s="436"/>
      <c r="AO45" s="436"/>
      <c r="AP45" s="436"/>
      <c r="AQ45" s="436"/>
      <c r="AR45" s="436"/>
      <c r="AS45" s="437">
        <v>1</v>
      </c>
      <c r="AT45" s="437"/>
      <c r="AU45" s="437"/>
      <c r="AV45" s="437"/>
      <c r="AW45" s="437"/>
      <c r="AX45" s="437"/>
      <c r="BK45" s="435">
        <v>1</v>
      </c>
      <c r="BL45" s="435"/>
      <c r="BM45" s="435"/>
      <c r="BN45" s="435"/>
      <c r="BO45" s="435"/>
      <c r="BP45" s="435"/>
      <c r="BQ45" s="436">
        <v>1</v>
      </c>
      <c r="BR45" s="436"/>
      <c r="BS45" s="436"/>
      <c r="BT45" s="436"/>
      <c r="BU45" s="436"/>
      <c r="BV45" s="436"/>
      <c r="BW45" s="445">
        <v>1</v>
      </c>
      <c r="BX45" s="445"/>
      <c r="BY45" s="445"/>
      <c r="BZ45" s="445"/>
      <c r="CA45" s="445"/>
      <c r="CB45" s="445"/>
    </row>
    <row r="46" spans="1:92" x14ac:dyDescent="0.25">
      <c r="C46" s="435" t="s">
        <v>364</v>
      </c>
      <c r="D46" s="435"/>
      <c r="E46" s="435"/>
      <c r="F46" s="435"/>
      <c r="G46" s="435"/>
      <c r="H46" s="435"/>
      <c r="I46" s="436" t="s">
        <v>365</v>
      </c>
      <c r="J46" s="436"/>
      <c r="K46" s="436"/>
      <c r="L46" s="436"/>
      <c r="M46" s="436"/>
      <c r="N46" s="436"/>
      <c r="O46" s="437" t="s">
        <v>366</v>
      </c>
      <c r="P46" s="437"/>
      <c r="Q46" s="437"/>
      <c r="R46" s="437"/>
      <c r="S46" s="437"/>
      <c r="T46" s="437"/>
      <c r="AG46" s="435" t="s">
        <v>364</v>
      </c>
      <c r="AH46" s="435"/>
      <c r="AI46" s="435"/>
      <c r="AJ46" s="435"/>
      <c r="AK46" s="435"/>
      <c r="AL46" s="435"/>
      <c r="AM46" s="436" t="s">
        <v>365</v>
      </c>
      <c r="AN46" s="436"/>
      <c r="AO46" s="436"/>
      <c r="AP46" s="436"/>
      <c r="AQ46" s="436"/>
      <c r="AR46" s="436"/>
      <c r="AS46" s="437" t="s">
        <v>366</v>
      </c>
      <c r="AT46" s="437"/>
      <c r="AU46" s="437"/>
      <c r="AV46" s="437"/>
      <c r="AW46" s="437"/>
      <c r="AX46" s="437"/>
      <c r="BK46" s="435" t="s">
        <v>364</v>
      </c>
      <c r="BL46" s="435"/>
      <c r="BM46" s="435"/>
      <c r="BN46" s="435"/>
      <c r="BO46" s="435"/>
      <c r="BP46" s="435"/>
      <c r="BQ46" s="436" t="s">
        <v>365</v>
      </c>
      <c r="BR46" s="436"/>
      <c r="BS46" s="436"/>
      <c r="BT46" s="436"/>
      <c r="BU46" s="436"/>
      <c r="BV46" s="436"/>
      <c r="BW46" s="445" t="s">
        <v>366</v>
      </c>
      <c r="BX46" s="445"/>
      <c r="BY46" s="445"/>
      <c r="BZ46" s="445"/>
      <c r="CA46" s="445"/>
      <c r="CB46" s="445"/>
    </row>
    <row r="47" spans="1:92" x14ac:dyDescent="0.25">
      <c r="C47" s="435" t="s">
        <v>326</v>
      </c>
      <c r="D47" s="435"/>
      <c r="E47" s="435"/>
      <c r="F47" s="435">
        <v>1</v>
      </c>
      <c r="G47" s="435"/>
      <c r="H47" s="435"/>
      <c r="I47" s="436" t="s">
        <v>326</v>
      </c>
      <c r="J47" s="436"/>
      <c r="K47" s="436"/>
      <c r="L47" s="436">
        <v>1</v>
      </c>
      <c r="M47" s="436"/>
      <c r="N47" s="436"/>
      <c r="O47" s="437" t="s">
        <v>326</v>
      </c>
      <c r="P47" s="437"/>
      <c r="Q47" s="437"/>
      <c r="R47" s="437">
        <v>1</v>
      </c>
      <c r="S47" s="437"/>
      <c r="T47" s="437"/>
      <c r="AG47" s="435" t="s">
        <v>326</v>
      </c>
      <c r="AH47" s="435"/>
      <c r="AI47" s="435"/>
      <c r="AJ47" s="435">
        <v>1</v>
      </c>
      <c r="AK47" s="435"/>
      <c r="AL47" s="435"/>
      <c r="AM47" s="436" t="s">
        <v>326</v>
      </c>
      <c r="AN47" s="436"/>
      <c r="AO47" s="436"/>
      <c r="AP47" s="436">
        <v>1</v>
      </c>
      <c r="AQ47" s="436"/>
      <c r="AR47" s="436"/>
      <c r="AS47" s="437" t="s">
        <v>326</v>
      </c>
      <c r="AT47" s="437"/>
      <c r="AU47" s="437"/>
      <c r="AV47" s="437">
        <v>1</v>
      </c>
      <c r="AW47" s="437"/>
      <c r="AX47" s="437"/>
      <c r="BK47" s="435" t="s">
        <v>326</v>
      </c>
      <c r="BL47" s="435"/>
      <c r="BM47" s="435"/>
      <c r="BN47" s="435">
        <v>1</v>
      </c>
      <c r="BO47" s="435"/>
      <c r="BP47" s="435"/>
      <c r="BQ47" s="436" t="s">
        <v>326</v>
      </c>
      <c r="BR47" s="436"/>
      <c r="BS47" s="436"/>
      <c r="BT47" s="436">
        <v>1</v>
      </c>
      <c r="BU47" s="436"/>
      <c r="BV47" s="436"/>
      <c r="BW47" s="445" t="s">
        <v>326</v>
      </c>
      <c r="BX47" s="445"/>
      <c r="BY47" s="445"/>
      <c r="BZ47" s="445">
        <v>1</v>
      </c>
      <c r="CA47" s="445"/>
      <c r="CB47" s="445"/>
    </row>
    <row r="48" spans="1:92" x14ac:dyDescent="0.25">
      <c r="C48" s="435" t="s">
        <v>352</v>
      </c>
      <c r="D48" s="435"/>
      <c r="E48" s="435"/>
      <c r="F48" s="435" t="s">
        <v>352</v>
      </c>
      <c r="G48" s="435"/>
      <c r="H48" s="435"/>
      <c r="I48" s="436" t="s">
        <v>352</v>
      </c>
      <c r="J48" s="436"/>
      <c r="K48" s="436"/>
      <c r="L48" s="436" t="s">
        <v>352</v>
      </c>
      <c r="M48" s="436"/>
      <c r="N48" s="436"/>
      <c r="O48" s="437" t="s">
        <v>352</v>
      </c>
      <c r="P48" s="437"/>
      <c r="Q48" s="437"/>
      <c r="R48" s="437" t="s">
        <v>352</v>
      </c>
      <c r="S48" s="437"/>
      <c r="T48" s="437"/>
      <c r="AG48" s="435" t="s">
        <v>352</v>
      </c>
      <c r="AH48" s="435"/>
      <c r="AI48" s="435"/>
      <c r="AJ48" s="435" t="s">
        <v>352</v>
      </c>
      <c r="AK48" s="435"/>
      <c r="AL48" s="435"/>
      <c r="AM48" s="436" t="s">
        <v>352</v>
      </c>
      <c r="AN48" s="436"/>
      <c r="AO48" s="436"/>
      <c r="AP48" s="436" t="s">
        <v>352</v>
      </c>
      <c r="AQ48" s="436"/>
      <c r="AR48" s="436"/>
      <c r="AS48" s="437" t="s">
        <v>352</v>
      </c>
      <c r="AT48" s="437"/>
      <c r="AU48" s="437"/>
      <c r="AV48" s="437" t="s">
        <v>352</v>
      </c>
      <c r="AW48" s="437"/>
      <c r="AX48" s="437"/>
      <c r="BK48" s="435" t="s">
        <v>352</v>
      </c>
      <c r="BL48" s="435"/>
      <c r="BM48" s="435"/>
      <c r="BN48" s="435" t="s">
        <v>352</v>
      </c>
      <c r="BO48" s="435"/>
      <c r="BP48" s="435"/>
      <c r="BQ48" s="436" t="s">
        <v>352</v>
      </c>
      <c r="BR48" s="436"/>
      <c r="BS48" s="436"/>
      <c r="BT48" s="436" t="s">
        <v>352</v>
      </c>
      <c r="BU48" s="436"/>
      <c r="BV48" s="436"/>
      <c r="BW48" s="445" t="s">
        <v>352</v>
      </c>
      <c r="BX48" s="445"/>
      <c r="BY48" s="445"/>
      <c r="BZ48" s="445" t="s">
        <v>352</v>
      </c>
      <c r="CA48" s="445"/>
      <c r="CB48" s="445"/>
    </row>
    <row r="49" spans="1:80" x14ac:dyDescent="0.25">
      <c r="C49" s="435" t="s">
        <v>354</v>
      </c>
      <c r="D49" s="435" t="s">
        <v>353</v>
      </c>
      <c r="E49" s="435" t="s">
        <v>326</v>
      </c>
      <c r="F49" s="435" t="s">
        <v>354</v>
      </c>
      <c r="G49" s="435" t="s">
        <v>353</v>
      </c>
      <c r="H49" s="435" t="s">
        <v>326</v>
      </c>
      <c r="I49" s="436" t="s">
        <v>354</v>
      </c>
      <c r="J49" s="436" t="s">
        <v>353</v>
      </c>
      <c r="K49" s="436" t="s">
        <v>326</v>
      </c>
      <c r="L49" s="436" t="s">
        <v>354</v>
      </c>
      <c r="M49" s="436" t="s">
        <v>353</v>
      </c>
      <c r="N49" s="436" t="s">
        <v>326</v>
      </c>
      <c r="O49" s="437" t="s">
        <v>354</v>
      </c>
      <c r="P49" s="437" t="s">
        <v>353</v>
      </c>
      <c r="Q49" s="437" t="s">
        <v>326</v>
      </c>
      <c r="R49" s="437" t="s">
        <v>354</v>
      </c>
      <c r="S49" s="437" t="s">
        <v>353</v>
      </c>
      <c r="T49" s="437" t="s">
        <v>326</v>
      </c>
      <c r="AG49" s="435" t="s">
        <v>354</v>
      </c>
      <c r="AH49" s="435" t="s">
        <v>353</v>
      </c>
      <c r="AI49" s="435" t="s">
        <v>326</v>
      </c>
      <c r="AJ49" s="435" t="s">
        <v>354</v>
      </c>
      <c r="AK49" s="435" t="s">
        <v>353</v>
      </c>
      <c r="AL49" s="435" t="s">
        <v>326</v>
      </c>
      <c r="AM49" s="436" t="s">
        <v>354</v>
      </c>
      <c r="AN49" s="436" t="s">
        <v>353</v>
      </c>
      <c r="AO49" s="436" t="s">
        <v>326</v>
      </c>
      <c r="AP49" s="436" t="s">
        <v>354</v>
      </c>
      <c r="AQ49" s="436" t="s">
        <v>353</v>
      </c>
      <c r="AR49" s="436" t="s">
        <v>326</v>
      </c>
      <c r="AS49" s="437" t="s">
        <v>354</v>
      </c>
      <c r="AT49" s="437" t="s">
        <v>353</v>
      </c>
      <c r="AU49" s="437" t="s">
        <v>326</v>
      </c>
      <c r="AV49" s="437" t="s">
        <v>354</v>
      </c>
      <c r="AW49" s="437" t="s">
        <v>353</v>
      </c>
      <c r="AX49" s="437" t="s">
        <v>326</v>
      </c>
      <c r="BK49" s="435" t="s">
        <v>354</v>
      </c>
      <c r="BL49" s="435" t="s">
        <v>353</v>
      </c>
      <c r="BM49" s="435" t="s">
        <v>326</v>
      </c>
      <c r="BN49" s="435" t="s">
        <v>354</v>
      </c>
      <c r="BO49" s="435" t="s">
        <v>353</v>
      </c>
      <c r="BP49" s="435" t="s">
        <v>326</v>
      </c>
      <c r="BQ49" s="436" t="s">
        <v>354</v>
      </c>
      <c r="BR49" s="436" t="s">
        <v>353</v>
      </c>
      <c r="BS49" s="436" t="s">
        <v>326</v>
      </c>
      <c r="BT49" s="436" t="s">
        <v>354</v>
      </c>
      <c r="BU49" s="436" t="s">
        <v>353</v>
      </c>
      <c r="BV49" s="436" t="s">
        <v>326</v>
      </c>
      <c r="BW49" s="445" t="s">
        <v>354</v>
      </c>
      <c r="BX49" s="445" t="s">
        <v>353</v>
      </c>
      <c r="BY49" s="445" t="s">
        <v>326</v>
      </c>
      <c r="BZ49" s="445" t="s">
        <v>354</v>
      </c>
      <c r="CA49" s="445" t="s">
        <v>353</v>
      </c>
      <c r="CB49" s="445" t="s">
        <v>326</v>
      </c>
    </row>
    <row r="50" spans="1:80" x14ac:dyDescent="0.25">
      <c r="C50" s="435" t="s">
        <v>372</v>
      </c>
      <c r="D50" s="435" t="s">
        <v>372</v>
      </c>
      <c r="E50" s="435" t="s">
        <v>372</v>
      </c>
      <c r="F50" s="435" t="s">
        <v>372</v>
      </c>
      <c r="G50" s="435" t="s">
        <v>372</v>
      </c>
      <c r="H50" s="435" t="s">
        <v>372</v>
      </c>
      <c r="I50" s="436" t="s">
        <v>372</v>
      </c>
      <c r="J50" s="436" t="s">
        <v>372</v>
      </c>
      <c r="K50" s="436" t="s">
        <v>372</v>
      </c>
      <c r="L50" s="436" t="s">
        <v>372</v>
      </c>
      <c r="M50" s="436" t="s">
        <v>372</v>
      </c>
      <c r="N50" s="436" t="s">
        <v>372</v>
      </c>
      <c r="O50" s="437" t="s">
        <v>372</v>
      </c>
      <c r="P50" s="437" t="s">
        <v>372</v>
      </c>
      <c r="Q50" s="437" t="s">
        <v>372</v>
      </c>
      <c r="R50" s="437" t="s">
        <v>372</v>
      </c>
      <c r="S50" s="437" t="s">
        <v>372</v>
      </c>
      <c r="T50" s="437" t="s">
        <v>372</v>
      </c>
      <c r="AG50" s="435" t="s">
        <v>372</v>
      </c>
      <c r="AH50" s="435" t="s">
        <v>372</v>
      </c>
      <c r="AI50" s="435" t="s">
        <v>372</v>
      </c>
      <c r="AJ50" s="435" t="s">
        <v>372</v>
      </c>
      <c r="AK50" s="435" t="s">
        <v>372</v>
      </c>
      <c r="AL50" s="435" t="s">
        <v>372</v>
      </c>
      <c r="AM50" s="436" t="s">
        <v>372</v>
      </c>
      <c r="AN50" s="436" t="s">
        <v>372</v>
      </c>
      <c r="AO50" s="436" t="s">
        <v>372</v>
      </c>
      <c r="AP50" s="436" t="s">
        <v>372</v>
      </c>
      <c r="AQ50" s="436" t="s">
        <v>372</v>
      </c>
      <c r="AR50" s="436" t="s">
        <v>372</v>
      </c>
      <c r="AS50" s="437" t="s">
        <v>372</v>
      </c>
      <c r="AT50" s="437" t="s">
        <v>372</v>
      </c>
      <c r="AU50" s="437" t="s">
        <v>372</v>
      </c>
      <c r="AV50" s="437" t="s">
        <v>372</v>
      </c>
      <c r="AW50" s="437" t="s">
        <v>372</v>
      </c>
      <c r="AX50" s="437" t="s">
        <v>372</v>
      </c>
      <c r="BK50" s="435" t="s">
        <v>372</v>
      </c>
      <c r="BL50" s="435" t="s">
        <v>372</v>
      </c>
      <c r="BM50" s="435" t="s">
        <v>372</v>
      </c>
      <c r="BN50" s="435" t="s">
        <v>372</v>
      </c>
      <c r="BO50" s="435" t="s">
        <v>372</v>
      </c>
      <c r="BP50" s="435" t="s">
        <v>372</v>
      </c>
      <c r="BQ50" s="436" t="s">
        <v>372</v>
      </c>
      <c r="BR50" s="436" t="s">
        <v>372</v>
      </c>
      <c r="BS50" s="436" t="s">
        <v>372</v>
      </c>
      <c r="BT50" s="436" t="s">
        <v>372</v>
      </c>
      <c r="BU50" s="436" t="s">
        <v>372</v>
      </c>
      <c r="BV50" s="436" t="s">
        <v>372</v>
      </c>
      <c r="BW50" s="445" t="s">
        <v>372</v>
      </c>
      <c r="BX50" s="445" t="s">
        <v>372</v>
      </c>
      <c r="BY50" s="445" t="s">
        <v>372</v>
      </c>
      <c r="BZ50" s="445" t="s">
        <v>372</v>
      </c>
      <c r="CA50" s="445" t="s">
        <v>372</v>
      </c>
      <c r="CB50" s="445" t="s">
        <v>372</v>
      </c>
    </row>
    <row r="51" spans="1:80" x14ac:dyDescent="0.25">
      <c r="A51" s="433" t="s">
        <v>436</v>
      </c>
      <c r="B51" s="413" t="s">
        <v>431</v>
      </c>
      <c r="C51" s="442">
        <v>45637</v>
      </c>
      <c r="D51" s="442">
        <v>43609</v>
      </c>
      <c r="E51" s="442">
        <v>89246</v>
      </c>
      <c r="F51" s="442">
        <v>85</v>
      </c>
      <c r="G51" s="442">
        <v>88</v>
      </c>
      <c r="H51" s="442">
        <v>87</v>
      </c>
      <c r="I51" s="442">
        <v>45643</v>
      </c>
      <c r="J51" s="442">
        <v>43622</v>
      </c>
      <c r="K51" s="442">
        <v>89265</v>
      </c>
      <c r="L51" s="442">
        <v>89</v>
      </c>
      <c r="M51" s="442">
        <v>93</v>
      </c>
      <c r="N51" s="442">
        <v>91</v>
      </c>
      <c r="O51" s="442">
        <v>45613</v>
      </c>
      <c r="P51" s="442">
        <v>43584</v>
      </c>
      <c r="Q51" s="442">
        <v>89197</v>
      </c>
      <c r="R51" s="442">
        <v>85</v>
      </c>
      <c r="S51" s="442">
        <v>84</v>
      </c>
      <c r="T51" s="442">
        <v>84</v>
      </c>
      <c r="U51" s="442"/>
      <c r="AG51" s="442">
        <v>234421</v>
      </c>
      <c r="AH51" s="442">
        <v>224218</v>
      </c>
      <c r="AI51" s="442">
        <v>458639</v>
      </c>
      <c r="AJ51" s="442">
        <v>91</v>
      </c>
      <c r="AK51" s="442">
        <v>93</v>
      </c>
      <c r="AL51" s="442">
        <v>92</v>
      </c>
      <c r="AM51" s="442">
        <v>234586</v>
      </c>
      <c r="AN51" s="442">
        <v>224439</v>
      </c>
      <c r="AO51" s="442">
        <v>459025</v>
      </c>
      <c r="AP51" s="442">
        <v>94</v>
      </c>
      <c r="AQ51" s="442">
        <v>96</v>
      </c>
      <c r="AR51" s="442">
        <v>95</v>
      </c>
      <c r="AS51" s="442">
        <v>234942</v>
      </c>
      <c r="AT51" s="442">
        <v>224542</v>
      </c>
      <c r="AU51" s="442">
        <v>459484</v>
      </c>
      <c r="AV51" s="442">
        <v>91</v>
      </c>
      <c r="AW51" s="442">
        <v>90</v>
      </c>
      <c r="AX51" s="442">
        <v>91</v>
      </c>
      <c r="BK51" s="442">
        <v>280058</v>
      </c>
      <c r="BL51" s="442">
        <v>267827</v>
      </c>
      <c r="BM51" s="442">
        <v>547885</v>
      </c>
      <c r="BN51" s="442">
        <v>90</v>
      </c>
      <c r="BO51" s="442">
        <v>92</v>
      </c>
      <c r="BP51" s="442">
        <v>91</v>
      </c>
      <c r="BQ51" s="442">
        <v>280229</v>
      </c>
      <c r="BR51" s="442">
        <v>268061</v>
      </c>
      <c r="BS51" s="442">
        <v>548290</v>
      </c>
      <c r="BT51" s="442">
        <v>93</v>
      </c>
      <c r="BU51" s="442">
        <v>96</v>
      </c>
      <c r="BV51" s="442">
        <v>94</v>
      </c>
      <c r="BW51" s="442">
        <v>280555</v>
      </c>
      <c r="BX51" s="442">
        <v>268126</v>
      </c>
      <c r="BY51" s="442">
        <v>548681</v>
      </c>
      <c r="BZ51" s="442">
        <v>90</v>
      </c>
      <c r="CA51" s="442">
        <v>89</v>
      </c>
      <c r="CB51" s="442">
        <v>90</v>
      </c>
    </row>
    <row r="52" spans="1:80" x14ac:dyDescent="0.25">
      <c r="B52" s="433" t="s">
        <v>33</v>
      </c>
      <c r="C52" s="442">
        <v>31931</v>
      </c>
      <c r="D52" s="442">
        <v>30357</v>
      </c>
      <c r="E52" s="442">
        <v>62288</v>
      </c>
      <c r="F52" s="442">
        <v>84</v>
      </c>
      <c r="G52" s="442">
        <v>87</v>
      </c>
      <c r="H52" s="442">
        <v>86</v>
      </c>
      <c r="I52" s="442">
        <v>31930</v>
      </c>
      <c r="J52" s="442">
        <v>30355</v>
      </c>
      <c r="K52" s="442">
        <v>62285</v>
      </c>
      <c r="L52" s="442">
        <v>88</v>
      </c>
      <c r="M52" s="442">
        <v>92</v>
      </c>
      <c r="N52" s="442">
        <v>90</v>
      </c>
      <c r="O52" s="442">
        <v>31902</v>
      </c>
      <c r="P52" s="442">
        <v>30336</v>
      </c>
      <c r="Q52" s="442">
        <v>62238</v>
      </c>
      <c r="R52" s="442">
        <v>83</v>
      </c>
      <c r="S52" s="442">
        <v>83</v>
      </c>
      <c r="T52" s="442">
        <v>83</v>
      </c>
      <c r="AG52" s="442">
        <v>184586</v>
      </c>
      <c r="AH52" s="442">
        <v>175994</v>
      </c>
      <c r="AI52" s="442">
        <v>360580</v>
      </c>
      <c r="AJ52" s="442">
        <v>91</v>
      </c>
      <c r="AK52" s="442">
        <v>93</v>
      </c>
      <c r="AL52" s="442">
        <v>92</v>
      </c>
      <c r="AM52" s="442">
        <v>184649</v>
      </c>
      <c r="AN52" s="442">
        <v>176143</v>
      </c>
      <c r="AO52" s="442">
        <v>360792</v>
      </c>
      <c r="AP52" s="442">
        <v>94</v>
      </c>
      <c r="AQ52" s="442">
        <v>96</v>
      </c>
      <c r="AR52" s="442">
        <v>95</v>
      </c>
      <c r="AS52" s="442">
        <v>184863</v>
      </c>
      <c r="AT52" s="442">
        <v>176145</v>
      </c>
      <c r="AU52" s="442">
        <v>361008</v>
      </c>
      <c r="AV52" s="442">
        <v>91</v>
      </c>
      <c r="AW52" s="442">
        <v>90</v>
      </c>
      <c r="AX52" s="442">
        <v>90</v>
      </c>
      <c r="BK52" s="442">
        <v>216517</v>
      </c>
      <c r="BL52" s="442">
        <v>206351</v>
      </c>
      <c r="BM52" s="442">
        <v>422868</v>
      </c>
      <c r="BN52" s="442">
        <v>90</v>
      </c>
      <c r="BO52" s="442">
        <v>92</v>
      </c>
      <c r="BP52" s="442">
        <v>91</v>
      </c>
      <c r="BQ52" s="442">
        <v>216579</v>
      </c>
      <c r="BR52" s="442">
        <v>206498</v>
      </c>
      <c r="BS52" s="442">
        <v>423077</v>
      </c>
      <c r="BT52" s="442">
        <v>93</v>
      </c>
      <c r="BU52" s="442">
        <v>95</v>
      </c>
      <c r="BV52" s="442">
        <v>94</v>
      </c>
      <c r="BW52" s="442">
        <v>216765</v>
      </c>
      <c r="BX52" s="442">
        <v>206481</v>
      </c>
      <c r="BY52" s="442">
        <v>423246</v>
      </c>
      <c r="BZ52" s="442">
        <v>90</v>
      </c>
      <c r="CA52" s="442">
        <v>89</v>
      </c>
      <c r="CB52" s="442">
        <v>89</v>
      </c>
    </row>
    <row r="53" spans="1:80" x14ac:dyDescent="0.25">
      <c r="B53" s="433" t="s">
        <v>373</v>
      </c>
      <c r="C53" s="442">
        <v>30089</v>
      </c>
      <c r="D53" s="442">
        <v>28537</v>
      </c>
      <c r="E53" s="442">
        <v>58626</v>
      </c>
      <c r="F53" s="442">
        <v>84</v>
      </c>
      <c r="G53" s="442">
        <v>87</v>
      </c>
      <c r="H53" s="442">
        <v>86</v>
      </c>
      <c r="I53" s="442">
        <v>30078</v>
      </c>
      <c r="J53" s="442">
        <v>28537</v>
      </c>
      <c r="K53" s="442">
        <v>58615</v>
      </c>
      <c r="L53" s="442">
        <v>88</v>
      </c>
      <c r="M53" s="442">
        <v>92</v>
      </c>
      <c r="N53" s="442">
        <v>90</v>
      </c>
      <c r="O53" s="442">
        <v>30093</v>
      </c>
      <c r="P53" s="442">
        <v>28539</v>
      </c>
      <c r="Q53" s="442">
        <v>58632</v>
      </c>
      <c r="R53" s="442">
        <v>83</v>
      </c>
      <c r="S53" s="442">
        <v>83</v>
      </c>
      <c r="T53" s="442">
        <v>83</v>
      </c>
      <c r="AG53" s="442">
        <v>173517</v>
      </c>
      <c r="AH53" s="442">
        <v>165434</v>
      </c>
      <c r="AI53" s="442">
        <v>338951</v>
      </c>
      <c r="AJ53" s="442">
        <v>91</v>
      </c>
      <c r="AK53" s="442">
        <v>93</v>
      </c>
      <c r="AL53" s="442">
        <v>92</v>
      </c>
      <c r="AM53" s="442">
        <v>173549</v>
      </c>
      <c r="AN53" s="442">
        <v>165521</v>
      </c>
      <c r="AO53" s="442">
        <v>339070</v>
      </c>
      <c r="AP53" s="442">
        <v>94</v>
      </c>
      <c r="AQ53" s="442">
        <v>96</v>
      </c>
      <c r="AR53" s="442">
        <v>95</v>
      </c>
      <c r="AS53" s="442">
        <v>173778</v>
      </c>
      <c r="AT53" s="442">
        <v>165611</v>
      </c>
      <c r="AU53" s="442">
        <v>339389</v>
      </c>
      <c r="AV53" s="442">
        <v>91</v>
      </c>
      <c r="AW53" s="442">
        <v>90</v>
      </c>
      <c r="AX53" s="442">
        <v>90</v>
      </c>
      <c r="BK53" s="442">
        <v>203606</v>
      </c>
      <c r="BL53" s="442">
        <v>193971</v>
      </c>
      <c r="BM53" s="442">
        <v>397577</v>
      </c>
      <c r="BN53" s="442">
        <v>90</v>
      </c>
      <c r="BO53" s="442">
        <v>92</v>
      </c>
      <c r="BP53" s="442">
        <v>91</v>
      </c>
      <c r="BQ53" s="442">
        <v>203627</v>
      </c>
      <c r="BR53" s="442">
        <v>194058</v>
      </c>
      <c r="BS53" s="442">
        <v>397685</v>
      </c>
      <c r="BT53" s="442">
        <v>93</v>
      </c>
      <c r="BU53" s="442">
        <v>96</v>
      </c>
      <c r="BV53" s="442">
        <v>94</v>
      </c>
      <c r="BW53" s="442">
        <v>203871</v>
      </c>
      <c r="BX53" s="442">
        <v>194150</v>
      </c>
      <c r="BY53" s="442">
        <v>398021</v>
      </c>
      <c r="BZ53" s="442">
        <v>90</v>
      </c>
      <c r="CA53" s="442">
        <v>89</v>
      </c>
      <c r="CB53" s="442">
        <v>89</v>
      </c>
    </row>
    <row r="54" spans="1:80" x14ac:dyDescent="0.25">
      <c r="B54" s="433" t="s">
        <v>374</v>
      </c>
      <c r="C54" s="442">
        <v>127</v>
      </c>
      <c r="D54" s="442">
        <v>94</v>
      </c>
      <c r="E54" s="442">
        <v>221</v>
      </c>
      <c r="F54" s="442">
        <v>87</v>
      </c>
      <c r="G54" s="442">
        <v>89</v>
      </c>
      <c r="H54" s="442">
        <v>88</v>
      </c>
      <c r="I54" s="442">
        <v>128</v>
      </c>
      <c r="J54" s="442">
        <v>94</v>
      </c>
      <c r="K54" s="442">
        <v>222</v>
      </c>
      <c r="L54" s="442">
        <v>89</v>
      </c>
      <c r="M54" s="442">
        <v>94</v>
      </c>
      <c r="N54" s="442">
        <v>91</v>
      </c>
      <c r="O54" s="442">
        <v>128</v>
      </c>
      <c r="P54" s="442">
        <v>95</v>
      </c>
      <c r="Q54" s="442">
        <v>223</v>
      </c>
      <c r="R54" s="442">
        <v>85</v>
      </c>
      <c r="S54" s="442">
        <v>83</v>
      </c>
      <c r="T54" s="442">
        <v>84</v>
      </c>
      <c r="AG54" s="442">
        <v>620</v>
      </c>
      <c r="AH54" s="442">
        <v>638</v>
      </c>
      <c r="AI54" s="442">
        <v>1258</v>
      </c>
      <c r="AJ54" s="442">
        <v>94</v>
      </c>
      <c r="AK54" s="442">
        <v>96</v>
      </c>
      <c r="AL54" s="442">
        <v>95</v>
      </c>
      <c r="AM54" s="442">
        <v>622</v>
      </c>
      <c r="AN54" s="442">
        <v>638</v>
      </c>
      <c r="AO54" s="442">
        <v>1260</v>
      </c>
      <c r="AP54" s="442">
        <v>97</v>
      </c>
      <c r="AQ54" s="442">
        <v>99</v>
      </c>
      <c r="AR54" s="442">
        <v>98</v>
      </c>
      <c r="AS54" s="442">
        <v>626</v>
      </c>
      <c r="AT54" s="442">
        <v>639</v>
      </c>
      <c r="AU54" s="442">
        <v>1265</v>
      </c>
      <c r="AV54" s="442">
        <v>93</v>
      </c>
      <c r="AW54" s="442">
        <v>93</v>
      </c>
      <c r="AX54" s="442">
        <v>93</v>
      </c>
      <c r="BK54" s="442">
        <v>747</v>
      </c>
      <c r="BL54" s="442">
        <v>732</v>
      </c>
      <c r="BM54" s="442">
        <v>1479</v>
      </c>
      <c r="BN54" s="442">
        <v>93</v>
      </c>
      <c r="BO54" s="442">
        <v>95</v>
      </c>
      <c r="BP54" s="442">
        <v>94</v>
      </c>
      <c r="BQ54" s="442">
        <v>750</v>
      </c>
      <c r="BR54" s="442">
        <v>732</v>
      </c>
      <c r="BS54" s="442">
        <v>1482</v>
      </c>
      <c r="BT54" s="442">
        <v>96</v>
      </c>
      <c r="BU54" s="442">
        <v>98</v>
      </c>
      <c r="BV54" s="442">
        <v>97</v>
      </c>
      <c r="BW54" s="442">
        <v>754</v>
      </c>
      <c r="BX54" s="442">
        <v>734</v>
      </c>
      <c r="BY54" s="442">
        <v>1488</v>
      </c>
      <c r="BZ54" s="442">
        <v>91</v>
      </c>
      <c r="CA54" s="442">
        <v>91</v>
      </c>
      <c r="CB54" s="442">
        <v>91</v>
      </c>
    </row>
    <row r="55" spans="1:80" x14ac:dyDescent="0.25">
      <c r="B55" s="433" t="s">
        <v>375</v>
      </c>
      <c r="C55" s="442">
        <v>125</v>
      </c>
      <c r="D55" s="442">
        <v>141</v>
      </c>
      <c r="E55" s="442">
        <v>266</v>
      </c>
      <c r="F55" s="442">
        <v>86</v>
      </c>
      <c r="G55" s="442">
        <v>80</v>
      </c>
      <c r="H55" s="442">
        <v>83</v>
      </c>
      <c r="I55" s="442">
        <v>125</v>
      </c>
      <c r="J55" s="442">
        <v>141</v>
      </c>
      <c r="K55" s="442">
        <v>266</v>
      </c>
      <c r="L55" s="442">
        <v>88</v>
      </c>
      <c r="M55" s="442">
        <v>87</v>
      </c>
      <c r="N55" s="442">
        <v>88</v>
      </c>
      <c r="O55" s="442">
        <v>125</v>
      </c>
      <c r="P55" s="442">
        <v>141</v>
      </c>
      <c r="Q55" s="442">
        <v>266</v>
      </c>
      <c r="R55" s="442">
        <v>82</v>
      </c>
      <c r="S55" s="442">
        <v>76</v>
      </c>
      <c r="T55" s="442">
        <v>79</v>
      </c>
      <c r="AG55" s="442">
        <v>69</v>
      </c>
      <c r="AH55" s="442">
        <v>55</v>
      </c>
      <c r="AI55" s="442">
        <v>124</v>
      </c>
      <c r="AJ55" s="442">
        <v>84</v>
      </c>
      <c r="AK55" s="442">
        <v>84</v>
      </c>
      <c r="AL55" s="442">
        <v>84</v>
      </c>
      <c r="AM55" s="442">
        <v>70</v>
      </c>
      <c r="AN55" s="442">
        <v>55</v>
      </c>
      <c r="AO55" s="442">
        <v>125</v>
      </c>
      <c r="AP55" s="442">
        <v>86</v>
      </c>
      <c r="AQ55" s="442">
        <v>87</v>
      </c>
      <c r="AR55" s="442">
        <v>86</v>
      </c>
      <c r="AS55" s="442">
        <v>70</v>
      </c>
      <c r="AT55" s="442">
        <v>55</v>
      </c>
      <c r="AU55" s="442">
        <v>125</v>
      </c>
      <c r="AV55" s="442">
        <v>86</v>
      </c>
      <c r="AW55" s="442">
        <v>85</v>
      </c>
      <c r="AX55" s="442">
        <v>86</v>
      </c>
      <c r="BK55" s="442">
        <v>194</v>
      </c>
      <c r="BL55" s="442">
        <v>196</v>
      </c>
      <c r="BM55" s="442">
        <v>390</v>
      </c>
      <c r="BN55" s="442">
        <v>85</v>
      </c>
      <c r="BO55" s="442">
        <v>81</v>
      </c>
      <c r="BP55" s="442">
        <v>83</v>
      </c>
      <c r="BQ55" s="442">
        <v>195</v>
      </c>
      <c r="BR55" s="442">
        <v>196</v>
      </c>
      <c r="BS55" s="442">
        <v>391</v>
      </c>
      <c r="BT55" s="442">
        <v>87</v>
      </c>
      <c r="BU55" s="442">
        <v>87</v>
      </c>
      <c r="BV55" s="442">
        <v>87</v>
      </c>
      <c r="BW55" s="442">
        <v>195</v>
      </c>
      <c r="BX55" s="442">
        <v>196</v>
      </c>
      <c r="BY55" s="442">
        <v>391</v>
      </c>
      <c r="BZ55" s="442">
        <v>84</v>
      </c>
      <c r="CA55" s="442">
        <v>79</v>
      </c>
      <c r="CB55" s="442">
        <v>81</v>
      </c>
    </row>
    <row r="56" spans="1:80" x14ac:dyDescent="0.25">
      <c r="B56" s="433" t="s">
        <v>376</v>
      </c>
      <c r="C56" s="442">
        <v>298</v>
      </c>
      <c r="D56" s="442">
        <v>286</v>
      </c>
      <c r="E56" s="442">
        <v>584</v>
      </c>
      <c r="F56" s="442">
        <v>72</v>
      </c>
      <c r="G56" s="442">
        <v>76</v>
      </c>
      <c r="H56" s="442">
        <v>74</v>
      </c>
      <c r="I56" s="442">
        <v>300</v>
      </c>
      <c r="J56" s="442">
        <v>284</v>
      </c>
      <c r="K56" s="442">
        <v>584</v>
      </c>
      <c r="L56" s="442">
        <v>77</v>
      </c>
      <c r="M56" s="442">
        <v>83</v>
      </c>
      <c r="N56" s="442">
        <v>80</v>
      </c>
      <c r="O56" s="442">
        <v>285</v>
      </c>
      <c r="P56" s="442">
        <v>268</v>
      </c>
      <c r="Q56" s="442">
        <v>553</v>
      </c>
      <c r="R56" s="442">
        <v>75</v>
      </c>
      <c r="S56" s="442">
        <v>74</v>
      </c>
      <c r="T56" s="442">
        <v>74</v>
      </c>
      <c r="AG56" s="442">
        <v>464</v>
      </c>
      <c r="AH56" s="442">
        <v>409</v>
      </c>
      <c r="AI56" s="442">
        <v>873</v>
      </c>
      <c r="AJ56" s="442">
        <v>74</v>
      </c>
      <c r="AK56" s="442">
        <v>76</v>
      </c>
      <c r="AL56" s="442">
        <v>75</v>
      </c>
      <c r="AM56" s="442">
        <v>463</v>
      </c>
      <c r="AN56" s="442">
        <v>415</v>
      </c>
      <c r="AO56" s="442">
        <v>878</v>
      </c>
      <c r="AP56" s="442">
        <v>76</v>
      </c>
      <c r="AQ56" s="442">
        <v>81</v>
      </c>
      <c r="AR56" s="442">
        <v>78</v>
      </c>
      <c r="AS56" s="442">
        <v>432</v>
      </c>
      <c r="AT56" s="442">
        <v>387</v>
      </c>
      <c r="AU56" s="442">
        <v>819</v>
      </c>
      <c r="AV56" s="442">
        <v>77</v>
      </c>
      <c r="AW56" s="442">
        <v>78</v>
      </c>
      <c r="AX56" s="442">
        <v>78</v>
      </c>
      <c r="BK56" s="442">
        <v>762</v>
      </c>
      <c r="BL56" s="442">
        <v>695</v>
      </c>
      <c r="BM56" s="442">
        <v>1457</v>
      </c>
      <c r="BN56" s="442">
        <v>73</v>
      </c>
      <c r="BO56" s="442">
        <v>76</v>
      </c>
      <c r="BP56" s="442">
        <v>74</v>
      </c>
      <c r="BQ56" s="442">
        <v>763</v>
      </c>
      <c r="BR56" s="442">
        <v>699</v>
      </c>
      <c r="BS56" s="442">
        <v>1462</v>
      </c>
      <c r="BT56" s="442">
        <v>76</v>
      </c>
      <c r="BU56" s="442">
        <v>82</v>
      </c>
      <c r="BV56" s="442">
        <v>79</v>
      </c>
      <c r="BW56" s="442">
        <v>717</v>
      </c>
      <c r="BX56" s="442">
        <v>655</v>
      </c>
      <c r="BY56" s="442">
        <v>1372</v>
      </c>
      <c r="BZ56" s="442">
        <v>76</v>
      </c>
      <c r="CA56" s="442">
        <v>76</v>
      </c>
      <c r="CB56" s="442">
        <v>76</v>
      </c>
    </row>
    <row r="57" spans="1:80" x14ac:dyDescent="0.25">
      <c r="B57" s="433" t="s">
        <v>377</v>
      </c>
      <c r="C57" s="442">
        <v>1292</v>
      </c>
      <c r="D57" s="442">
        <v>1299</v>
      </c>
      <c r="E57" s="442">
        <v>2591</v>
      </c>
      <c r="F57" s="442">
        <v>85</v>
      </c>
      <c r="G57" s="442">
        <v>88</v>
      </c>
      <c r="H57" s="442">
        <v>86</v>
      </c>
      <c r="I57" s="442">
        <v>1299</v>
      </c>
      <c r="J57" s="442">
        <v>1299</v>
      </c>
      <c r="K57" s="442">
        <v>2598</v>
      </c>
      <c r="L57" s="442">
        <v>89</v>
      </c>
      <c r="M57" s="442">
        <v>93</v>
      </c>
      <c r="N57" s="442">
        <v>91</v>
      </c>
      <c r="O57" s="442">
        <v>1271</v>
      </c>
      <c r="P57" s="442">
        <v>1293</v>
      </c>
      <c r="Q57" s="442">
        <v>2564</v>
      </c>
      <c r="R57" s="442">
        <v>89</v>
      </c>
      <c r="S57" s="442">
        <v>87</v>
      </c>
      <c r="T57" s="442">
        <v>88</v>
      </c>
      <c r="AG57" s="442">
        <v>9916</v>
      </c>
      <c r="AH57" s="442">
        <v>9458</v>
      </c>
      <c r="AI57" s="442">
        <v>19374</v>
      </c>
      <c r="AJ57" s="442">
        <v>91</v>
      </c>
      <c r="AK57" s="442">
        <v>93</v>
      </c>
      <c r="AL57" s="442">
        <v>92</v>
      </c>
      <c r="AM57" s="442">
        <v>9945</v>
      </c>
      <c r="AN57" s="442">
        <v>9514</v>
      </c>
      <c r="AO57" s="442">
        <v>19459</v>
      </c>
      <c r="AP57" s="442">
        <v>93</v>
      </c>
      <c r="AQ57" s="442">
        <v>95</v>
      </c>
      <c r="AR57" s="442">
        <v>94</v>
      </c>
      <c r="AS57" s="442">
        <v>9957</v>
      </c>
      <c r="AT57" s="442">
        <v>9453</v>
      </c>
      <c r="AU57" s="442">
        <v>19410</v>
      </c>
      <c r="AV57" s="442">
        <v>93</v>
      </c>
      <c r="AW57" s="442">
        <v>92</v>
      </c>
      <c r="AX57" s="442">
        <v>93</v>
      </c>
      <c r="BK57" s="442">
        <v>11208</v>
      </c>
      <c r="BL57" s="442">
        <v>10757</v>
      </c>
      <c r="BM57" s="442">
        <v>21965</v>
      </c>
      <c r="BN57" s="442">
        <v>90</v>
      </c>
      <c r="BO57" s="442">
        <v>92</v>
      </c>
      <c r="BP57" s="442">
        <v>91</v>
      </c>
      <c r="BQ57" s="442">
        <v>11244</v>
      </c>
      <c r="BR57" s="442">
        <v>10813</v>
      </c>
      <c r="BS57" s="442">
        <v>22057</v>
      </c>
      <c r="BT57" s="442">
        <v>93</v>
      </c>
      <c r="BU57" s="442">
        <v>95</v>
      </c>
      <c r="BV57" s="442">
        <v>94</v>
      </c>
      <c r="BW57" s="442">
        <v>11228</v>
      </c>
      <c r="BX57" s="442">
        <v>10746</v>
      </c>
      <c r="BY57" s="442">
        <v>21974</v>
      </c>
      <c r="BZ57" s="442">
        <v>92</v>
      </c>
      <c r="CA57" s="442">
        <v>92</v>
      </c>
      <c r="CB57" s="442">
        <v>92</v>
      </c>
    </row>
    <row r="58" spans="1:80" x14ac:dyDescent="0.25">
      <c r="B58" s="433" t="s">
        <v>34</v>
      </c>
      <c r="C58" s="442">
        <v>3196</v>
      </c>
      <c r="D58" s="442">
        <v>3142</v>
      </c>
      <c r="E58" s="442">
        <v>6338</v>
      </c>
      <c r="F58" s="442">
        <v>88</v>
      </c>
      <c r="G58" s="442">
        <v>89</v>
      </c>
      <c r="H58" s="442">
        <v>89</v>
      </c>
      <c r="I58" s="442">
        <v>3197</v>
      </c>
      <c r="J58" s="442">
        <v>3146</v>
      </c>
      <c r="K58" s="442">
        <v>6343</v>
      </c>
      <c r="L58" s="442">
        <v>90</v>
      </c>
      <c r="M58" s="442">
        <v>94</v>
      </c>
      <c r="N58" s="442">
        <v>92</v>
      </c>
      <c r="O58" s="442">
        <v>3198</v>
      </c>
      <c r="P58" s="442">
        <v>3145</v>
      </c>
      <c r="Q58" s="442">
        <v>6343</v>
      </c>
      <c r="R58" s="442">
        <v>85</v>
      </c>
      <c r="S58" s="442">
        <v>85</v>
      </c>
      <c r="T58" s="442">
        <v>85</v>
      </c>
      <c r="AG58" s="442">
        <v>10428</v>
      </c>
      <c r="AH58" s="442">
        <v>10132</v>
      </c>
      <c r="AI58" s="442">
        <v>20560</v>
      </c>
      <c r="AJ58" s="442">
        <v>92</v>
      </c>
      <c r="AK58" s="442">
        <v>94</v>
      </c>
      <c r="AL58" s="442">
        <v>93</v>
      </c>
      <c r="AM58" s="442">
        <v>10438</v>
      </c>
      <c r="AN58" s="442">
        <v>10143</v>
      </c>
      <c r="AO58" s="442">
        <v>20581</v>
      </c>
      <c r="AP58" s="442">
        <v>94</v>
      </c>
      <c r="AQ58" s="442">
        <v>97</v>
      </c>
      <c r="AR58" s="442">
        <v>95</v>
      </c>
      <c r="AS58" s="442">
        <v>10467</v>
      </c>
      <c r="AT58" s="442">
        <v>10168</v>
      </c>
      <c r="AU58" s="442">
        <v>20635</v>
      </c>
      <c r="AV58" s="442">
        <v>91</v>
      </c>
      <c r="AW58" s="442">
        <v>91</v>
      </c>
      <c r="AX58" s="442">
        <v>91</v>
      </c>
      <c r="BK58" s="442">
        <v>13624</v>
      </c>
      <c r="BL58" s="442">
        <v>13274</v>
      </c>
      <c r="BM58" s="442">
        <v>26898</v>
      </c>
      <c r="BN58" s="442">
        <v>91</v>
      </c>
      <c r="BO58" s="442">
        <v>93</v>
      </c>
      <c r="BP58" s="442">
        <v>92</v>
      </c>
      <c r="BQ58" s="442">
        <v>13635</v>
      </c>
      <c r="BR58" s="442">
        <v>13289</v>
      </c>
      <c r="BS58" s="442">
        <v>26924</v>
      </c>
      <c r="BT58" s="442">
        <v>93</v>
      </c>
      <c r="BU58" s="442">
        <v>96</v>
      </c>
      <c r="BV58" s="442">
        <v>94</v>
      </c>
      <c r="BW58" s="442">
        <v>13665</v>
      </c>
      <c r="BX58" s="442">
        <v>13313</v>
      </c>
      <c r="BY58" s="442">
        <v>26978</v>
      </c>
      <c r="BZ58" s="442">
        <v>90</v>
      </c>
      <c r="CA58" s="442">
        <v>89</v>
      </c>
      <c r="CB58" s="442">
        <v>90</v>
      </c>
    </row>
    <row r="59" spans="1:80" x14ac:dyDescent="0.25">
      <c r="B59" s="433" t="s">
        <v>378</v>
      </c>
      <c r="C59" s="442">
        <v>1244</v>
      </c>
      <c r="D59" s="442">
        <v>1214</v>
      </c>
      <c r="E59" s="442">
        <v>2458</v>
      </c>
      <c r="F59" s="442">
        <v>87</v>
      </c>
      <c r="G59" s="442">
        <v>89</v>
      </c>
      <c r="H59" s="442">
        <v>88</v>
      </c>
      <c r="I59" s="442">
        <v>1243</v>
      </c>
      <c r="J59" s="442">
        <v>1215</v>
      </c>
      <c r="K59" s="442">
        <v>2458</v>
      </c>
      <c r="L59" s="442">
        <v>89</v>
      </c>
      <c r="M59" s="442">
        <v>94</v>
      </c>
      <c r="N59" s="442">
        <v>92</v>
      </c>
      <c r="O59" s="442">
        <v>1244</v>
      </c>
      <c r="P59" s="442">
        <v>1214</v>
      </c>
      <c r="Q59" s="442">
        <v>2458</v>
      </c>
      <c r="R59" s="442">
        <v>83</v>
      </c>
      <c r="S59" s="442">
        <v>84</v>
      </c>
      <c r="T59" s="442">
        <v>83</v>
      </c>
      <c r="AG59" s="442">
        <v>2813</v>
      </c>
      <c r="AH59" s="442">
        <v>2805</v>
      </c>
      <c r="AI59" s="442">
        <v>5618</v>
      </c>
      <c r="AJ59" s="442">
        <v>92</v>
      </c>
      <c r="AK59" s="442">
        <v>93</v>
      </c>
      <c r="AL59" s="442">
        <v>92</v>
      </c>
      <c r="AM59" s="442">
        <v>2816</v>
      </c>
      <c r="AN59" s="442">
        <v>2804</v>
      </c>
      <c r="AO59" s="442">
        <v>5620</v>
      </c>
      <c r="AP59" s="442">
        <v>93</v>
      </c>
      <c r="AQ59" s="442">
        <v>96</v>
      </c>
      <c r="AR59" s="442">
        <v>95</v>
      </c>
      <c r="AS59" s="442">
        <v>2819</v>
      </c>
      <c r="AT59" s="442">
        <v>2806</v>
      </c>
      <c r="AU59" s="442">
        <v>5625</v>
      </c>
      <c r="AV59" s="442">
        <v>88</v>
      </c>
      <c r="AW59" s="442">
        <v>89</v>
      </c>
      <c r="AX59" s="442">
        <v>89</v>
      </c>
      <c r="BK59" s="442">
        <v>4057</v>
      </c>
      <c r="BL59" s="442">
        <v>4019</v>
      </c>
      <c r="BM59" s="442">
        <v>8076</v>
      </c>
      <c r="BN59" s="442">
        <v>90</v>
      </c>
      <c r="BO59" s="442">
        <v>92</v>
      </c>
      <c r="BP59" s="442">
        <v>91</v>
      </c>
      <c r="BQ59" s="442">
        <v>4059</v>
      </c>
      <c r="BR59" s="442">
        <v>4019</v>
      </c>
      <c r="BS59" s="442">
        <v>8078</v>
      </c>
      <c r="BT59" s="442">
        <v>92</v>
      </c>
      <c r="BU59" s="442">
        <v>96</v>
      </c>
      <c r="BV59" s="442">
        <v>94</v>
      </c>
      <c r="BW59" s="442">
        <v>4063</v>
      </c>
      <c r="BX59" s="442">
        <v>4020</v>
      </c>
      <c r="BY59" s="442">
        <v>8083</v>
      </c>
      <c r="BZ59" s="442">
        <v>87</v>
      </c>
      <c r="CA59" s="442">
        <v>87</v>
      </c>
      <c r="CB59" s="442">
        <v>87</v>
      </c>
    </row>
    <row r="60" spans="1:80" x14ac:dyDescent="0.25">
      <c r="B60" s="433" t="s">
        <v>379</v>
      </c>
      <c r="C60" s="442">
        <v>386</v>
      </c>
      <c r="D60" s="442">
        <v>395</v>
      </c>
      <c r="E60" s="442">
        <v>781</v>
      </c>
      <c r="F60" s="442">
        <v>88</v>
      </c>
      <c r="G60" s="442">
        <v>90</v>
      </c>
      <c r="H60" s="442">
        <v>89</v>
      </c>
      <c r="I60" s="442">
        <v>387</v>
      </c>
      <c r="J60" s="442">
        <v>395</v>
      </c>
      <c r="K60" s="442">
        <v>782</v>
      </c>
      <c r="L60" s="442">
        <v>90</v>
      </c>
      <c r="M60" s="442">
        <v>95</v>
      </c>
      <c r="N60" s="442">
        <v>93</v>
      </c>
      <c r="O60" s="442">
        <v>387</v>
      </c>
      <c r="P60" s="442">
        <v>396</v>
      </c>
      <c r="Q60" s="442">
        <v>783</v>
      </c>
      <c r="R60" s="442">
        <v>83</v>
      </c>
      <c r="S60" s="442">
        <v>86</v>
      </c>
      <c r="T60" s="442">
        <v>85</v>
      </c>
      <c r="AG60" s="442">
        <v>1228</v>
      </c>
      <c r="AH60" s="442">
        <v>1260</v>
      </c>
      <c r="AI60" s="442">
        <v>2488</v>
      </c>
      <c r="AJ60" s="442">
        <v>91</v>
      </c>
      <c r="AK60" s="442">
        <v>94</v>
      </c>
      <c r="AL60" s="442">
        <v>92</v>
      </c>
      <c r="AM60" s="442">
        <v>1226</v>
      </c>
      <c r="AN60" s="442">
        <v>1261</v>
      </c>
      <c r="AO60" s="442">
        <v>2487</v>
      </c>
      <c r="AP60" s="442">
        <v>94</v>
      </c>
      <c r="AQ60" s="442">
        <v>97</v>
      </c>
      <c r="AR60" s="442">
        <v>95</v>
      </c>
      <c r="AS60" s="442">
        <v>1232</v>
      </c>
      <c r="AT60" s="442">
        <v>1267</v>
      </c>
      <c r="AU60" s="442">
        <v>2499</v>
      </c>
      <c r="AV60" s="442">
        <v>90</v>
      </c>
      <c r="AW60" s="442">
        <v>92</v>
      </c>
      <c r="AX60" s="442">
        <v>91</v>
      </c>
      <c r="BK60" s="442">
        <v>1614</v>
      </c>
      <c r="BL60" s="442">
        <v>1655</v>
      </c>
      <c r="BM60" s="442">
        <v>3269</v>
      </c>
      <c r="BN60" s="442">
        <v>90</v>
      </c>
      <c r="BO60" s="442">
        <v>93</v>
      </c>
      <c r="BP60" s="442">
        <v>91</v>
      </c>
      <c r="BQ60" s="442">
        <v>1613</v>
      </c>
      <c r="BR60" s="442">
        <v>1656</v>
      </c>
      <c r="BS60" s="442">
        <v>3269</v>
      </c>
      <c r="BT60" s="442">
        <v>93</v>
      </c>
      <c r="BU60" s="442">
        <v>96</v>
      </c>
      <c r="BV60" s="442">
        <v>95</v>
      </c>
      <c r="BW60" s="442">
        <v>1619</v>
      </c>
      <c r="BX60" s="442">
        <v>1663</v>
      </c>
      <c r="BY60" s="442">
        <v>3282</v>
      </c>
      <c r="BZ60" s="442">
        <v>89</v>
      </c>
      <c r="CA60" s="442">
        <v>91</v>
      </c>
      <c r="CB60" s="442">
        <v>90</v>
      </c>
    </row>
    <row r="61" spans="1:80" x14ac:dyDescent="0.25">
      <c r="B61" s="433" t="s">
        <v>380</v>
      </c>
      <c r="C61" s="442">
        <v>545</v>
      </c>
      <c r="D61" s="442">
        <v>511</v>
      </c>
      <c r="E61" s="442">
        <v>1056</v>
      </c>
      <c r="F61" s="442">
        <v>90</v>
      </c>
      <c r="G61" s="442">
        <v>89</v>
      </c>
      <c r="H61" s="442">
        <v>90</v>
      </c>
      <c r="I61" s="442">
        <v>547</v>
      </c>
      <c r="J61" s="442">
        <v>513</v>
      </c>
      <c r="K61" s="442">
        <v>1060</v>
      </c>
      <c r="L61" s="442">
        <v>91</v>
      </c>
      <c r="M61" s="442">
        <v>92</v>
      </c>
      <c r="N61" s="442">
        <v>92</v>
      </c>
      <c r="O61" s="442">
        <v>546</v>
      </c>
      <c r="P61" s="442">
        <v>511</v>
      </c>
      <c r="Q61" s="442">
        <v>1057</v>
      </c>
      <c r="R61" s="442">
        <v>89</v>
      </c>
      <c r="S61" s="442">
        <v>85</v>
      </c>
      <c r="T61" s="442">
        <v>87</v>
      </c>
      <c r="AG61" s="442">
        <v>2495</v>
      </c>
      <c r="AH61" s="442">
        <v>2458</v>
      </c>
      <c r="AI61" s="442">
        <v>4953</v>
      </c>
      <c r="AJ61" s="442">
        <v>94</v>
      </c>
      <c r="AK61" s="442">
        <v>95</v>
      </c>
      <c r="AL61" s="442">
        <v>94</v>
      </c>
      <c r="AM61" s="442">
        <v>2497</v>
      </c>
      <c r="AN61" s="442">
        <v>2461</v>
      </c>
      <c r="AO61" s="442">
        <v>4958</v>
      </c>
      <c r="AP61" s="442">
        <v>94</v>
      </c>
      <c r="AQ61" s="442">
        <v>97</v>
      </c>
      <c r="AR61" s="442">
        <v>96</v>
      </c>
      <c r="AS61" s="442">
        <v>2511</v>
      </c>
      <c r="AT61" s="442">
        <v>2467</v>
      </c>
      <c r="AU61" s="442">
        <v>4978</v>
      </c>
      <c r="AV61" s="442">
        <v>93</v>
      </c>
      <c r="AW61" s="442">
        <v>92</v>
      </c>
      <c r="AX61" s="442">
        <v>93</v>
      </c>
      <c r="BK61" s="442">
        <v>3040</v>
      </c>
      <c r="BL61" s="442">
        <v>2969</v>
      </c>
      <c r="BM61" s="442">
        <v>6009</v>
      </c>
      <c r="BN61" s="442">
        <v>93</v>
      </c>
      <c r="BO61" s="442">
        <v>94</v>
      </c>
      <c r="BP61" s="442">
        <v>93</v>
      </c>
      <c r="BQ61" s="442">
        <v>3044</v>
      </c>
      <c r="BR61" s="442">
        <v>2974</v>
      </c>
      <c r="BS61" s="442">
        <v>6018</v>
      </c>
      <c r="BT61" s="442">
        <v>94</v>
      </c>
      <c r="BU61" s="442">
        <v>96</v>
      </c>
      <c r="BV61" s="442">
        <v>95</v>
      </c>
      <c r="BW61" s="442">
        <v>3057</v>
      </c>
      <c r="BX61" s="442">
        <v>2978</v>
      </c>
      <c r="BY61" s="442">
        <v>6035</v>
      </c>
      <c r="BZ61" s="442">
        <v>93</v>
      </c>
      <c r="CA61" s="442">
        <v>91</v>
      </c>
      <c r="CB61" s="442">
        <v>92</v>
      </c>
    </row>
    <row r="62" spans="1:80" x14ac:dyDescent="0.25">
      <c r="B62" s="433" t="s">
        <v>381</v>
      </c>
      <c r="C62" s="442">
        <v>1021</v>
      </c>
      <c r="D62" s="442">
        <v>1022</v>
      </c>
      <c r="E62" s="442">
        <v>2043</v>
      </c>
      <c r="F62" s="442">
        <v>87</v>
      </c>
      <c r="G62" s="442">
        <v>91</v>
      </c>
      <c r="H62" s="442">
        <v>89</v>
      </c>
      <c r="I62" s="442">
        <v>1020</v>
      </c>
      <c r="J62" s="442">
        <v>1023</v>
      </c>
      <c r="K62" s="442">
        <v>2043</v>
      </c>
      <c r="L62" s="442">
        <v>89</v>
      </c>
      <c r="M62" s="442">
        <v>93</v>
      </c>
      <c r="N62" s="442">
        <v>91</v>
      </c>
      <c r="O62" s="442">
        <v>1021</v>
      </c>
      <c r="P62" s="442">
        <v>1024</v>
      </c>
      <c r="Q62" s="442">
        <v>2045</v>
      </c>
      <c r="R62" s="442">
        <v>86</v>
      </c>
      <c r="S62" s="442">
        <v>86</v>
      </c>
      <c r="T62" s="442">
        <v>86</v>
      </c>
      <c r="AG62" s="442">
        <v>3892</v>
      </c>
      <c r="AH62" s="442">
        <v>3609</v>
      </c>
      <c r="AI62" s="442">
        <v>7501</v>
      </c>
      <c r="AJ62" s="442">
        <v>91</v>
      </c>
      <c r="AK62" s="442">
        <v>94</v>
      </c>
      <c r="AL62" s="442">
        <v>93</v>
      </c>
      <c r="AM62" s="442">
        <v>3899</v>
      </c>
      <c r="AN62" s="442">
        <v>3617</v>
      </c>
      <c r="AO62" s="442">
        <v>7516</v>
      </c>
      <c r="AP62" s="442">
        <v>94</v>
      </c>
      <c r="AQ62" s="442">
        <v>97</v>
      </c>
      <c r="AR62" s="442">
        <v>96</v>
      </c>
      <c r="AS62" s="442">
        <v>3905</v>
      </c>
      <c r="AT62" s="442">
        <v>3628</v>
      </c>
      <c r="AU62" s="442">
        <v>7533</v>
      </c>
      <c r="AV62" s="442">
        <v>92</v>
      </c>
      <c r="AW62" s="442">
        <v>91</v>
      </c>
      <c r="AX62" s="442">
        <v>92</v>
      </c>
      <c r="BK62" s="442">
        <v>4913</v>
      </c>
      <c r="BL62" s="442">
        <v>4631</v>
      </c>
      <c r="BM62" s="442">
        <v>9544</v>
      </c>
      <c r="BN62" s="442">
        <v>90</v>
      </c>
      <c r="BO62" s="442">
        <v>93</v>
      </c>
      <c r="BP62" s="442">
        <v>92</v>
      </c>
      <c r="BQ62" s="442">
        <v>4919</v>
      </c>
      <c r="BR62" s="442">
        <v>4640</v>
      </c>
      <c r="BS62" s="442">
        <v>9559</v>
      </c>
      <c r="BT62" s="442">
        <v>93</v>
      </c>
      <c r="BU62" s="442">
        <v>96</v>
      </c>
      <c r="BV62" s="442">
        <v>95</v>
      </c>
      <c r="BW62" s="442">
        <v>4926</v>
      </c>
      <c r="BX62" s="442">
        <v>4652</v>
      </c>
      <c r="BY62" s="442">
        <v>9578</v>
      </c>
      <c r="BZ62" s="442">
        <v>91</v>
      </c>
      <c r="CA62" s="442">
        <v>90</v>
      </c>
      <c r="CB62" s="442">
        <v>90</v>
      </c>
    </row>
    <row r="63" spans="1:80" x14ac:dyDescent="0.25">
      <c r="B63" s="433" t="s">
        <v>35</v>
      </c>
      <c r="C63" s="442">
        <v>4782</v>
      </c>
      <c r="D63" s="442">
        <v>4721</v>
      </c>
      <c r="E63" s="442">
        <v>9503</v>
      </c>
      <c r="F63" s="442">
        <v>88</v>
      </c>
      <c r="G63" s="442">
        <v>90</v>
      </c>
      <c r="H63" s="442">
        <v>89</v>
      </c>
      <c r="I63" s="442">
        <v>4782</v>
      </c>
      <c r="J63" s="442">
        <v>4724</v>
      </c>
      <c r="K63" s="442">
        <v>9506</v>
      </c>
      <c r="L63" s="442">
        <v>92</v>
      </c>
      <c r="M63" s="442">
        <v>95</v>
      </c>
      <c r="N63" s="442">
        <v>93</v>
      </c>
      <c r="O63" s="442">
        <v>4788</v>
      </c>
      <c r="P63" s="442">
        <v>4711</v>
      </c>
      <c r="Q63" s="442">
        <v>9499</v>
      </c>
      <c r="R63" s="442">
        <v>90</v>
      </c>
      <c r="S63" s="442">
        <v>88</v>
      </c>
      <c r="T63" s="442">
        <v>89</v>
      </c>
      <c r="AG63" s="442">
        <v>23288</v>
      </c>
      <c r="AH63" s="442">
        <v>22258</v>
      </c>
      <c r="AI63" s="442">
        <v>45546</v>
      </c>
      <c r="AJ63" s="442">
        <v>91</v>
      </c>
      <c r="AK63" s="442">
        <v>92</v>
      </c>
      <c r="AL63" s="442">
        <v>92</v>
      </c>
      <c r="AM63" s="442">
        <v>23323</v>
      </c>
      <c r="AN63" s="442">
        <v>22285</v>
      </c>
      <c r="AO63" s="442">
        <v>45608</v>
      </c>
      <c r="AP63" s="442">
        <v>94</v>
      </c>
      <c r="AQ63" s="442">
        <v>96</v>
      </c>
      <c r="AR63" s="442">
        <v>95</v>
      </c>
      <c r="AS63" s="442">
        <v>23474</v>
      </c>
      <c r="AT63" s="442">
        <v>22390</v>
      </c>
      <c r="AU63" s="442">
        <v>45864</v>
      </c>
      <c r="AV63" s="442">
        <v>93</v>
      </c>
      <c r="AW63" s="442">
        <v>92</v>
      </c>
      <c r="AX63" s="442">
        <v>92</v>
      </c>
      <c r="BK63" s="442">
        <v>28070</v>
      </c>
      <c r="BL63" s="442">
        <v>26979</v>
      </c>
      <c r="BM63" s="442">
        <v>55049</v>
      </c>
      <c r="BN63" s="442">
        <v>91</v>
      </c>
      <c r="BO63" s="442">
        <v>92</v>
      </c>
      <c r="BP63" s="442">
        <v>91</v>
      </c>
      <c r="BQ63" s="442">
        <v>28105</v>
      </c>
      <c r="BR63" s="442">
        <v>27009</v>
      </c>
      <c r="BS63" s="442">
        <v>55114</v>
      </c>
      <c r="BT63" s="442">
        <v>94</v>
      </c>
      <c r="BU63" s="442">
        <v>96</v>
      </c>
      <c r="BV63" s="442">
        <v>95</v>
      </c>
      <c r="BW63" s="442">
        <v>28262</v>
      </c>
      <c r="BX63" s="442">
        <v>27101</v>
      </c>
      <c r="BY63" s="442">
        <v>55363</v>
      </c>
      <c r="BZ63" s="442">
        <v>93</v>
      </c>
      <c r="CA63" s="442">
        <v>91</v>
      </c>
      <c r="CB63" s="442">
        <v>92</v>
      </c>
    </row>
    <row r="64" spans="1:80" x14ac:dyDescent="0.25">
      <c r="B64" s="433" t="s">
        <v>382</v>
      </c>
      <c r="C64" s="442">
        <v>511</v>
      </c>
      <c r="D64" s="442">
        <v>495</v>
      </c>
      <c r="E64" s="442">
        <v>1006</v>
      </c>
      <c r="F64" s="442">
        <v>86</v>
      </c>
      <c r="G64" s="442">
        <v>92</v>
      </c>
      <c r="H64" s="442">
        <v>89</v>
      </c>
      <c r="I64" s="442">
        <v>511</v>
      </c>
      <c r="J64" s="442">
        <v>497</v>
      </c>
      <c r="K64" s="442">
        <v>1008</v>
      </c>
      <c r="L64" s="442">
        <v>92</v>
      </c>
      <c r="M64" s="442">
        <v>96</v>
      </c>
      <c r="N64" s="442">
        <v>94</v>
      </c>
      <c r="O64" s="442">
        <v>512</v>
      </c>
      <c r="P64" s="442">
        <v>496</v>
      </c>
      <c r="Q64" s="442">
        <v>1008</v>
      </c>
      <c r="R64" s="442">
        <v>88</v>
      </c>
      <c r="S64" s="442">
        <v>89</v>
      </c>
      <c r="T64" s="442">
        <v>88</v>
      </c>
      <c r="AG64" s="442">
        <v>6532</v>
      </c>
      <c r="AH64" s="442">
        <v>6121</v>
      </c>
      <c r="AI64" s="442">
        <v>12653</v>
      </c>
      <c r="AJ64" s="442">
        <v>93</v>
      </c>
      <c r="AK64" s="442">
        <v>94</v>
      </c>
      <c r="AL64" s="442">
        <v>93</v>
      </c>
      <c r="AM64" s="442">
        <v>6544</v>
      </c>
      <c r="AN64" s="442">
        <v>6124</v>
      </c>
      <c r="AO64" s="442">
        <v>12668</v>
      </c>
      <c r="AP64" s="442">
        <v>95</v>
      </c>
      <c r="AQ64" s="442">
        <v>97</v>
      </c>
      <c r="AR64" s="442">
        <v>96</v>
      </c>
      <c r="AS64" s="442">
        <v>6625</v>
      </c>
      <c r="AT64" s="442">
        <v>6189</v>
      </c>
      <c r="AU64" s="442">
        <v>12814</v>
      </c>
      <c r="AV64" s="442">
        <v>94</v>
      </c>
      <c r="AW64" s="442">
        <v>94</v>
      </c>
      <c r="AX64" s="442">
        <v>94</v>
      </c>
      <c r="BK64" s="442">
        <v>7043</v>
      </c>
      <c r="BL64" s="442">
        <v>6616</v>
      </c>
      <c r="BM64" s="442">
        <v>13659</v>
      </c>
      <c r="BN64" s="442">
        <v>92</v>
      </c>
      <c r="BO64" s="442">
        <v>94</v>
      </c>
      <c r="BP64" s="442">
        <v>93</v>
      </c>
      <c r="BQ64" s="442">
        <v>7055</v>
      </c>
      <c r="BR64" s="442">
        <v>6621</v>
      </c>
      <c r="BS64" s="442">
        <v>13676</v>
      </c>
      <c r="BT64" s="442">
        <v>95</v>
      </c>
      <c r="BU64" s="442">
        <v>97</v>
      </c>
      <c r="BV64" s="442">
        <v>96</v>
      </c>
      <c r="BW64" s="442">
        <v>7137</v>
      </c>
      <c r="BX64" s="442">
        <v>6685</v>
      </c>
      <c r="BY64" s="442">
        <v>13822</v>
      </c>
      <c r="BZ64" s="442">
        <v>94</v>
      </c>
      <c r="CA64" s="442">
        <v>94</v>
      </c>
      <c r="CB64" s="442">
        <v>94</v>
      </c>
    </row>
    <row r="65" spans="2:80" x14ac:dyDescent="0.25">
      <c r="B65" s="433" t="s">
        <v>383</v>
      </c>
      <c r="C65" s="442">
        <v>2391</v>
      </c>
      <c r="D65" s="442">
        <v>2448</v>
      </c>
      <c r="E65" s="442">
        <v>4839</v>
      </c>
      <c r="F65" s="442">
        <v>87</v>
      </c>
      <c r="G65" s="442">
        <v>89</v>
      </c>
      <c r="H65" s="442">
        <v>88</v>
      </c>
      <c r="I65" s="442">
        <v>2392</v>
      </c>
      <c r="J65" s="442">
        <v>2449</v>
      </c>
      <c r="K65" s="442">
        <v>4841</v>
      </c>
      <c r="L65" s="442">
        <v>92</v>
      </c>
      <c r="M65" s="442">
        <v>94</v>
      </c>
      <c r="N65" s="442">
        <v>93</v>
      </c>
      <c r="O65" s="442">
        <v>2398</v>
      </c>
      <c r="P65" s="442">
        <v>2445</v>
      </c>
      <c r="Q65" s="442">
        <v>4843</v>
      </c>
      <c r="R65" s="442">
        <v>89</v>
      </c>
      <c r="S65" s="442">
        <v>86</v>
      </c>
      <c r="T65" s="442">
        <v>88</v>
      </c>
      <c r="AG65" s="442">
        <v>9366</v>
      </c>
      <c r="AH65" s="442">
        <v>8916</v>
      </c>
      <c r="AI65" s="442">
        <v>18282</v>
      </c>
      <c r="AJ65" s="442">
        <v>89</v>
      </c>
      <c r="AK65" s="442">
        <v>90</v>
      </c>
      <c r="AL65" s="442">
        <v>90</v>
      </c>
      <c r="AM65" s="442">
        <v>9375</v>
      </c>
      <c r="AN65" s="442">
        <v>8924</v>
      </c>
      <c r="AO65" s="442">
        <v>18299</v>
      </c>
      <c r="AP65" s="442">
        <v>94</v>
      </c>
      <c r="AQ65" s="442">
        <v>96</v>
      </c>
      <c r="AR65" s="442">
        <v>95</v>
      </c>
      <c r="AS65" s="442">
        <v>9397</v>
      </c>
      <c r="AT65" s="442">
        <v>8927</v>
      </c>
      <c r="AU65" s="442">
        <v>18324</v>
      </c>
      <c r="AV65" s="442">
        <v>91</v>
      </c>
      <c r="AW65" s="442">
        <v>89</v>
      </c>
      <c r="AX65" s="442">
        <v>90</v>
      </c>
      <c r="BK65" s="442">
        <v>11757</v>
      </c>
      <c r="BL65" s="442">
        <v>11364</v>
      </c>
      <c r="BM65" s="442">
        <v>23121</v>
      </c>
      <c r="BN65" s="442">
        <v>89</v>
      </c>
      <c r="BO65" s="442">
        <v>90</v>
      </c>
      <c r="BP65" s="442">
        <v>89</v>
      </c>
      <c r="BQ65" s="442">
        <v>11767</v>
      </c>
      <c r="BR65" s="442">
        <v>11373</v>
      </c>
      <c r="BS65" s="442">
        <v>23140</v>
      </c>
      <c r="BT65" s="442">
        <v>93</v>
      </c>
      <c r="BU65" s="442">
        <v>95</v>
      </c>
      <c r="BV65" s="442">
        <v>94</v>
      </c>
      <c r="BW65" s="442">
        <v>11795</v>
      </c>
      <c r="BX65" s="442">
        <v>11372</v>
      </c>
      <c r="BY65" s="442">
        <v>23167</v>
      </c>
      <c r="BZ65" s="442">
        <v>91</v>
      </c>
      <c r="CA65" s="442">
        <v>88</v>
      </c>
      <c r="CB65" s="442">
        <v>90</v>
      </c>
    </row>
    <row r="66" spans="2:80" x14ac:dyDescent="0.25">
      <c r="B66" s="433" t="s">
        <v>384</v>
      </c>
      <c r="C66" s="442">
        <v>1320</v>
      </c>
      <c r="D66" s="442">
        <v>1260</v>
      </c>
      <c r="E66" s="442">
        <v>2580</v>
      </c>
      <c r="F66" s="442">
        <v>92</v>
      </c>
      <c r="G66" s="442">
        <v>93</v>
      </c>
      <c r="H66" s="442">
        <v>93</v>
      </c>
      <c r="I66" s="442">
        <v>1320</v>
      </c>
      <c r="J66" s="442">
        <v>1260</v>
      </c>
      <c r="K66" s="442">
        <v>2580</v>
      </c>
      <c r="L66" s="442">
        <v>94</v>
      </c>
      <c r="M66" s="442">
        <v>96</v>
      </c>
      <c r="N66" s="442">
        <v>95</v>
      </c>
      <c r="O66" s="442">
        <v>1322</v>
      </c>
      <c r="P66" s="442">
        <v>1261</v>
      </c>
      <c r="Q66" s="442">
        <v>2583</v>
      </c>
      <c r="R66" s="442">
        <v>92</v>
      </c>
      <c r="S66" s="442">
        <v>90</v>
      </c>
      <c r="T66" s="442">
        <v>91</v>
      </c>
      <c r="AG66" s="442">
        <v>3680</v>
      </c>
      <c r="AH66" s="442">
        <v>3672</v>
      </c>
      <c r="AI66" s="442">
        <v>7352</v>
      </c>
      <c r="AJ66" s="442">
        <v>92</v>
      </c>
      <c r="AK66" s="442">
        <v>93</v>
      </c>
      <c r="AL66" s="442">
        <v>93</v>
      </c>
      <c r="AM66" s="442">
        <v>3684</v>
      </c>
      <c r="AN66" s="442">
        <v>3677</v>
      </c>
      <c r="AO66" s="442">
        <v>7361</v>
      </c>
      <c r="AP66" s="442">
        <v>95</v>
      </c>
      <c r="AQ66" s="442">
        <v>97</v>
      </c>
      <c r="AR66" s="442">
        <v>96</v>
      </c>
      <c r="AS66" s="442">
        <v>3701</v>
      </c>
      <c r="AT66" s="442">
        <v>3689</v>
      </c>
      <c r="AU66" s="442">
        <v>7390</v>
      </c>
      <c r="AV66" s="442">
        <v>93</v>
      </c>
      <c r="AW66" s="442">
        <v>93</v>
      </c>
      <c r="AX66" s="442">
        <v>93</v>
      </c>
      <c r="BK66" s="442">
        <v>5000</v>
      </c>
      <c r="BL66" s="442">
        <v>4932</v>
      </c>
      <c r="BM66" s="442">
        <v>9932</v>
      </c>
      <c r="BN66" s="442">
        <v>92</v>
      </c>
      <c r="BO66" s="442">
        <v>93</v>
      </c>
      <c r="BP66" s="442">
        <v>93</v>
      </c>
      <c r="BQ66" s="442">
        <v>5004</v>
      </c>
      <c r="BR66" s="442">
        <v>4937</v>
      </c>
      <c r="BS66" s="442">
        <v>9941</v>
      </c>
      <c r="BT66" s="442">
        <v>95</v>
      </c>
      <c r="BU66" s="442">
        <v>97</v>
      </c>
      <c r="BV66" s="442">
        <v>96</v>
      </c>
      <c r="BW66" s="442">
        <v>5023</v>
      </c>
      <c r="BX66" s="442">
        <v>4950</v>
      </c>
      <c r="BY66" s="442">
        <v>9973</v>
      </c>
      <c r="BZ66" s="442">
        <v>93</v>
      </c>
      <c r="CA66" s="442">
        <v>92</v>
      </c>
      <c r="CB66" s="442">
        <v>92</v>
      </c>
    </row>
    <row r="67" spans="2:80" x14ac:dyDescent="0.25">
      <c r="B67" s="433" t="s">
        <v>385</v>
      </c>
      <c r="C67" s="442">
        <v>560</v>
      </c>
      <c r="D67" s="442">
        <v>518</v>
      </c>
      <c r="E67" s="442">
        <v>1078</v>
      </c>
      <c r="F67" s="442">
        <v>89</v>
      </c>
      <c r="G67" s="442">
        <v>90</v>
      </c>
      <c r="H67" s="442">
        <v>89</v>
      </c>
      <c r="I67" s="442">
        <v>559</v>
      </c>
      <c r="J67" s="442">
        <v>518</v>
      </c>
      <c r="K67" s="442">
        <v>1077</v>
      </c>
      <c r="L67" s="442">
        <v>90</v>
      </c>
      <c r="M67" s="442">
        <v>93</v>
      </c>
      <c r="N67" s="442">
        <v>91</v>
      </c>
      <c r="O67" s="442">
        <v>556</v>
      </c>
      <c r="P67" s="442">
        <v>509</v>
      </c>
      <c r="Q67" s="442">
        <v>1065</v>
      </c>
      <c r="R67" s="442">
        <v>91</v>
      </c>
      <c r="S67" s="442">
        <v>89</v>
      </c>
      <c r="T67" s="442">
        <v>90</v>
      </c>
      <c r="AG67" s="442">
        <v>3710</v>
      </c>
      <c r="AH67" s="442">
        <v>3549</v>
      </c>
      <c r="AI67" s="442">
        <v>7259</v>
      </c>
      <c r="AJ67" s="442">
        <v>92</v>
      </c>
      <c r="AK67" s="442">
        <v>93</v>
      </c>
      <c r="AL67" s="442">
        <v>93</v>
      </c>
      <c r="AM67" s="442">
        <v>3720</v>
      </c>
      <c r="AN67" s="442">
        <v>3560</v>
      </c>
      <c r="AO67" s="442">
        <v>7280</v>
      </c>
      <c r="AP67" s="442">
        <v>95</v>
      </c>
      <c r="AQ67" s="442">
        <v>97</v>
      </c>
      <c r="AR67" s="442">
        <v>96</v>
      </c>
      <c r="AS67" s="442">
        <v>3751</v>
      </c>
      <c r="AT67" s="442">
        <v>3585</v>
      </c>
      <c r="AU67" s="442">
        <v>7336</v>
      </c>
      <c r="AV67" s="442">
        <v>94</v>
      </c>
      <c r="AW67" s="442">
        <v>94</v>
      </c>
      <c r="AX67" s="442">
        <v>94</v>
      </c>
      <c r="BK67" s="442">
        <v>4270</v>
      </c>
      <c r="BL67" s="442">
        <v>4067</v>
      </c>
      <c r="BM67" s="442">
        <v>8337</v>
      </c>
      <c r="BN67" s="442">
        <v>92</v>
      </c>
      <c r="BO67" s="442">
        <v>93</v>
      </c>
      <c r="BP67" s="442">
        <v>92</v>
      </c>
      <c r="BQ67" s="442">
        <v>4279</v>
      </c>
      <c r="BR67" s="442">
        <v>4078</v>
      </c>
      <c r="BS67" s="442">
        <v>8357</v>
      </c>
      <c r="BT67" s="442">
        <v>94</v>
      </c>
      <c r="BU67" s="442">
        <v>96</v>
      </c>
      <c r="BV67" s="442">
        <v>95</v>
      </c>
      <c r="BW67" s="442">
        <v>4307</v>
      </c>
      <c r="BX67" s="442">
        <v>4094</v>
      </c>
      <c r="BY67" s="442">
        <v>8401</v>
      </c>
      <c r="BZ67" s="442">
        <v>94</v>
      </c>
      <c r="CA67" s="442">
        <v>93</v>
      </c>
      <c r="CB67" s="442">
        <v>94</v>
      </c>
    </row>
    <row r="68" spans="2:80" x14ac:dyDescent="0.25">
      <c r="B68" s="433" t="s">
        <v>36</v>
      </c>
      <c r="C68" s="442">
        <v>4245</v>
      </c>
      <c r="D68" s="442">
        <v>4048</v>
      </c>
      <c r="E68" s="442">
        <v>8293</v>
      </c>
      <c r="F68" s="442">
        <v>87</v>
      </c>
      <c r="G68" s="442">
        <v>91</v>
      </c>
      <c r="H68" s="442">
        <v>89</v>
      </c>
      <c r="I68" s="442">
        <v>4251</v>
      </c>
      <c r="J68" s="442">
        <v>4051</v>
      </c>
      <c r="K68" s="442">
        <v>8302</v>
      </c>
      <c r="L68" s="442">
        <v>89</v>
      </c>
      <c r="M68" s="442">
        <v>95</v>
      </c>
      <c r="N68" s="442">
        <v>92</v>
      </c>
      <c r="O68" s="442">
        <v>4239</v>
      </c>
      <c r="P68" s="442">
        <v>4046</v>
      </c>
      <c r="Q68" s="442">
        <v>8285</v>
      </c>
      <c r="R68" s="442">
        <v>86</v>
      </c>
      <c r="S68" s="442">
        <v>87</v>
      </c>
      <c r="T68" s="442">
        <v>87</v>
      </c>
      <c r="AG68" s="442">
        <v>10634</v>
      </c>
      <c r="AH68" s="442">
        <v>10581</v>
      </c>
      <c r="AI68" s="442">
        <v>21215</v>
      </c>
      <c r="AJ68" s="442">
        <v>91</v>
      </c>
      <c r="AK68" s="442">
        <v>93</v>
      </c>
      <c r="AL68" s="442">
        <v>92</v>
      </c>
      <c r="AM68" s="442">
        <v>10649</v>
      </c>
      <c r="AN68" s="442">
        <v>10588</v>
      </c>
      <c r="AO68" s="442">
        <v>21237</v>
      </c>
      <c r="AP68" s="442">
        <v>94</v>
      </c>
      <c r="AQ68" s="442">
        <v>97</v>
      </c>
      <c r="AR68" s="442">
        <v>95</v>
      </c>
      <c r="AS68" s="442">
        <v>10668</v>
      </c>
      <c r="AT68" s="442">
        <v>10606</v>
      </c>
      <c r="AU68" s="442">
        <v>21274</v>
      </c>
      <c r="AV68" s="442">
        <v>90</v>
      </c>
      <c r="AW68" s="442">
        <v>91</v>
      </c>
      <c r="AX68" s="442">
        <v>90</v>
      </c>
      <c r="BK68" s="442">
        <v>14879</v>
      </c>
      <c r="BL68" s="442">
        <v>14629</v>
      </c>
      <c r="BM68" s="442">
        <v>29508</v>
      </c>
      <c r="BN68" s="442">
        <v>90</v>
      </c>
      <c r="BO68" s="442">
        <v>93</v>
      </c>
      <c r="BP68" s="442">
        <v>91</v>
      </c>
      <c r="BQ68" s="442">
        <v>14900</v>
      </c>
      <c r="BR68" s="442">
        <v>14639</v>
      </c>
      <c r="BS68" s="442">
        <v>29539</v>
      </c>
      <c r="BT68" s="442">
        <v>92</v>
      </c>
      <c r="BU68" s="442">
        <v>96</v>
      </c>
      <c r="BV68" s="442">
        <v>94</v>
      </c>
      <c r="BW68" s="442">
        <v>14907</v>
      </c>
      <c r="BX68" s="442">
        <v>14652</v>
      </c>
      <c r="BY68" s="442">
        <v>29559</v>
      </c>
      <c r="BZ68" s="442">
        <v>89</v>
      </c>
      <c r="CA68" s="442">
        <v>90</v>
      </c>
      <c r="CB68" s="442">
        <v>89</v>
      </c>
    </row>
    <row r="69" spans="2:80" x14ac:dyDescent="0.25">
      <c r="B69" s="433" t="s">
        <v>438</v>
      </c>
      <c r="C69" s="442">
        <v>1183</v>
      </c>
      <c r="D69" s="442">
        <v>1048</v>
      </c>
      <c r="E69" s="442">
        <v>2231</v>
      </c>
      <c r="F69" s="442">
        <v>87</v>
      </c>
      <c r="G69" s="442">
        <v>88</v>
      </c>
      <c r="H69" s="442">
        <v>87</v>
      </c>
      <c r="I69" s="442">
        <v>1183</v>
      </c>
      <c r="J69" s="442">
        <v>1048</v>
      </c>
      <c r="K69" s="442">
        <v>2231</v>
      </c>
      <c r="L69" s="442">
        <v>88</v>
      </c>
      <c r="M69" s="442">
        <v>94</v>
      </c>
      <c r="N69" s="442">
        <v>90</v>
      </c>
      <c r="O69" s="442">
        <v>1183</v>
      </c>
      <c r="P69" s="442">
        <v>1048</v>
      </c>
      <c r="Q69" s="442">
        <v>2231</v>
      </c>
      <c r="R69" s="442">
        <v>84</v>
      </c>
      <c r="S69" s="442">
        <v>82</v>
      </c>
      <c r="T69" s="442">
        <v>83</v>
      </c>
      <c r="AG69" s="442">
        <v>2744</v>
      </c>
      <c r="AH69" s="442">
        <v>2636</v>
      </c>
      <c r="AI69" s="442">
        <v>5380</v>
      </c>
      <c r="AJ69" s="442">
        <v>90</v>
      </c>
      <c r="AK69" s="442">
        <v>92</v>
      </c>
      <c r="AL69" s="442">
        <v>91</v>
      </c>
      <c r="AM69" s="442">
        <v>2746</v>
      </c>
      <c r="AN69" s="442">
        <v>2638</v>
      </c>
      <c r="AO69" s="442">
        <v>5384</v>
      </c>
      <c r="AP69" s="442">
        <v>92</v>
      </c>
      <c r="AQ69" s="442">
        <v>96</v>
      </c>
      <c r="AR69" s="442">
        <v>94</v>
      </c>
      <c r="AS69" s="442">
        <v>2745</v>
      </c>
      <c r="AT69" s="442">
        <v>2640</v>
      </c>
      <c r="AU69" s="442">
        <v>5385</v>
      </c>
      <c r="AV69" s="442">
        <v>88</v>
      </c>
      <c r="AW69" s="442">
        <v>89</v>
      </c>
      <c r="AX69" s="442">
        <v>88</v>
      </c>
      <c r="BK69" s="442">
        <v>3927</v>
      </c>
      <c r="BL69" s="442">
        <v>3684</v>
      </c>
      <c r="BM69" s="442">
        <v>7611</v>
      </c>
      <c r="BN69" s="442">
        <v>89</v>
      </c>
      <c r="BO69" s="442">
        <v>91</v>
      </c>
      <c r="BP69" s="442">
        <v>90</v>
      </c>
      <c r="BQ69" s="442">
        <v>3929</v>
      </c>
      <c r="BR69" s="442">
        <v>3686</v>
      </c>
      <c r="BS69" s="442">
        <v>7615</v>
      </c>
      <c r="BT69" s="442">
        <v>91</v>
      </c>
      <c r="BU69" s="442">
        <v>95</v>
      </c>
      <c r="BV69" s="442">
        <v>93</v>
      </c>
      <c r="BW69" s="442">
        <v>3928</v>
      </c>
      <c r="BX69" s="442">
        <v>3688</v>
      </c>
      <c r="BY69" s="442">
        <v>7616</v>
      </c>
      <c r="BZ69" s="442">
        <v>87</v>
      </c>
      <c r="CA69" s="442">
        <v>87</v>
      </c>
      <c r="CB69" s="442">
        <v>87</v>
      </c>
    </row>
    <row r="70" spans="2:80" x14ac:dyDescent="0.25">
      <c r="B70" s="433" t="s">
        <v>439</v>
      </c>
      <c r="C70" s="442">
        <v>2490</v>
      </c>
      <c r="D70" s="442">
        <v>2542</v>
      </c>
      <c r="E70" s="442">
        <v>5032</v>
      </c>
      <c r="F70" s="442">
        <v>88</v>
      </c>
      <c r="G70" s="442">
        <v>92</v>
      </c>
      <c r="H70" s="442">
        <v>90</v>
      </c>
      <c r="I70" s="442">
        <v>2496</v>
      </c>
      <c r="J70" s="442">
        <v>2544</v>
      </c>
      <c r="K70" s="442">
        <v>5040</v>
      </c>
      <c r="L70" s="442">
        <v>91</v>
      </c>
      <c r="M70" s="442">
        <v>95</v>
      </c>
      <c r="N70" s="442">
        <v>93</v>
      </c>
      <c r="O70" s="442">
        <v>2484</v>
      </c>
      <c r="P70" s="442">
        <v>2541</v>
      </c>
      <c r="Q70" s="442">
        <v>5025</v>
      </c>
      <c r="R70" s="442">
        <v>88</v>
      </c>
      <c r="S70" s="442">
        <v>89</v>
      </c>
      <c r="T70" s="442">
        <v>89</v>
      </c>
      <c r="AG70" s="442">
        <v>6557</v>
      </c>
      <c r="AH70" s="442">
        <v>6581</v>
      </c>
      <c r="AI70" s="442">
        <v>13138</v>
      </c>
      <c r="AJ70" s="442">
        <v>92</v>
      </c>
      <c r="AK70" s="442">
        <v>94</v>
      </c>
      <c r="AL70" s="442">
        <v>93</v>
      </c>
      <c r="AM70" s="442">
        <v>6570</v>
      </c>
      <c r="AN70" s="442">
        <v>6588</v>
      </c>
      <c r="AO70" s="442">
        <v>13158</v>
      </c>
      <c r="AP70" s="442">
        <v>94</v>
      </c>
      <c r="AQ70" s="442">
        <v>97</v>
      </c>
      <c r="AR70" s="442">
        <v>96</v>
      </c>
      <c r="AS70" s="442">
        <v>6583</v>
      </c>
      <c r="AT70" s="442">
        <v>6601</v>
      </c>
      <c r="AU70" s="442">
        <v>13184</v>
      </c>
      <c r="AV70" s="442">
        <v>92</v>
      </c>
      <c r="AW70" s="442">
        <v>92</v>
      </c>
      <c r="AX70" s="442">
        <v>92</v>
      </c>
      <c r="BK70" s="442">
        <v>9047</v>
      </c>
      <c r="BL70" s="442">
        <v>9123</v>
      </c>
      <c r="BM70" s="442">
        <v>18170</v>
      </c>
      <c r="BN70" s="442">
        <v>91</v>
      </c>
      <c r="BO70" s="442">
        <v>93</v>
      </c>
      <c r="BP70" s="442">
        <v>92</v>
      </c>
      <c r="BQ70" s="442">
        <v>9066</v>
      </c>
      <c r="BR70" s="442">
        <v>9132</v>
      </c>
      <c r="BS70" s="442">
        <v>18198</v>
      </c>
      <c r="BT70" s="442">
        <v>93</v>
      </c>
      <c r="BU70" s="442">
        <v>96</v>
      </c>
      <c r="BV70" s="442">
        <v>95</v>
      </c>
      <c r="BW70" s="442">
        <v>9067</v>
      </c>
      <c r="BX70" s="442">
        <v>9142</v>
      </c>
      <c r="BY70" s="442">
        <v>18209</v>
      </c>
      <c r="BZ70" s="442">
        <v>91</v>
      </c>
      <c r="CA70" s="442">
        <v>91</v>
      </c>
      <c r="CB70" s="442">
        <v>91</v>
      </c>
    </row>
    <row r="71" spans="2:80" x14ac:dyDescent="0.25">
      <c r="B71" s="433" t="s">
        <v>388</v>
      </c>
      <c r="C71" s="442">
        <v>572</v>
      </c>
      <c r="D71" s="442">
        <v>458</v>
      </c>
      <c r="E71" s="442">
        <v>1030</v>
      </c>
      <c r="F71" s="442">
        <v>84</v>
      </c>
      <c r="G71" s="442">
        <v>91</v>
      </c>
      <c r="H71" s="442">
        <v>87</v>
      </c>
      <c r="I71" s="442">
        <v>572</v>
      </c>
      <c r="J71" s="442">
        <v>459</v>
      </c>
      <c r="K71" s="442">
        <v>1031</v>
      </c>
      <c r="L71" s="442">
        <v>87</v>
      </c>
      <c r="M71" s="442">
        <v>93</v>
      </c>
      <c r="N71" s="442">
        <v>90</v>
      </c>
      <c r="O71" s="442">
        <v>572</v>
      </c>
      <c r="P71" s="442">
        <v>457</v>
      </c>
      <c r="Q71" s="442">
        <v>1029</v>
      </c>
      <c r="R71" s="442">
        <v>85</v>
      </c>
      <c r="S71" s="442">
        <v>85</v>
      </c>
      <c r="T71" s="442">
        <v>85</v>
      </c>
      <c r="AG71" s="442">
        <v>1333</v>
      </c>
      <c r="AH71" s="442">
        <v>1364</v>
      </c>
      <c r="AI71" s="442">
        <v>2697</v>
      </c>
      <c r="AJ71" s="442">
        <v>89</v>
      </c>
      <c r="AK71" s="442">
        <v>93</v>
      </c>
      <c r="AL71" s="442">
        <v>91</v>
      </c>
      <c r="AM71" s="442">
        <v>1333</v>
      </c>
      <c r="AN71" s="442">
        <v>1362</v>
      </c>
      <c r="AO71" s="442">
        <v>2695</v>
      </c>
      <c r="AP71" s="442">
        <v>93</v>
      </c>
      <c r="AQ71" s="442">
        <v>96</v>
      </c>
      <c r="AR71" s="442">
        <v>95</v>
      </c>
      <c r="AS71" s="442">
        <v>1340</v>
      </c>
      <c r="AT71" s="442">
        <v>1365</v>
      </c>
      <c r="AU71" s="442">
        <v>2705</v>
      </c>
      <c r="AV71" s="442">
        <v>88</v>
      </c>
      <c r="AW71" s="442">
        <v>89</v>
      </c>
      <c r="AX71" s="442">
        <v>89</v>
      </c>
      <c r="BK71" s="442">
        <v>1905</v>
      </c>
      <c r="BL71" s="442">
        <v>1822</v>
      </c>
      <c r="BM71" s="442">
        <v>3727</v>
      </c>
      <c r="BN71" s="442">
        <v>88</v>
      </c>
      <c r="BO71" s="442">
        <v>92</v>
      </c>
      <c r="BP71" s="442">
        <v>90</v>
      </c>
      <c r="BQ71" s="442">
        <v>1905</v>
      </c>
      <c r="BR71" s="442">
        <v>1821</v>
      </c>
      <c r="BS71" s="442">
        <v>3726</v>
      </c>
      <c r="BT71" s="442">
        <v>91</v>
      </c>
      <c r="BU71" s="442">
        <v>95</v>
      </c>
      <c r="BV71" s="442">
        <v>93</v>
      </c>
      <c r="BW71" s="442">
        <v>1912</v>
      </c>
      <c r="BX71" s="442">
        <v>1822</v>
      </c>
      <c r="BY71" s="442">
        <v>3734</v>
      </c>
      <c r="BZ71" s="442">
        <v>87</v>
      </c>
      <c r="CA71" s="442">
        <v>88</v>
      </c>
      <c r="CB71" s="442">
        <v>88</v>
      </c>
    </row>
    <row r="72" spans="2:80" s="446" customFormat="1" x14ac:dyDescent="0.25">
      <c r="AG72" s="442"/>
      <c r="AH72" s="442"/>
      <c r="AI72" s="442"/>
      <c r="AJ72" s="442"/>
      <c r="AK72" s="442"/>
      <c r="AL72" s="442"/>
      <c r="AM72" s="442"/>
      <c r="AN72" s="442"/>
      <c r="AO72" s="442"/>
      <c r="AP72" s="442"/>
      <c r="AQ72" s="442"/>
      <c r="AR72" s="442"/>
      <c r="AS72" s="442"/>
      <c r="AT72" s="442"/>
      <c r="AU72" s="442"/>
      <c r="AV72" s="442"/>
      <c r="AW72" s="442"/>
      <c r="AX72" s="442"/>
      <c r="BK72" s="442"/>
      <c r="BL72" s="442"/>
      <c r="BM72" s="442"/>
      <c r="BN72" s="442"/>
      <c r="BO72" s="442"/>
      <c r="BP72" s="442"/>
      <c r="BQ72" s="442"/>
      <c r="BR72" s="442"/>
      <c r="BS72" s="442"/>
      <c r="BT72" s="442"/>
      <c r="BU72" s="442"/>
      <c r="BV72" s="442"/>
      <c r="BW72" s="442"/>
      <c r="BX72" s="442"/>
      <c r="BY72" s="442"/>
      <c r="BZ72" s="442"/>
      <c r="CA72" s="442"/>
      <c r="CB72" s="442"/>
    </row>
    <row r="73" spans="2:80" x14ac:dyDescent="0.25">
      <c r="B73" s="433" t="s">
        <v>37</v>
      </c>
      <c r="C73" s="442">
        <v>60</v>
      </c>
      <c r="D73" s="442">
        <v>72</v>
      </c>
      <c r="E73" s="442">
        <v>132</v>
      </c>
      <c r="F73" s="442">
        <v>93</v>
      </c>
      <c r="G73" s="442">
        <v>94</v>
      </c>
      <c r="H73" s="442">
        <v>94</v>
      </c>
      <c r="I73" s="442">
        <v>60</v>
      </c>
      <c r="J73" s="442">
        <v>72</v>
      </c>
      <c r="K73" s="442">
        <v>132</v>
      </c>
      <c r="L73" s="442" t="s">
        <v>415</v>
      </c>
      <c r="M73" s="442" t="s">
        <v>415</v>
      </c>
      <c r="N73" s="442">
        <v>98</v>
      </c>
      <c r="O73" s="442">
        <v>61</v>
      </c>
      <c r="P73" s="442">
        <v>74</v>
      </c>
      <c r="Q73" s="442">
        <v>135</v>
      </c>
      <c r="R73" s="442" t="s">
        <v>415</v>
      </c>
      <c r="S73" s="442" t="s">
        <v>415</v>
      </c>
      <c r="T73" s="442">
        <v>95</v>
      </c>
      <c r="U73" s="446"/>
      <c r="V73" s="446"/>
      <c r="W73" s="446"/>
      <c r="X73" s="446"/>
      <c r="Y73" s="446"/>
      <c r="Z73" s="446"/>
      <c r="AA73" s="446"/>
      <c r="AB73" s="446"/>
      <c r="AC73" s="446"/>
      <c r="AD73" s="446"/>
      <c r="AE73" s="446"/>
      <c r="AF73" s="446"/>
      <c r="AG73" s="442">
        <v>792</v>
      </c>
      <c r="AH73" s="442">
        <v>861</v>
      </c>
      <c r="AI73" s="442">
        <v>1653</v>
      </c>
      <c r="AJ73" s="442">
        <v>93</v>
      </c>
      <c r="AK73" s="442">
        <v>96</v>
      </c>
      <c r="AL73" s="442">
        <v>95</v>
      </c>
      <c r="AM73" s="442">
        <v>795</v>
      </c>
      <c r="AN73" s="442">
        <v>865</v>
      </c>
      <c r="AO73" s="442">
        <v>1660</v>
      </c>
      <c r="AP73" s="442" t="s">
        <v>415</v>
      </c>
      <c r="AQ73" s="442" t="s">
        <v>415</v>
      </c>
      <c r="AR73" s="442">
        <v>97</v>
      </c>
      <c r="AS73" s="442">
        <v>820</v>
      </c>
      <c r="AT73" s="442">
        <v>884</v>
      </c>
      <c r="AU73" s="442">
        <v>1704</v>
      </c>
      <c r="AV73" s="442" t="s">
        <v>415</v>
      </c>
      <c r="AW73" s="442" t="s">
        <v>415</v>
      </c>
      <c r="AX73" s="442">
        <v>97</v>
      </c>
      <c r="AY73" s="446"/>
      <c r="AZ73" s="446"/>
      <c r="BA73" s="446"/>
      <c r="BB73" s="446"/>
      <c r="BC73" s="446"/>
      <c r="BD73" s="446"/>
      <c r="BE73" s="446"/>
      <c r="BF73" s="446"/>
      <c r="BG73" s="446"/>
      <c r="BH73" s="446"/>
      <c r="BI73" s="446"/>
      <c r="BJ73" s="446"/>
      <c r="BK73" s="442">
        <v>852</v>
      </c>
      <c r="BL73" s="442">
        <v>933</v>
      </c>
      <c r="BM73" s="442">
        <v>1785</v>
      </c>
      <c r="BN73" s="442">
        <v>93</v>
      </c>
      <c r="BO73" s="442">
        <v>96</v>
      </c>
      <c r="BP73" s="442">
        <v>95</v>
      </c>
      <c r="BQ73" s="442">
        <v>855</v>
      </c>
      <c r="BR73" s="442">
        <v>937</v>
      </c>
      <c r="BS73" s="442">
        <v>1792</v>
      </c>
      <c r="BT73" s="442">
        <v>95</v>
      </c>
      <c r="BU73" s="442">
        <v>98</v>
      </c>
      <c r="BV73" s="442">
        <v>97</v>
      </c>
      <c r="BW73" s="442">
        <v>881</v>
      </c>
      <c r="BX73" s="442">
        <v>958</v>
      </c>
      <c r="BY73" s="442">
        <v>1839</v>
      </c>
      <c r="BZ73" s="442">
        <v>97</v>
      </c>
      <c r="CA73" s="442">
        <v>97</v>
      </c>
      <c r="CB73" s="442">
        <v>97</v>
      </c>
    </row>
    <row r="74" spans="2:80" s="446" customFormat="1" x14ac:dyDescent="0.25"/>
    <row r="75" spans="2:80" x14ac:dyDescent="0.25">
      <c r="B75" s="433" t="s">
        <v>389</v>
      </c>
      <c r="C75" s="447">
        <v>1121</v>
      </c>
      <c r="D75" s="433">
        <v>988</v>
      </c>
      <c r="E75" s="433">
        <v>2109</v>
      </c>
      <c r="F75" s="433">
        <v>89</v>
      </c>
      <c r="G75" s="433">
        <v>92</v>
      </c>
      <c r="H75" s="433">
        <v>90</v>
      </c>
      <c r="I75" s="433">
        <v>1121</v>
      </c>
      <c r="J75" s="433">
        <v>993</v>
      </c>
      <c r="K75" s="433">
        <v>2114</v>
      </c>
      <c r="L75" s="433">
        <v>91</v>
      </c>
      <c r="M75" s="433">
        <v>94</v>
      </c>
      <c r="N75" s="433">
        <v>93</v>
      </c>
      <c r="O75" s="433">
        <v>1123</v>
      </c>
      <c r="P75" s="433">
        <v>989</v>
      </c>
      <c r="Q75" s="433">
        <v>2112</v>
      </c>
      <c r="R75" s="433">
        <v>91</v>
      </c>
      <c r="S75" s="433">
        <v>90</v>
      </c>
      <c r="T75" s="433">
        <v>90</v>
      </c>
      <c r="U75" s="446"/>
      <c r="V75" s="446"/>
      <c r="W75" s="446"/>
      <c r="X75" s="446"/>
      <c r="Y75" s="446"/>
      <c r="Z75" s="446"/>
      <c r="AA75" s="446"/>
      <c r="AB75" s="446"/>
      <c r="AC75" s="446"/>
      <c r="AD75" s="446"/>
      <c r="AE75" s="446"/>
      <c r="AF75" s="446"/>
      <c r="AG75" s="442">
        <v>2997</v>
      </c>
      <c r="AH75" s="442">
        <v>2835</v>
      </c>
      <c r="AI75" s="442">
        <v>5832</v>
      </c>
      <c r="AJ75" s="442">
        <v>91</v>
      </c>
      <c r="AK75" s="442">
        <v>92</v>
      </c>
      <c r="AL75" s="442">
        <v>91</v>
      </c>
      <c r="AM75" s="442">
        <v>3010</v>
      </c>
      <c r="AN75" s="442">
        <v>2846</v>
      </c>
      <c r="AO75" s="442">
        <v>5856</v>
      </c>
      <c r="AP75" s="442">
        <v>94</v>
      </c>
      <c r="AQ75" s="442">
        <v>95</v>
      </c>
      <c r="AR75" s="442">
        <v>95</v>
      </c>
      <c r="AS75" s="442">
        <v>3016</v>
      </c>
      <c r="AT75" s="442">
        <v>2838</v>
      </c>
      <c r="AU75" s="442">
        <v>5854</v>
      </c>
      <c r="AV75" s="442">
        <v>93</v>
      </c>
      <c r="AW75" s="442">
        <v>93</v>
      </c>
      <c r="AX75" s="442">
        <v>93</v>
      </c>
      <c r="AY75" s="446"/>
      <c r="AZ75" s="446"/>
      <c r="BA75" s="446"/>
      <c r="BB75" s="446"/>
      <c r="BC75" s="446"/>
      <c r="BD75" s="446"/>
      <c r="BE75" s="446"/>
      <c r="BF75" s="446"/>
      <c r="BG75" s="446"/>
      <c r="BH75" s="446"/>
      <c r="BI75" s="446"/>
      <c r="BJ75" s="446"/>
      <c r="BK75" s="442">
        <v>4118</v>
      </c>
      <c r="BL75" s="442">
        <v>3823</v>
      </c>
      <c r="BM75" s="442">
        <v>7941</v>
      </c>
      <c r="BN75" s="442">
        <v>90</v>
      </c>
      <c r="BO75" s="442">
        <v>92</v>
      </c>
      <c r="BP75" s="442">
        <v>91</v>
      </c>
      <c r="BQ75" s="442">
        <v>4131</v>
      </c>
      <c r="BR75" s="442">
        <v>3839</v>
      </c>
      <c r="BS75" s="442">
        <v>7970</v>
      </c>
      <c r="BT75" s="442">
        <v>93</v>
      </c>
      <c r="BU75" s="442">
        <v>95</v>
      </c>
      <c r="BV75" s="442">
        <v>94</v>
      </c>
      <c r="BW75" s="442">
        <v>4139</v>
      </c>
      <c r="BX75" s="442">
        <v>3827</v>
      </c>
      <c r="BY75" s="442">
        <v>7966</v>
      </c>
      <c r="BZ75" s="442">
        <v>93</v>
      </c>
      <c r="CA75" s="442">
        <v>92</v>
      </c>
      <c r="CB75" s="442">
        <v>93</v>
      </c>
    </row>
  </sheetData>
  <mergeCells count="1">
    <mergeCell ref="A1:T1"/>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75"/>
  <sheetViews>
    <sheetView topLeftCell="A37" zoomScale="80" zoomScaleNormal="80" workbookViewId="0">
      <selection activeCell="J78" sqref="J78"/>
    </sheetView>
  </sheetViews>
  <sheetFormatPr defaultColWidth="9.140625" defaultRowHeight="15" x14ac:dyDescent="0.25"/>
  <cols>
    <col min="1" max="1" width="9.140625" style="433"/>
    <col min="2" max="2" width="27.42578125" style="433" bestFit="1" customWidth="1"/>
    <col min="3" max="16384" width="9.140625" style="433"/>
  </cols>
  <sheetData>
    <row r="1" spans="1:92" x14ac:dyDescent="0.25">
      <c r="A1" s="1187" t="s">
        <v>345</v>
      </c>
      <c r="B1" s="1187"/>
      <c r="C1" s="1187"/>
      <c r="D1" s="1187"/>
      <c r="E1" s="1187"/>
      <c r="F1" s="1187"/>
      <c r="G1" s="1187"/>
      <c r="H1" s="1187"/>
      <c r="I1" s="1187"/>
      <c r="J1" s="1187"/>
      <c r="K1" s="1187"/>
      <c r="L1" s="1187"/>
      <c r="M1" s="1187"/>
      <c r="N1" s="1187"/>
      <c r="O1" s="1187"/>
      <c r="P1" s="1187"/>
      <c r="Q1" s="1187"/>
      <c r="R1" s="1187"/>
      <c r="S1" s="1187"/>
      <c r="T1" s="1187"/>
    </row>
    <row r="2" spans="1:92" x14ac:dyDescent="0.25">
      <c r="C2" s="434" t="s">
        <v>432</v>
      </c>
      <c r="AG2" s="434" t="s">
        <v>433</v>
      </c>
      <c r="BK2" s="434" t="s">
        <v>326</v>
      </c>
    </row>
    <row r="3" spans="1:92" x14ac:dyDescent="0.25">
      <c r="C3" s="435" t="s">
        <v>346</v>
      </c>
      <c r="D3" s="435"/>
      <c r="E3" s="435"/>
      <c r="F3" s="435"/>
      <c r="G3" s="435"/>
      <c r="H3" s="435"/>
      <c r="I3" s="436" t="s">
        <v>347</v>
      </c>
      <c r="J3" s="436"/>
      <c r="K3" s="436"/>
      <c r="L3" s="436"/>
      <c r="M3" s="436"/>
      <c r="N3" s="436"/>
      <c r="O3" s="437" t="s">
        <v>348</v>
      </c>
      <c r="P3" s="437"/>
      <c r="Q3" s="437"/>
      <c r="R3" s="437"/>
      <c r="S3" s="437"/>
      <c r="T3" s="437"/>
      <c r="U3" s="438" t="s">
        <v>349</v>
      </c>
      <c r="V3" s="438"/>
      <c r="W3" s="438"/>
      <c r="X3" s="438"/>
      <c r="Y3" s="438"/>
      <c r="Z3" s="438"/>
      <c r="AA3" s="439" t="s">
        <v>346</v>
      </c>
      <c r="AB3" s="439"/>
      <c r="AC3" s="439"/>
      <c r="AD3" s="439"/>
      <c r="AE3" s="439"/>
      <c r="AF3" s="439"/>
      <c r="AG3" s="435" t="s">
        <v>346</v>
      </c>
      <c r="AH3" s="435"/>
      <c r="AI3" s="435"/>
      <c r="AJ3" s="435"/>
      <c r="AK3" s="435"/>
      <c r="AL3" s="435"/>
      <c r="AM3" s="436" t="s">
        <v>347</v>
      </c>
      <c r="AN3" s="436"/>
      <c r="AO3" s="436"/>
      <c r="AP3" s="436"/>
      <c r="AQ3" s="436"/>
      <c r="AR3" s="436"/>
      <c r="AS3" s="437" t="s">
        <v>348</v>
      </c>
      <c r="AT3" s="437"/>
      <c r="AU3" s="437"/>
      <c r="AV3" s="437"/>
      <c r="AW3" s="437"/>
      <c r="AX3" s="437"/>
      <c r="AY3" s="438" t="s">
        <v>349</v>
      </c>
      <c r="AZ3" s="438"/>
      <c r="BA3" s="438"/>
      <c r="BB3" s="438"/>
      <c r="BC3" s="438"/>
      <c r="BD3" s="438"/>
      <c r="BE3" s="439" t="s">
        <v>346</v>
      </c>
      <c r="BF3" s="439"/>
      <c r="BG3" s="439"/>
      <c r="BH3" s="439"/>
      <c r="BI3" s="439"/>
      <c r="BJ3" s="439"/>
      <c r="BK3" s="440" t="s">
        <v>346</v>
      </c>
      <c r="BL3" s="440"/>
      <c r="BM3" s="440"/>
      <c r="BN3" s="440"/>
      <c r="BO3" s="440"/>
      <c r="BP3" s="440"/>
      <c r="BQ3" s="436" t="s">
        <v>347</v>
      </c>
      <c r="BR3" s="436"/>
      <c r="BS3" s="436"/>
      <c r="BT3" s="436"/>
      <c r="BU3" s="436"/>
      <c r="BV3" s="436"/>
      <c r="BW3" s="437" t="s">
        <v>348</v>
      </c>
      <c r="BX3" s="437"/>
      <c r="BY3" s="437"/>
      <c r="BZ3" s="437"/>
      <c r="CA3" s="437"/>
      <c r="CB3" s="437"/>
      <c r="CC3" s="438" t="s">
        <v>349</v>
      </c>
      <c r="CD3" s="438"/>
      <c r="CE3" s="438"/>
      <c r="CF3" s="438"/>
      <c r="CG3" s="438"/>
      <c r="CH3" s="438"/>
      <c r="CI3" s="441" t="s">
        <v>346</v>
      </c>
      <c r="CJ3" s="441"/>
      <c r="CK3" s="441"/>
      <c r="CL3" s="441"/>
      <c r="CM3" s="441"/>
      <c r="CN3" s="441"/>
    </row>
    <row r="4" spans="1:92" x14ac:dyDescent="0.25">
      <c r="C4" s="435">
        <v>1</v>
      </c>
      <c r="D4" s="435"/>
      <c r="E4" s="435"/>
      <c r="F4" s="435"/>
      <c r="G4" s="435"/>
      <c r="H4" s="435"/>
      <c r="I4" s="436">
        <v>1</v>
      </c>
      <c r="J4" s="436"/>
      <c r="K4" s="436"/>
      <c r="L4" s="436"/>
      <c r="M4" s="436"/>
      <c r="N4" s="436"/>
      <c r="O4" s="437">
        <v>1</v>
      </c>
      <c r="P4" s="437"/>
      <c r="Q4" s="437"/>
      <c r="R4" s="437"/>
      <c r="S4" s="437"/>
      <c r="T4" s="437"/>
      <c r="U4" s="438">
        <v>1</v>
      </c>
      <c r="V4" s="438"/>
      <c r="W4" s="438"/>
      <c r="X4" s="438"/>
      <c r="Y4" s="438"/>
      <c r="Z4" s="438"/>
      <c r="AA4" s="439">
        <v>1</v>
      </c>
      <c r="AB4" s="439"/>
      <c r="AC4" s="439"/>
      <c r="AD4" s="439"/>
      <c r="AE4" s="439"/>
      <c r="AF4" s="439"/>
      <c r="AG4" s="435">
        <v>1</v>
      </c>
      <c r="AH4" s="435"/>
      <c r="AI4" s="435"/>
      <c r="AJ4" s="435"/>
      <c r="AK4" s="435"/>
      <c r="AL4" s="435"/>
      <c r="AM4" s="436">
        <v>1</v>
      </c>
      <c r="AN4" s="436"/>
      <c r="AO4" s="436"/>
      <c r="AP4" s="436"/>
      <c r="AQ4" s="436"/>
      <c r="AR4" s="436"/>
      <c r="AS4" s="437">
        <v>1</v>
      </c>
      <c r="AT4" s="437"/>
      <c r="AU4" s="437"/>
      <c r="AV4" s="437"/>
      <c r="AW4" s="437"/>
      <c r="AX4" s="437"/>
      <c r="AY4" s="438">
        <v>1</v>
      </c>
      <c r="AZ4" s="438"/>
      <c r="BA4" s="438"/>
      <c r="BB4" s="438"/>
      <c r="BC4" s="438"/>
      <c r="BD4" s="438"/>
      <c r="BE4" s="439">
        <v>1</v>
      </c>
      <c r="BF4" s="439"/>
      <c r="BG4" s="439"/>
      <c r="BH4" s="439"/>
      <c r="BI4" s="439"/>
      <c r="BJ4" s="439"/>
      <c r="BK4" s="440">
        <v>1</v>
      </c>
      <c r="BL4" s="440"/>
      <c r="BM4" s="440"/>
      <c r="BN4" s="440"/>
      <c r="BO4" s="440"/>
      <c r="BP4" s="440"/>
      <c r="BQ4" s="436">
        <v>1</v>
      </c>
      <c r="BR4" s="436"/>
      <c r="BS4" s="436"/>
      <c r="BT4" s="436"/>
      <c r="BU4" s="436"/>
      <c r="BV4" s="436"/>
      <c r="BW4" s="437">
        <v>1</v>
      </c>
      <c r="BX4" s="437"/>
      <c r="BY4" s="437"/>
      <c r="BZ4" s="437"/>
      <c r="CA4" s="437"/>
      <c r="CB4" s="437"/>
      <c r="CC4" s="438">
        <v>1</v>
      </c>
      <c r="CD4" s="438"/>
      <c r="CE4" s="438"/>
      <c r="CF4" s="438"/>
      <c r="CG4" s="438"/>
      <c r="CH4" s="438"/>
      <c r="CI4" s="441">
        <v>1</v>
      </c>
      <c r="CJ4" s="441"/>
      <c r="CK4" s="441"/>
      <c r="CL4" s="441"/>
      <c r="CM4" s="441"/>
      <c r="CN4" s="441"/>
    </row>
    <row r="5" spans="1:92" x14ac:dyDescent="0.25">
      <c r="C5" s="435" t="s">
        <v>356</v>
      </c>
      <c r="D5" s="435"/>
      <c r="E5" s="435"/>
      <c r="F5" s="435"/>
      <c r="G5" s="435"/>
      <c r="H5" s="435"/>
      <c r="I5" s="436" t="s">
        <v>358</v>
      </c>
      <c r="J5" s="436"/>
      <c r="K5" s="436"/>
      <c r="L5" s="436"/>
      <c r="M5" s="436"/>
      <c r="N5" s="436"/>
      <c r="O5" s="437" t="s">
        <v>360</v>
      </c>
      <c r="P5" s="437"/>
      <c r="Q5" s="437"/>
      <c r="R5" s="437"/>
      <c r="S5" s="437"/>
      <c r="T5" s="437"/>
      <c r="U5" s="438" t="s">
        <v>362</v>
      </c>
      <c r="V5" s="438"/>
      <c r="W5" s="438"/>
      <c r="X5" s="438"/>
      <c r="Y5" s="438"/>
      <c r="Z5" s="438"/>
      <c r="AA5" s="439" t="s">
        <v>434</v>
      </c>
      <c r="AB5" s="439"/>
      <c r="AC5" s="439"/>
      <c r="AD5" s="439"/>
      <c r="AE5" s="439"/>
      <c r="AF5" s="439"/>
      <c r="AG5" s="435" t="s">
        <v>356</v>
      </c>
      <c r="AH5" s="435"/>
      <c r="AI5" s="435"/>
      <c r="AJ5" s="435"/>
      <c r="AK5" s="435"/>
      <c r="AL5" s="435"/>
      <c r="AM5" s="436" t="s">
        <v>358</v>
      </c>
      <c r="AN5" s="436"/>
      <c r="AO5" s="436"/>
      <c r="AP5" s="436"/>
      <c r="AQ5" s="436"/>
      <c r="AR5" s="436"/>
      <c r="AS5" s="437" t="s">
        <v>360</v>
      </c>
      <c r="AT5" s="437"/>
      <c r="AU5" s="437"/>
      <c r="AV5" s="437"/>
      <c r="AW5" s="437"/>
      <c r="AX5" s="437"/>
      <c r="AY5" s="438" t="s">
        <v>362</v>
      </c>
      <c r="AZ5" s="438"/>
      <c r="BA5" s="438"/>
      <c r="BB5" s="438"/>
      <c r="BC5" s="438"/>
      <c r="BD5" s="438"/>
      <c r="BE5" s="439" t="s">
        <v>434</v>
      </c>
      <c r="BF5" s="439"/>
      <c r="BG5" s="439"/>
      <c r="BH5" s="439"/>
      <c r="BI5" s="439"/>
      <c r="BJ5" s="439"/>
      <c r="BK5" s="440" t="s">
        <v>356</v>
      </c>
      <c r="BL5" s="440"/>
      <c r="BM5" s="440"/>
      <c r="BN5" s="440"/>
      <c r="BO5" s="440"/>
      <c r="BP5" s="440"/>
      <c r="BQ5" s="436" t="s">
        <v>358</v>
      </c>
      <c r="BR5" s="436"/>
      <c r="BS5" s="436"/>
      <c r="BT5" s="436"/>
      <c r="BU5" s="436"/>
      <c r="BV5" s="436"/>
      <c r="BW5" s="437" t="s">
        <v>360</v>
      </c>
      <c r="BX5" s="437"/>
      <c r="BY5" s="437"/>
      <c r="BZ5" s="437"/>
      <c r="CA5" s="437"/>
      <c r="CB5" s="437"/>
      <c r="CC5" s="438" t="s">
        <v>362</v>
      </c>
      <c r="CD5" s="438"/>
      <c r="CE5" s="438"/>
      <c r="CF5" s="438"/>
      <c r="CG5" s="438"/>
      <c r="CH5" s="438"/>
      <c r="CI5" s="441" t="s">
        <v>434</v>
      </c>
      <c r="CJ5" s="441"/>
      <c r="CK5" s="441"/>
      <c r="CL5" s="441"/>
      <c r="CM5" s="441"/>
      <c r="CN5" s="441"/>
    </row>
    <row r="6" spans="1:92" x14ac:dyDescent="0.25">
      <c r="C6" s="435" t="s">
        <v>326</v>
      </c>
      <c r="D6" s="435"/>
      <c r="E6" s="435"/>
      <c r="F6" s="435">
        <v>1</v>
      </c>
      <c r="G6" s="435"/>
      <c r="H6" s="435"/>
      <c r="I6" s="436" t="s">
        <v>326</v>
      </c>
      <c r="J6" s="436"/>
      <c r="K6" s="436"/>
      <c r="L6" s="436">
        <v>1</v>
      </c>
      <c r="M6" s="436"/>
      <c r="N6" s="436"/>
      <c r="O6" s="437" t="s">
        <v>326</v>
      </c>
      <c r="P6" s="437"/>
      <c r="Q6" s="437"/>
      <c r="R6" s="437">
        <v>1</v>
      </c>
      <c r="S6" s="437"/>
      <c r="T6" s="437"/>
      <c r="U6" s="438" t="s">
        <v>326</v>
      </c>
      <c r="V6" s="438"/>
      <c r="W6" s="438"/>
      <c r="X6" s="438">
        <v>1</v>
      </c>
      <c r="Y6" s="438"/>
      <c r="Z6" s="438"/>
      <c r="AA6" s="439">
        <v>1</v>
      </c>
      <c r="AB6" s="439"/>
      <c r="AC6" s="439"/>
      <c r="AD6" s="439"/>
      <c r="AE6" s="439"/>
      <c r="AF6" s="439"/>
      <c r="AG6" s="435" t="s">
        <v>326</v>
      </c>
      <c r="AH6" s="435"/>
      <c r="AI6" s="435"/>
      <c r="AJ6" s="435">
        <v>1</v>
      </c>
      <c r="AK6" s="435"/>
      <c r="AL6" s="435"/>
      <c r="AM6" s="436" t="s">
        <v>326</v>
      </c>
      <c r="AN6" s="436"/>
      <c r="AO6" s="436"/>
      <c r="AP6" s="436">
        <v>1</v>
      </c>
      <c r="AQ6" s="436"/>
      <c r="AR6" s="436"/>
      <c r="AS6" s="437" t="s">
        <v>326</v>
      </c>
      <c r="AT6" s="437"/>
      <c r="AU6" s="437"/>
      <c r="AV6" s="437">
        <v>1</v>
      </c>
      <c r="AW6" s="437"/>
      <c r="AX6" s="437"/>
      <c r="AY6" s="438" t="s">
        <v>326</v>
      </c>
      <c r="AZ6" s="438"/>
      <c r="BA6" s="438"/>
      <c r="BB6" s="438">
        <v>1</v>
      </c>
      <c r="BC6" s="438"/>
      <c r="BD6" s="438"/>
      <c r="BE6" s="439">
        <v>1</v>
      </c>
      <c r="BF6" s="439"/>
      <c r="BG6" s="439"/>
      <c r="BH6" s="439"/>
      <c r="BI6" s="439"/>
      <c r="BJ6" s="439"/>
      <c r="BK6" s="440" t="s">
        <v>326</v>
      </c>
      <c r="BL6" s="440"/>
      <c r="BM6" s="440"/>
      <c r="BN6" s="440">
        <v>1</v>
      </c>
      <c r="BO6" s="440"/>
      <c r="BP6" s="440"/>
      <c r="BQ6" s="436" t="s">
        <v>326</v>
      </c>
      <c r="BR6" s="436"/>
      <c r="BS6" s="436"/>
      <c r="BT6" s="436">
        <v>1</v>
      </c>
      <c r="BU6" s="436"/>
      <c r="BV6" s="436"/>
      <c r="BW6" s="437" t="s">
        <v>326</v>
      </c>
      <c r="BX6" s="437"/>
      <c r="BY6" s="437"/>
      <c r="BZ6" s="437">
        <v>1</v>
      </c>
      <c r="CA6" s="437"/>
      <c r="CB6" s="437"/>
      <c r="CC6" s="438" t="s">
        <v>326</v>
      </c>
      <c r="CD6" s="438"/>
      <c r="CE6" s="438"/>
      <c r="CF6" s="438">
        <v>1</v>
      </c>
      <c r="CG6" s="438"/>
      <c r="CH6" s="438"/>
      <c r="CI6" s="441">
        <v>1</v>
      </c>
      <c r="CJ6" s="441"/>
      <c r="CK6" s="441"/>
      <c r="CL6" s="441"/>
      <c r="CM6" s="441"/>
      <c r="CN6" s="441"/>
    </row>
    <row r="7" spans="1:92" x14ac:dyDescent="0.25">
      <c r="C7" s="435" t="s">
        <v>352</v>
      </c>
      <c r="D7" s="435"/>
      <c r="E7" s="435"/>
      <c r="F7" s="435" t="s">
        <v>352</v>
      </c>
      <c r="G7" s="435"/>
      <c r="H7" s="435"/>
      <c r="I7" s="436" t="s">
        <v>352</v>
      </c>
      <c r="J7" s="436"/>
      <c r="K7" s="436"/>
      <c r="L7" s="436" t="s">
        <v>352</v>
      </c>
      <c r="M7" s="436"/>
      <c r="N7" s="436"/>
      <c r="O7" s="437" t="s">
        <v>352</v>
      </c>
      <c r="P7" s="437"/>
      <c r="Q7" s="437"/>
      <c r="R7" s="437" t="s">
        <v>352</v>
      </c>
      <c r="S7" s="437"/>
      <c r="T7" s="437"/>
      <c r="U7" s="438" t="s">
        <v>352</v>
      </c>
      <c r="V7" s="438"/>
      <c r="W7" s="438"/>
      <c r="X7" s="438" t="s">
        <v>352</v>
      </c>
      <c r="Y7" s="438"/>
      <c r="Z7" s="438"/>
      <c r="AA7" s="439" t="s">
        <v>348</v>
      </c>
      <c r="AB7" s="439"/>
      <c r="AC7" s="439"/>
      <c r="AD7" s="439"/>
      <c r="AE7" s="439"/>
      <c r="AF7" s="439"/>
      <c r="AG7" s="435" t="s">
        <v>352</v>
      </c>
      <c r="AH7" s="435"/>
      <c r="AI7" s="435"/>
      <c r="AJ7" s="435" t="s">
        <v>352</v>
      </c>
      <c r="AK7" s="435"/>
      <c r="AL7" s="435"/>
      <c r="AM7" s="436" t="s">
        <v>352</v>
      </c>
      <c r="AN7" s="436"/>
      <c r="AO7" s="436"/>
      <c r="AP7" s="436" t="s">
        <v>352</v>
      </c>
      <c r="AQ7" s="436"/>
      <c r="AR7" s="436"/>
      <c r="AS7" s="437" t="s">
        <v>352</v>
      </c>
      <c r="AT7" s="437"/>
      <c r="AU7" s="437"/>
      <c r="AV7" s="437" t="s">
        <v>352</v>
      </c>
      <c r="AW7" s="437"/>
      <c r="AX7" s="437"/>
      <c r="AY7" s="438" t="s">
        <v>352</v>
      </c>
      <c r="AZ7" s="438"/>
      <c r="BA7" s="438"/>
      <c r="BB7" s="438" t="s">
        <v>352</v>
      </c>
      <c r="BC7" s="438"/>
      <c r="BD7" s="438"/>
      <c r="BE7" s="439" t="s">
        <v>348</v>
      </c>
      <c r="BF7" s="439"/>
      <c r="BG7" s="439"/>
      <c r="BH7" s="439"/>
      <c r="BI7" s="439"/>
      <c r="BJ7" s="439"/>
      <c r="BK7" s="440" t="s">
        <v>352</v>
      </c>
      <c r="BL7" s="440"/>
      <c r="BM7" s="440"/>
      <c r="BN7" s="440" t="s">
        <v>352</v>
      </c>
      <c r="BO7" s="440"/>
      <c r="BP7" s="440"/>
      <c r="BQ7" s="436" t="s">
        <v>352</v>
      </c>
      <c r="BR7" s="436"/>
      <c r="BS7" s="436"/>
      <c r="BT7" s="436" t="s">
        <v>352</v>
      </c>
      <c r="BU7" s="436"/>
      <c r="BV7" s="436"/>
      <c r="BW7" s="437" t="s">
        <v>352</v>
      </c>
      <c r="BX7" s="437"/>
      <c r="BY7" s="437"/>
      <c r="BZ7" s="437" t="s">
        <v>352</v>
      </c>
      <c r="CA7" s="437"/>
      <c r="CB7" s="437"/>
      <c r="CC7" s="438" t="s">
        <v>352</v>
      </c>
      <c r="CD7" s="438"/>
      <c r="CE7" s="438"/>
      <c r="CF7" s="438" t="s">
        <v>352</v>
      </c>
      <c r="CG7" s="438"/>
      <c r="CH7" s="438"/>
      <c r="CI7" s="441" t="s">
        <v>348</v>
      </c>
      <c r="CJ7" s="441"/>
      <c r="CK7" s="441"/>
      <c r="CL7" s="441"/>
      <c r="CM7" s="441"/>
      <c r="CN7" s="441"/>
    </row>
    <row r="8" spans="1:92" x14ac:dyDescent="0.25">
      <c r="C8" s="435" t="s">
        <v>354</v>
      </c>
      <c r="D8" s="435" t="s">
        <v>353</v>
      </c>
      <c r="E8" s="435" t="s">
        <v>326</v>
      </c>
      <c r="F8" s="435" t="s">
        <v>354</v>
      </c>
      <c r="G8" s="435" t="s">
        <v>353</v>
      </c>
      <c r="H8" s="435" t="s">
        <v>326</v>
      </c>
      <c r="I8" s="436" t="s">
        <v>354</v>
      </c>
      <c r="J8" s="436" t="s">
        <v>353</v>
      </c>
      <c r="K8" s="436" t="s">
        <v>326</v>
      </c>
      <c r="L8" s="436" t="s">
        <v>354</v>
      </c>
      <c r="M8" s="436" t="s">
        <v>353</v>
      </c>
      <c r="N8" s="436" t="s">
        <v>326</v>
      </c>
      <c r="O8" s="437" t="s">
        <v>354</v>
      </c>
      <c r="P8" s="437" t="s">
        <v>353</v>
      </c>
      <c r="Q8" s="437" t="s">
        <v>326</v>
      </c>
      <c r="R8" s="437" t="s">
        <v>354</v>
      </c>
      <c r="S8" s="437" t="s">
        <v>353</v>
      </c>
      <c r="T8" s="437" t="s">
        <v>326</v>
      </c>
      <c r="U8" s="438" t="s">
        <v>354</v>
      </c>
      <c r="V8" s="438" t="s">
        <v>353</v>
      </c>
      <c r="W8" s="438" t="s">
        <v>326</v>
      </c>
      <c r="X8" s="438" t="s">
        <v>354</v>
      </c>
      <c r="Y8" s="438" t="s">
        <v>353</v>
      </c>
      <c r="Z8" s="438" t="s">
        <v>326</v>
      </c>
      <c r="AA8" s="439">
        <v>1</v>
      </c>
      <c r="AB8" s="439"/>
      <c r="AC8" s="439"/>
      <c r="AD8" s="439"/>
      <c r="AE8" s="439"/>
      <c r="AF8" s="439"/>
      <c r="AG8" s="435" t="s">
        <v>354</v>
      </c>
      <c r="AH8" s="435" t="s">
        <v>353</v>
      </c>
      <c r="AI8" s="435" t="s">
        <v>326</v>
      </c>
      <c r="AJ8" s="435" t="s">
        <v>354</v>
      </c>
      <c r="AK8" s="435" t="s">
        <v>353</v>
      </c>
      <c r="AL8" s="435" t="s">
        <v>326</v>
      </c>
      <c r="AM8" s="436" t="s">
        <v>354</v>
      </c>
      <c r="AN8" s="436" t="s">
        <v>353</v>
      </c>
      <c r="AO8" s="436" t="s">
        <v>326</v>
      </c>
      <c r="AP8" s="436" t="s">
        <v>354</v>
      </c>
      <c r="AQ8" s="436" t="s">
        <v>353</v>
      </c>
      <c r="AR8" s="436" t="s">
        <v>326</v>
      </c>
      <c r="AS8" s="437" t="s">
        <v>354</v>
      </c>
      <c r="AT8" s="437" t="s">
        <v>353</v>
      </c>
      <c r="AU8" s="437" t="s">
        <v>326</v>
      </c>
      <c r="AV8" s="437" t="s">
        <v>354</v>
      </c>
      <c r="AW8" s="437" t="s">
        <v>353</v>
      </c>
      <c r="AX8" s="437" t="s">
        <v>326</v>
      </c>
      <c r="AY8" s="438" t="s">
        <v>354</v>
      </c>
      <c r="AZ8" s="438" t="s">
        <v>353</v>
      </c>
      <c r="BA8" s="438" t="s">
        <v>326</v>
      </c>
      <c r="BB8" s="438" t="s">
        <v>354</v>
      </c>
      <c r="BC8" s="438" t="s">
        <v>353</v>
      </c>
      <c r="BD8" s="438" t="s">
        <v>326</v>
      </c>
      <c r="BE8" s="439">
        <v>1</v>
      </c>
      <c r="BF8" s="439"/>
      <c r="BG8" s="439"/>
      <c r="BH8" s="439"/>
      <c r="BI8" s="439"/>
      <c r="BJ8" s="439"/>
      <c r="BK8" s="440" t="s">
        <v>354</v>
      </c>
      <c r="BL8" s="440" t="s">
        <v>353</v>
      </c>
      <c r="BM8" s="440" t="s">
        <v>326</v>
      </c>
      <c r="BN8" s="440" t="s">
        <v>354</v>
      </c>
      <c r="BO8" s="440" t="s">
        <v>353</v>
      </c>
      <c r="BP8" s="440" t="s">
        <v>326</v>
      </c>
      <c r="BQ8" s="436" t="s">
        <v>354</v>
      </c>
      <c r="BR8" s="436" t="s">
        <v>353</v>
      </c>
      <c r="BS8" s="436" t="s">
        <v>326</v>
      </c>
      <c r="BT8" s="436" t="s">
        <v>354</v>
      </c>
      <c r="BU8" s="436" t="s">
        <v>353</v>
      </c>
      <c r="BV8" s="436" t="s">
        <v>326</v>
      </c>
      <c r="BW8" s="437" t="s">
        <v>354</v>
      </c>
      <c r="BX8" s="437" t="s">
        <v>353</v>
      </c>
      <c r="BY8" s="437" t="s">
        <v>326</v>
      </c>
      <c r="BZ8" s="437" t="s">
        <v>354</v>
      </c>
      <c r="CA8" s="437" t="s">
        <v>353</v>
      </c>
      <c r="CB8" s="437" t="s">
        <v>326</v>
      </c>
      <c r="CC8" s="438" t="s">
        <v>354</v>
      </c>
      <c r="CD8" s="438" t="s">
        <v>353</v>
      </c>
      <c r="CE8" s="438" t="s">
        <v>326</v>
      </c>
      <c r="CF8" s="438" t="s">
        <v>354</v>
      </c>
      <c r="CG8" s="438" t="s">
        <v>353</v>
      </c>
      <c r="CH8" s="438" t="s">
        <v>326</v>
      </c>
      <c r="CI8" s="441">
        <v>1</v>
      </c>
      <c r="CJ8" s="441"/>
      <c r="CK8" s="441"/>
      <c r="CL8" s="441"/>
      <c r="CM8" s="441"/>
      <c r="CN8" s="441"/>
    </row>
    <row r="9" spans="1:92" x14ac:dyDescent="0.25">
      <c r="C9" s="435" t="s">
        <v>372</v>
      </c>
      <c r="D9" s="435" t="s">
        <v>372</v>
      </c>
      <c r="E9" s="435" t="s">
        <v>372</v>
      </c>
      <c r="F9" s="435" t="s">
        <v>372</v>
      </c>
      <c r="G9" s="435" t="s">
        <v>372</v>
      </c>
      <c r="H9" s="435" t="s">
        <v>372</v>
      </c>
      <c r="I9" s="436" t="s">
        <v>372</v>
      </c>
      <c r="J9" s="436" t="s">
        <v>372</v>
      </c>
      <c r="K9" s="436" t="s">
        <v>372</v>
      </c>
      <c r="L9" s="436" t="s">
        <v>372</v>
      </c>
      <c r="M9" s="436" t="s">
        <v>372</v>
      </c>
      <c r="N9" s="436" t="s">
        <v>372</v>
      </c>
      <c r="O9" s="437" t="s">
        <v>372</v>
      </c>
      <c r="P9" s="437" t="s">
        <v>372</v>
      </c>
      <c r="Q9" s="437" t="s">
        <v>372</v>
      </c>
      <c r="R9" s="437" t="s">
        <v>372</v>
      </c>
      <c r="S9" s="437" t="s">
        <v>372</v>
      </c>
      <c r="T9" s="437" t="s">
        <v>372</v>
      </c>
      <c r="U9" s="438" t="s">
        <v>372</v>
      </c>
      <c r="V9" s="438" t="s">
        <v>372</v>
      </c>
      <c r="W9" s="438" t="s">
        <v>372</v>
      </c>
      <c r="X9" s="438" t="s">
        <v>372</v>
      </c>
      <c r="Y9" s="438" t="s">
        <v>372</v>
      </c>
      <c r="Z9" s="438" t="s">
        <v>372</v>
      </c>
      <c r="AA9" s="439" t="s">
        <v>435</v>
      </c>
      <c r="AB9" s="439"/>
      <c r="AC9" s="439"/>
      <c r="AD9" s="439"/>
      <c r="AE9" s="439"/>
      <c r="AF9" s="439"/>
      <c r="AG9" s="435" t="s">
        <v>372</v>
      </c>
      <c r="AH9" s="435" t="s">
        <v>372</v>
      </c>
      <c r="AI9" s="435" t="s">
        <v>372</v>
      </c>
      <c r="AJ9" s="435" t="s">
        <v>372</v>
      </c>
      <c r="AK9" s="435" t="s">
        <v>372</v>
      </c>
      <c r="AL9" s="435" t="s">
        <v>372</v>
      </c>
      <c r="AM9" s="436" t="s">
        <v>372</v>
      </c>
      <c r="AN9" s="436" t="s">
        <v>372</v>
      </c>
      <c r="AO9" s="436" t="s">
        <v>372</v>
      </c>
      <c r="AP9" s="436" t="s">
        <v>372</v>
      </c>
      <c r="AQ9" s="436" t="s">
        <v>372</v>
      </c>
      <c r="AR9" s="436" t="s">
        <v>372</v>
      </c>
      <c r="AS9" s="437" t="s">
        <v>372</v>
      </c>
      <c r="AT9" s="437" t="s">
        <v>372</v>
      </c>
      <c r="AU9" s="437" t="s">
        <v>372</v>
      </c>
      <c r="AV9" s="437" t="s">
        <v>372</v>
      </c>
      <c r="AW9" s="437" t="s">
        <v>372</v>
      </c>
      <c r="AX9" s="437" t="s">
        <v>372</v>
      </c>
      <c r="AY9" s="438" t="s">
        <v>372</v>
      </c>
      <c r="AZ9" s="438" t="s">
        <v>372</v>
      </c>
      <c r="BA9" s="438" t="s">
        <v>372</v>
      </c>
      <c r="BB9" s="438" t="s">
        <v>372</v>
      </c>
      <c r="BC9" s="438" t="s">
        <v>372</v>
      </c>
      <c r="BD9" s="438" t="s">
        <v>372</v>
      </c>
      <c r="BE9" s="439" t="s">
        <v>435</v>
      </c>
      <c r="BF9" s="439"/>
      <c r="BG9" s="439"/>
      <c r="BH9" s="439"/>
      <c r="BI9" s="439"/>
      <c r="BJ9" s="439"/>
      <c r="BK9" s="440" t="s">
        <v>372</v>
      </c>
      <c r="BL9" s="440" t="s">
        <v>372</v>
      </c>
      <c r="BM9" s="440" t="s">
        <v>372</v>
      </c>
      <c r="BN9" s="440" t="s">
        <v>372</v>
      </c>
      <c r="BO9" s="440" t="s">
        <v>372</v>
      </c>
      <c r="BP9" s="440" t="s">
        <v>372</v>
      </c>
      <c r="BQ9" s="436" t="s">
        <v>372</v>
      </c>
      <c r="BR9" s="436" t="s">
        <v>372</v>
      </c>
      <c r="BS9" s="436" t="s">
        <v>372</v>
      </c>
      <c r="BT9" s="436" t="s">
        <v>372</v>
      </c>
      <c r="BU9" s="436" t="s">
        <v>372</v>
      </c>
      <c r="BV9" s="436" t="s">
        <v>372</v>
      </c>
      <c r="BW9" s="437" t="s">
        <v>372</v>
      </c>
      <c r="BX9" s="437" t="s">
        <v>372</v>
      </c>
      <c r="BY9" s="437" t="s">
        <v>372</v>
      </c>
      <c r="BZ9" s="437" t="s">
        <v>372</v>
      </c>
      <c r="CA9" s="437" t="s">
        <v>372</v>
      </c>
      <c r="CB9" s="437" t="s">
        <v>372</v>
      </c>
      <c r="CC9" s="438" t="s">
        <v>372</v>
      </c>
      <c r="CD9" s="438" t="s">
        <v>372</v>
      </c>
      <c r="CE9" s="438" t="s">
        <v>372</v>
      </c>
      <c r="CF9" s="438" t="s">
        <v>372</v>
      </c>
      <c r="CG9" s="438" t="s">
        <v>372</v>
      </c>
      <c r="CH9" s="438" t="s">
        <v>372</v>
      </c>
      <c r="CI9" s="441" t="s">
        <v>435</v>
      </c>
      <c r="CJ9" s="441"/>
      <c r="CK9" s="441"/>
      <c r="CL9" s="441"/>
      <c r="CM9" s="441"/>
      <c r="CN9" s="441"/>
    </row>
    <row r="10" spans="1:92" x14ac:dyDescent="0.25">
      <c r="C10" s="435" t="s">
        <v>354</v>
      </c>
      <c r="D10" s="435" t="s">
        <v>353</v>
      </c>
      <c r="E10" s="435" t="s">
        <v>326</v>
      </c>
      <c r="F10" s="435" t="s">
        <v>354</v>
      </c>
      <c r="G10" s="435" t="s">
        <v>353</v>
      </c>
      <c r="H10" s="435" t="s">
        <v>326</v>
      </c>
      <c r="I10" s="436" t="s">
        <v>354</v>
      </c>
      <c r="J10" s="436" t="s">
        <v>353</v>
      </c>
      <c r="K10" s="436" t="s">
        <v>326</v>
      </c>
      <c r="L10" s="436" t="s">
        <v>354</v>
      </c>
      <c r="M10" s="436" t="s">
        <v>353</v>
      </c>
      <c r="N10" s="436" t="s">
        <v>326</v>
      </c>
      <c r="O10" s="437" t="s">
        <v>326</v>
      </c>
      <c r="P10" s="437"/>
      <c r="Q10" s="437"/>
      <c r="R10" s="437">
        <v>1</v>
      </c>
      <c r="S10" s="437"/>
      <c r="T10" s="437"/>
      <c r="U10" s="438" t="s">
        <v>326</v>
      </c>
      <c r="V10" s="438"/>
      <c r="W10" s="438"/>
      <c r="X10" s="438">
        <v>1</v>
      </c>
      <c r="Y10" s="438"/>
      <c r="Z10" s="438"/>
      <c r="AA10" s="439" t="s">
        <v>326</v>
      </c>
      <c r="AB10" s="439"/>
      <c r="AC10" s="439"/>
      <c r="AD10" s="439">
        <v>1</v>
      </c>
      <c r="AE10" s="439"/>
      <c r="AF10" s="439"/>
      <c r="AG10" s="435" t="s">
        <v>354</v>
      </c>
      <c r="AH10" s="435" t="s">
        <v>353</v>
      </c>
      <c r="AI10" s="435" t="s">
        <v>326</v>
      </c>
      <c r="AJ10" s="435" t="s">
        <v>354</v>
      </c>
      <c r="AK10" s="435" t="s">
        <v>353</v>
      </c>
      <c r="AL10" s="435" t="s">
        <v>326</v>
      </c>
      <c r="AM10" s="436" t="s">
        <v>354</v>
      </c>
      <c r="AN10" s="436" t="s">
        <v>353</v>
      </c>
      <c r="AO10" s="436" t="s">
        <v>326</v>
      </c>
      <c r="AP10" s="436" t="s">
        <v>354</v>
      </c>
      <c r="AQ10" s="436" t="s">
        <v>353</v>
      </c>
      <c r="AR10" s="436" t="s">
        <v>326</v>
      </c>
      <c r="AS10" s="437" t="s">
        <v>326</v>
      </c>
      <c r="AT10" s="437"/>
      <c r="AU10" s="437"/>
      <c r="AV10" s="437">
        <v>1</v>
      </c>
      <c r="AW10" s="437"/>
      <c r="AX10" s="437"/>
      <c r="AY10" s="438" t="s">
        <v>326</v>
      </c>
      <c r="AZ10" s="438"/>
      <c r="BA10" s="438"/>
      <c r="BB10" s="438">
        <v>1</v>
      </c>
      <c r="BC10" s="438"/>
      <c r="BD10" s="438"/>
      <c r="BE10" s="439" t="s">
        <v>326</v>
      </c>
      <c r="BF10" s="439"/>
      <c r="BG10" s="439"/>
      <c r="BH10" s="439">
        <v>1</v>
      </c>
      <c r="BI10" s="439"/>
      <c r="BJ10" s="439"/>
      <c r="BK10" s="440" t="s">
        <v>354</v>
      </c>
      <c r="BL10" s="440" t="s">
        <v>353</v>
      </c>
      <c r="BM10" s="440" t="s">
        <v>326</v>
      </c>
      <c r="BN10" s="440" t="s">
        <v>354</v>
      </c>
      <c r="BO10" s="440" t="s">
        <v>353</v>
      </c>
      <c r="BP10" s="440" t="s">
        <v>326</v>
      </c>
      <c r="BQ10" s="436" t="s">
        <v>354</v>
      </c>
      <c r="BR10" s="436" t="s">
        <v>353</v>
      </c>
      <c r="BS10" s="436" t="s">
        <v>326</v>
      </c>
      <c r="BT10" s="436" t="s">
        <v>354</v>
      </c>
      <c r="BU10" s="436" t="s">
        <v>353</v>
      </c>
      <c r="BV10" s="436" t="s">
        <v>326</v>
      </c>
      <c r="BW10" s="437" t="s">
        <v>326</v>
      </c>
      <c r="BX10" s="437"/>
      <c r="BY10" s="437"/>
      <c r="BZ10" s="437">
        <v>1</v>
      </c>
      <c r="CA10" s="437"/>
      <c r="CB10" s="437"/>
      <c r="CC10" s="438" t="s">
        <v>326</v>
      </c>
      <c r="CD10" s="438"/>
      <c r="CE10" s="438"/>
      <c r="CF10" s="438">
        <v>1</v>
      </c>
      <c r="CG10" s="438"/>
      <c r="CH10" s="438"/>
      <c r="CI10" s="441" t="s">
        <v>326</v>
      </c>
      <c r="CJ10" s="441"/>
      <c r="CK10" s="441"/>
      <c r="CL10" s="441">
        <v>1</v>
      </c>
      <c r="CM10" s="441"/>
      <c r="CN10" s="441"/>
    </row>
    <row r="11" spans="1:92" x14ac:dyDescent="0.25">
      <c r="C11" s="435" t="s">
        <v>372</v>
      </c>
      <c r="D11" s="435" t="s">
        <v>372</v>
      </c>
      <c r="E11" s="435" t="s">
        <v>372</v>
      </c>
      <c r="F11" s="435" t="s">
        <v>372</v>
      </c>
      <c r="G11" s="435" t="s">
        <v>372</v>
      </c>
      <c r="H11" s="435" t="s">
        <v>372</v>
      </c>
      <c r="I11" s="436" t="s">
        <v>372</v>
      </c>
      <c r="J11" s="436" t="s">
        <v>372</v>
      </c>
      <c r="K11" s="436" t="s">
        <v>372</v>
      </c>
      <c r="L11" s="436" t="s">
        <v>372</v>
      </c>
      <c r="M11" s="436" t="s">
        <v>372</v>
      </c>
      <c r="N11" s="436" t="s">
        <v>372</v>
      </c>
      <c r="O11" s="437" t="s">
        <v>352</v>
      </c>
      <c r="P11" s="437"/>
      <c r="Q11" s="437"/>
      <c r="R11" s="437" t="s">
        <v>352</v>
      </c>
      <c r="S11" s="437"/>
      <c r="T11" s="437"/>
      <c r="U11" s="438" t="s">
        <v>352</v>
      </c>
      <c r="V11" s="438"/>
      <c r="W11" s="438"/>
      <c r="X11" s="438" t="s">
        <v>352</v>
      </c>
      <c r="Y11" s="438"/>
      <c r="Z11" s="438"/>
      <c r="AA11" s="439" t="s">
        <v>352</v>
      </c>
      <c r="AB11" s="439"/>
      <c r="AC11" s="439"/>
      <c r="AD11" s="439" t="s">
        <v>352</v>
      </c>
      <c r="AE11" s="439"/>
      <c r="AF11" s="439"/>
      <c r="AG11" s="435" t="s">
        <v>372</v>
      </c>
      <c r="AH11" s="435" t="s">
        <v>372</v>
      </c>
      <c r="AI11" s="435" t="s">
        <v>372</v>
      </c>
      <c r="AJ11" s="435" t="s">
        <v>372</v>
      </c>
      <c r="AK11" s="435" t="s">
        <v>372</v>
      </c>
      <c r="AL11" s="435" t="s">
        <v>372</v>
      </c>
      <c r="AM11" s="436" t="s">
        <v>372</v>
      </c>
      <c r="AN11" s="436" t="s">
        <v>372</v>
      </c>
      <c r="AO11" s="436" t="s">
        <v>372</v>
      </c>
      <c r="AP11" s="436" t="s">
        <v>372</v>
      </c>
      <c r="AQ11" s="436" t="s">
        <v>372</v>
      </c>
      <c r="AR11" s="436" t="s">
        <v>372</v>
      </c>
      <c r="AS11" s="437" t="s">
        <v>352</v>
      </c>
      <c r="AT11" s="437"/>
      <c r="AU11" s="437"/>
      <c r="AV11" s="437" t="s">
        <v>352</v>
      </c>
      <c r="AW11" s="437"/>
      <c r="AX11" s="437"/>
      <c r="AY11" s="438" t="s">
        <v>352</v>
      </c>
      <c r="AZ11" s="438"/>
      <c r="BA11" s="438"/>
      <c r="BB11" s="438" t="s">
        <v>352</v>
      </c>
      <c r="BC11" s="438"/>
      <c r="BD11" s="438"/>
      <c r="BE11" s="439" t="s">
        <v>352</v>
      </c>
      <c r="BF11" s="439"/>
      <c r="BG11" s="439"/>
      <c r="BH11" s="439" t="s">
        <v>352</v>
      </c>
      <c r="BI11" s="439"/>
      <c r="BJ11" s="439"/>
      <c r="BK11" s="440" t="s">
        <v>372</v>
      </c>
      <c r="BL11" s="440" t="s">
        <v>372</v>
      </c>
      <c r="BM11" s="440" t="s">
        <v>372</v>
      </c>
      <c r="BN11" s="440" t="s">
        <v>372</v>
      </c>
      <c r="BO11" s="440" t="s">
        <v>372</v>
      </c>
      <c r="BP11" s="440" t="s">
        <v>372</v>
      </c>
      <c r="BQ11" s="436" t="s">
        <v>372</v>
      </c>
      <c r="BR11" s="436" t="s">
        <v>372</v>
      </c>
      <c r="BS11" s="436" t="s">
        <v>372</v>
      </c>
      <c r="BT11" s="436" t="s">
        <v>372</v>
      </c>
      <c r="BU11" s="436" t="s">
        <v>372</v>
      </c>
      <c r="BV11" s="436" t="s">
        <v>372</v>
      </c>
      <c r="BW11" s="437" t="s">
        <v>352</v>
      </c>
      <c r="BX11" s="437"/>
      <c r="BY11" s="437"/>
      <c r="BZ11" s="437" t="s">
        <v>352</v>
      </c>
      <c r="CA11" s="437"/>
      <c r="CB11" s="437"/>
      <c r="CC11" s="438" t="s">
        <v>352</v>
      </c>
      <c r="CD11" s="438"/>
      <c r="CE11" s="438"/>
      <c r="CF11" s="438" t="s">
        <v>352</v>
      </c>
      <c r="CG11" s="438"/>
      <c r="CH11" s="438"/>
      <c r="CI11" s="441" t="s">
        <v>352</v>
      </c>
      <c r="CJ11" s="441"/>
      <c r="CK11" s="441"/>
      <c r="CL11" s="441" t="s">
        <v>352</v>
      </c>
      <c r="CM11" s="441"/>
      <c r="CN11" s="441"/>
    </row>
    <row r="12" spans="1:92" x14ac:dyDescent="0.25">
      <c r="C12" s="435" t="s">
        <v>354</v>
      </c>
      <c r="D12" s="435" t="s">
        <v>353</v>
      </c>
      <c r="E12" s="435" t="s">
        <v>326</v>
      </c>
      <c r="F12" s="435" t="s">
        <v>354</v>
      </c>
      <c r="G12" s="435" t="s">
        <v>353</v>
      </c>
      <c r="H12" s="435" t="s">
        <v>326</v>
      </c>
      <c r="I12" s="436" t="s">
        <v>354</v>
      </c>
      <c r="J12" s="436" t="s">
        <v>353</v>
      </c>
      <c r="K12" s="436" t="s">
        <v>326</v>
      </c>
      <c r="L12" s="436" t="s">
        <v>354</v>
      </c>
      <c r="M12" s="436" t="s">
        <v>353</v>
      </c>
      <c r="N12" s="436" t="s">
        <v>326</v>
      </c>
      <c r="O12" s="437" t="s">
        <v>354</v>
      </c>
      <c r="P12" s="437" t="s">
        <v>353</v>
      </c>
      <c r="Q12" s="437" t="s">
        <v>326</v>
      </c>
      <c r="R12" s="437" t="s">
        <v>354</v>
      </c>
      <c r="S12" s="437" t="s">
        <v>353</v>
      </c>
      <c r="T12" s="437" t="s">
        <v>326</v>
      </c>
      <c r="U12" s="438" t="s">
        <v>354</v>
      </c>
      <c r="V12" s="438" t="s">
        <v>353</v>
      </c>
      <c r="W12" s="438" t="s">
        <v>326</v>
      </c>
      <c r="X12" s="438" t="s">
        <v>354</v>
      </c>
      <c r="Y12" s="438" t="s">
        <v>353</v>
      </c>
      <c r="Z12" s="438" t="s">
        <v>326</v>
      </c>
      <c r="AA12" s="439" t="s">
        <v>354</v>
      </c>
      <c r="AB12" s="439" t="s">
        <v>353</v>
      </c>
      <c r="AC12" s="439" t="s">
        <v>326</v>
      </c>
      <c r="AD12" s="439" t="s">
        <v>354</v>
      </c>
      <c r="AE12" s="439" t="s">
        <v>353</v>
      </c>
      <c r="AF12" s="439" t="s">
        <v>326</v>
      </c>
      <c r="AG12" s="435" t="s">
        <v>354</v>
      </c>
      <c r="AH12" s="435" t="s">
        <v>353</v>
      </c>
      <c r="AI12" s="435" t="s">
        <v>326</v>
      </c>
      <c r="AJ12" s="435" t="s">
        <v>354</v>
      </c>
      <c r="AK12" s="435" t="s">
        <v>353</v>
      </c>
      <c r="AL12" s="435" t="s">
        <v>326</v>
      </c>
      <c r="AM12" s="436" t="s">
        <v>354</v>
      </c>
      <c r="AN12" s="436" t="s">
        <v>353</v>
      </c>
      <c r="AO12" s="436" t="s">
        <v>326</v>
      </c>
      <c r="AP12" s="436" t="s">
        <v>354</v>
      </c>
      <c r="AQ12" s="436" t="s">
        <v>353</v>
      </c>
      <c r="AR12" s="436" t="s">
        <v>326</v>
      </c>
      <c r="AS12" s="437" t="s">
        <v>354</v>
      </c>
      <c r="AT12" s="437" t="s">
        <v>353</v>
      </c>
      <c r="AU12" s="437" t="s">
        <v>326</v>
      </c>
      <c r="AV12" s="437" t="s">
        <v>354</v>
      </c>
      <c r="AW12" s="437" t="s">
        <v>353</v>
      </c>
      <c r="AX12" s="437" t="s">
        <v>326</v>
      </c>
      <c r="AY12" s="438" t="s">
        <v>354</v>
      </c>
      <c r="AZ12" s="438" t="s">
        <v>353</v>
      </c>
      <c r="BA12" s="438" t="s">
        <v>326</v>
      </c>
      <c r="BB12" s="438" t="s">
        <v>354</v>
      </c>
      <c r="BC12" s="438" t="s">
        <v>353</v>
      </c>
      <c r="BD12" s="438" t="s">
        <v>326</v>
      </c>
      <c r="BE12" s="439" t="s">
        <v>354</v>
      </c>
      <c r="BF12" s="439" t="s">
        <v>353</v>
      </c>
      <c r="BG12" s="439" t="s">
        <v>326</v>
      </c>
      <c r="BH12" s="439" t="s">
        <v>354</v>
      </c>
      <c r="BI12" s="439" t="s">
        <v>353</v>
      </c>
      <c r="BJ12" s="439" t="s">
        <v>326</v>
      </c>
      <c r="BK12" s="440" t="s">
        <v>354</v>
      </c>
      <c r="BL12" s="440" t="s">
        <v>353</v>
      </c>
      <c r="BM12" s="440" t="s">
        <v>326</v>
      </c>
      <c r="BN12" s="440" t="s">
        <v>354</v>
      </c>
      <c r="BO12" s="440" t="s">
        <v>353</v>
      </c>
      <c r="BP12" s="440" t="s">
        <v>326</v>
      </c>
      <c r="BQ12" s="436" t="s">
        <v>354</v>
      </c>
      <c r="BR12" s="436" t="s">
        <v>353</v>
      </c>
      <c r="BS12" s="436" t="s">
        <v>326</v>
      </c>
      <c r="BT12" s="436" t="s">
        <v>354</v>
      </c>
      <c r="BU12" s="436" t="s">
        <v>353</v>
      </c>
      <c r="BV12" s="436" t="s">
        <v>326</v>
      </c>
      <c r="BW12" s="437" t="s">
        <v>354</v>
      </c>
      <c r="BX12" s="437" t="s">
        <v>353</v>
      </c>
      <c r="BY12" s="437" t="s">
        <v>326</v>
      </c>
      <c r="BZ12" s="437" t="s">
        <v>354</v>
      </c>
      <c r="CA12" s="437" t="s">
        <v>353</v>
      </c>
      <c r="CB12" s="437" t="s">
        <v>326</v>
      </c>
      <c r="CC12" s="438" t="s">
        <v>354</v>
      </c>
      <c r="CD12" s="438" t="s">
        <v>353</v>
      </c>
      <c r="CE12" s="438" t="s">
        <v>326</v>
      </c>
      <c r="CF12" s="438" t="s">
        <v>354</v>
      </c>
      <c r="CG12" s="438" t="s">
        <v>353</v>
      </c>
      <c r="CH12" s="438" t="s">
        <v>326</v>
      </c>
      <c r="CI12" s="441" t="s">
        <v>354</v>
      </c>
      <c r="CJ12" s="441" t="s">
        <v>353</v>
      </c>
      <c r="CK12" s="441" t="s">
        <v>326</v>
      </c>
      <c r="CL12" s="441" t="s">
        <v>354</v>
      </c>
      <c r="CM12" s="441" t="s">
        <v>353</v>
      </c>
      <c r="CN12" s="441" t="s">
        <v>326</v>
      </c>
    </row>
    <row r="13" spans="1:92" x14ac:dyDescent="0.25">
      <c r="C13" s="435" t="s">
        <v>372</v>
      </c>
      <c r="D13" s="435" t="s">
        <v>372</v>
      </c>
      <c r="E13" s="435" t="s">
        <v>372</v>
      </c>
      <c r="F13" s="435" t="s">
        <v>372</v>
      </c>
      <c r="G13" s="435" t="s">
        <v>372</v>
      </c>
      <c r="H13" s="435" t="s">
        <v>372</v>
      </c>
      <c r="I13" s="436" t="s">
        <v>372</v>
      </c>
      <c r="J13" s="436" t="s">
        <v>372</v>
      </c>
      <c r="K13" s="436" t="s">
        <v>372</v>
      </c>
      <c r="L13" s="436" t="s">
        <v>372</v>
      </c>
      <c r="M13" s="436" t="s">
        <v>372</v>
      </c>
      <c r="N13" s="436" t="s">
        <v>372</v>
      </c>
      <c r="O13" s="437" t="s">
        <v>372</v>
      </c>
      <c r="P13" s="437" t="s">
        <v>372</v>
      </c>
      <c r="Q13" s="437" t="s">
        <v>372</v>
      </c>
      <c r="R13" s="437" t="s">
        <v>372</v>
      </c>
      <c r="S13" s="437" t="s">
        <v>372</v>
      </c>
      <c r="T13" s="437" t="s">
        <v>372</v>
      </c>
      <c r="U13" s="438" t="s">
        <v>372</v>
      </c>
      <c r="V13" s="438" t="s">
        <v>372</v>
      </c>
      <c r="W13" s="438" t="s">
        <v>372</v>
      </c>
      <c r="X13" s="438" t="s">
        <v>372</v>
      </c>
      <c r="Y13" s="438" t="s">
        <v>372</v>
      </c>
      <c r="Z13" s="438" t="s">
        <v>372</v>
      </c>
      <c r="AA13" s="439" t="s">
        <v>372</v>
      </c>
      <c r="AB13" s="439" t="s">
        <v>372</v>
      </c>
      <c r="AC13" s="439" t="s">
        <v>372</v>
      </c>
      <c r="AD13" s="439" t="s">
        <v>372</v>
      </c>
      <c r="AE13" s="439" t="s">
        <v>372</v>
      </c>
      <c r="AF13" s="439" t="s">
        <v>372</v>
      </c>
      <c r="AG13" s="435" t="s">
        <v>372</v>
      </c>
      <c r="AH13" s="435" t="s">
        <v>372</v>
      </c>
      <c r="AI13" s="435" t="s">
        <v>372</v>
      </c>
      <c r="AJ13" s="435" t="s">
        <v>372</v>
      </c>
      <c r="AK13" s="435" t="s">
        <v>372</v>
      </c>
      <c r="AL13" s="435" t="s">
        <v>372</v>
      </c>
      <c r="AM13" s="436" t="s">
        <v>372</v>
      </c>
      <c r="AN13" s="436" t="s">
        <v>372</v>
      </c>
      <c r="AO13" s="436" t="s">
        <v>372</v>
      </c>
      <c r="AP13" s="436" t="s">
        <v>372</v>
      </c>
      <c r="AQ13" s="436" t="s">
        <v>372</v>
      </c>
      <c r="AR13" s="436" t="s">
        <v>372</v>
      </c>
      <c r="AS13" s="437" t="s">
        <v>372</v>
      </c>
      <c r="AT13" s="437" t="s">
        <v>372</v>
      </c>
      <c r="AU13" s="437" t="s">
        <v>372</v>
      </c>
      <c r="AV13" s="437" t="s">
        <v>372</v>
      </c>
      <c r="AW13" s="437" t="s">
        <v>372</v>
      </c>
      <c r="AX13" s="437" t="s">
        <v>372</v>
      </c>
      <c r="AY13" s="438" t="s">
        <v>372</v>
      </c>
      <c r="AZ13" s="438" t="s">
        <v>372</v>
      </c>
      <c r="BA13" s="438" t="s">
        <v>372</v>
      </c>
      <c r="BB13" s="438" t="s">
        <v>372</v>
      </c>
      <c r="BC13" s="438" t="s">
        <v>372</v>
      </c>
      <c r="BD13" s="438" t="s">
        <v>372</v>
      </c>
      <c r="BE13" s="439" t="s">
        <v>372</v>
      </c>
      <c r="BF13" s="439" t="s">
        <v>372</v>
      </c>
      <c r="BG13" s="439" t="s">
        <v>372</v>
      </c>
      <c r="BH13" s="439" t="s">
        <v>372</v>
      </c>
      <c r="BI13" s="439" t="s">
        <v>372</v>
      </c>
      <c r="BJ13" s="439" t="s">
        <v>372</v>
      </c>
      <c r="BK13" s="440" t="s">
        <v>372</v>
      </c>
      <c r="BL13" s="440" t="s">
        <v>372</v>
      </c>
      <c r="BM13" s="440" t="s">
        <v>372</v>
      </c>
      <c r="BN13" s="440" t="s">
        <v>372</v>
      </c>
      <c r="BO13" s="440" t="s">
        <v>372</v>
      </c>
      <c r="BP13" s="440" t="s">
        <v>372</v>
      </c>
      <c r="BQ13" s="436" t="s">
        <v>372</v>
      </c>
      <c r="BR13" s="436" t="s">
        <v>372</v>
      </c>
      <c r="BS13" s="436" t="s">
        <v>372</v>
      </c>
      <c r="BT13" s="436" t="s">
        <v>372</v>
      </c>
      <c r="BU13" s="436" t="s">
        <v>372</v>
      </c>
      <c r="BV13" s="436" t="s">
        <v>372</v>
      </c>
      <c r="BW13" s="437" t="s">
        <v>372</v>
      </c>
      <c r="BX13" s="437" t="s">
        <v>372</v>
      </c>
      <c r="BY13" s="437" t="s">
        <v>372</v>
      </c>
      <c r="BZ13" s="437" t="s">
        <v>372</v>
      </c>
      <c r="CA13" s="437" t="s">
        <v>372</v>
      </c>
      <c r="CB13" s="437" t="s">
        <v>372</v>
      </c>
      <c r="CC13" s="438" t="s">
        <v>372</v>
      </c>
      <c r="CD13" s="438" t="s">
        <v>372</v>
      </c>
      <c r="CE13" s="438" t="s">
        <v>372</v>
      </c>
      <c r="CF13" s="438" t="s">
        <v>372</v>
      </c>
      <c r="CG13" s="438" t="s">
        <v>372</v>
      </c>
      <c r="CH13" s="438" t="s">
        <v>372</v>
      </c>
      <c r="CI13" s="441" t="s">
        <v>372</v>
      </c>
      <c r="CJ13" s="441" t="s">
        <v>372</v>
      </c>
      <c r="CK13" s="441" t="s">
        <v>372</v>
      </c>
      <c r="CL13" s="441" t="s">
        <v>372</v>
      </c>
      <c r="CM13" s="441" t="s">
        <v>372</v>
      </c>
      <c r="CN13" s="441" t="s">
        <v>372</v>
      </c>
    </row>
    <row r="14" spans="1:92" x14ac:dyDescent="0.25">
      <c r="A14" s="433" t="s">
        <v>436</v>
      </c>
      <c r="B14" s="433" t="s">
        <v>437</v>
      </c>
      <c r="C14" s="442">
        <v>49029</v>
      </c>
      <c r="D14" s="442">
        <v>46996</v>
      </c>
      <c r="E14" s="442">
        <v>96025</v>
      </c>
      <c r="F14" s="442">
        <v>76</v>
      </c>
      <c r="G14" s="442">
        <v>82</v>
      </c>
      <c r="H14" s="442">
        <v>79</v>
      </c>
      <c r="I14" s="442">
        <v>49050</v>
      </c>
      <c r="J14" s="442">
        <v>47053</v>
      </c>
      <c r="K14" s="442">
        <v>96103</v>
      </c>
      <c r="L14" s="442">
        <v>66</v>
      </c>
      <c r="M14" s="442">
        <v>80</v>
      </c>
      <c r="N14" s="442">
        <v>73</v>
      </c>
      <c r="O14" s="442">
        <v>49027</v>
      </c>
      <c r="P14" s="442">
        <v>46994</v>
      </c>
      <c r="Q14" s="442">
        <v>96021</v>
      </c>
      <c r="R14" s="442">
        <v>74</v>
      </c>
      <c r="S14" s="442">
        <v>76</v>
      </c>
      <c r="T14" s="442">
        <v>75</v>
      </c>
      <c r="U14" s="442">
        <v>49027</v>
      </c>
      <c r="V14" s="442">
        <v>46992</v>
      </c>
      <c r="W14" s="442">
        <v>96019</v>
      </c>
      <c r="X14" s="442">
        <v>56</v>
      </c>
      <c r="Y14" s="442">
        <v>69</v>
      </c>
      <c r="Z14" s="442">
        <v>62</v>
      </c>
      <c r="AA14" s="442">
        <v>48996</v>
      </c>
      <c r="AB14" s="442">
        <v>46974</v>
      </c>
      <c r="AC14" s="442">
        <v>95970</v>
      </c>
      <c r="AD14" s="442">
        <v>59</v>
      </c>
      <c r="AE14" s="442">
        <v>68</v>
      </c>
      <c r="AF14" s="442">
        <v>64</v>
      </c>
      <c r="AG14" s="442">
        <v>234714</v>
      </c>
      <c r="AH14" s="442">
        <v>223706</v>
      </c>
      <c r="AI14" s="442">
        <v>458420</v>
      </c>
      <c r="AJ14" s="442">
        <v>89</v>
      </c>
      <c r="AK14" s="442">
        <v>92</v>
      </c>
      <c r="AL14" s="442">
        <v>91</v>
      </c>
      <c r="AM14" s="442">
        <v>234843</v>
      </c>
      <c r="AN14" s="442">
        <v>223857</v>
      </c>
      <c r="AO14" s="442">
        <v>458700</v>
      </c>
      <c r="AP14" s="442">
        <v>84</v>
      </c>
      <c r="AQ14" s="442">
        <v>92</v>
      </c>
      <c r="AR14" s="442">
        <v>88</v>
      </c>
      <c r="AS14" s="442">
        <v>234705</v>
      </c>
      <c r="AT14" s="442">
        <v>223702</v>
      </c>
      <c r="AU14" s="442">
        <v>458407</v>
      </c>
      <c r="AV14" s="442">
        <v>88</v>
      </c>
      <c r="AW14" s="442">
        <v>88</v>
      </c>
      <c r="AX14" s="442">
        <v>88</v>
      </c>
      <c r="AY14" s="442">
        <v>234682</v>
      </c>
      <c r="AZ14" s="442">
        <v>223686</v>
      </c>
      <c r="BA14" s="442">
        <v>458368</v>
      </c>
      <c r="BB14" s="442">
        <v>75</v>
      </c>
      <c r="BC14" s="442">
        <v>84</v>
      </c>
      <c r="BD14" s="442">
        <v>79</v>
      </c>
      <c r="BE14" s="442">
        <v>234634</v>
      </c>
      <c r="BF14" s="442">
        <v>223668</v>
      </c>
      <c r="BG14" s="442">
        <v>458302</v>
      </c>
      <c r="BH14" s="442">
        <v>79</v>
      </c>
      <c r="BI14" s="442">
        <v>84</v>
      </c>
      <c r="BJ14" s="442">
        <v>82</v>
      </c>
      <c r="BK14" s="442">
        <v>283743</v>
      </c>
      <c r="BL14" s="442">
        <v>270702</v>
      </c>
      <c r="BM14" s="442">
        <v>554445</v>
      </c>
      <c r="BN14" s="442">
        <v>87</v>
      </c>
      <c r="BO14" s="442">
        <v>90</v>
      </c>
      <c r="BP14" s="442">
        <v>89</v>
      </c>
      <c r="BQ14" s="442">
        <v>283893</v>
      </c>
      <c r="BR14" s="442">
        <v>270910</v>
      </c>
      <c r="BS14" s="442">
        <v>554803</v>
      </c>
      <c r="BT14" s="442">
        <v>81</v>
      </c>
      <c r="BU14" s="442">
        <v>90</v>
      </c>
      <c r="BV14" s="442">
        <v>85</v>
      </c>
      <c r="BW14" s="442">
        <v>283732</v>
      </c>
      <c r="BX14" s="442">
        <v>270696</v>
      </c>
      <c r="BY14" s="442">
        <v>554428</v>
      </c>
      <c r="BZ14" s="442">
        <v>86</v>
      </c>
      <c r="CA14" s="442">
        <v>86</v>
      </c>
      <c r="CB14" s="442">
        <v>86</v>
      </c>
      <c r="CC14" s="442">
        <v>283709</v>
      </c>
      <c r="CD14" s="442">
        <v>270678</v>
      </c>
      <c r="CE14" s="442">
        <v>554387</v>
      </c>
      <c r="CF14" s="442">
        <v>72</v>
      </c>
      <c r="CG14" s="442">
        <v>81</v>
      </c>
      <c r="CH14" s="442">
        <v>76</v>
      </c>
      <c r="CI14" s="442">
        <v>283630</v>
      </c>
      <c r="CJ14" s="442">
        <v>270642</v>
      </c>
      <c r="CK14" s="442">
        <v>554272</v>
      </c>
      <c r="CL14" s="442">
        <v>75</v>
      </c>
      <c r="CM14" s="442">
        <v>82</v>
      </c>
      <c r="CN14" s="442">
        <v>78</v>
      </c>
    </row>
    <row r="15" spans="1:92" x14ac:dyDescent="0.25">
      <c r="B15" s="433" t="s">
        <v>33</v>
      </c>
      <c r="C15" s="442">
        <v>33570</v>
      </c>
      <c r="D15" s="442">
        <v>32220</v>
      </c>
      <c r="E15" s="442">
        <v>65790</v>
      </c>
      <c r="F15" s="442">
        <v>74</v>
      </c>
      <c r="G15" s="442">
        <v>80</v>
      </c>
      <c r="H15" s="442">
        <v>77</v>
      </c>
      <c r="I15" s="442">
        <v>33585</v>
      </c>
      <c r="J15" s="442">
        <v>32249</v>
      </c>
      <c r="K15" s="442">
        <v>65834</v>
      </c>
      <c r="L15" s="442">
        <v>63</v>
      </c>
      <c r="M15" s="442">
        <v>78</v>
      </c>
      <c r="N15" s="442">
        <v>70</v>
      </c>
      <c r="O15" s="442">
        <v>33568</v>
      </c>
      <c r="P15" s="442">
        <v>32218</v>
      </c>
      <c r="Q15" s="442">
        <v>65786</v>
      </c>
      <c r="R15" s="442">
        <v>72</v>
      </c>
      <c r="S15" s="442">
        <v>74</v>
      </c>
      <c r="T15" s="442">
        <v>73</v>
      </c>
      <c r="U15" s="442">
        <v>33568</v>
      </c>
      <c r="V15" s="442">
        <v>32218</v>
      </c>
      <c r="W15" s="442">
        <v>65786</v>
      </c>
      <c r="X15" s="442">
        <v>51</v>
      </c>
      <c r="Y15" s="442">
        <v>65</v>
      </c>
      <c r="Z15" s="442">
        <v>58</v>
      </c>
      <c r="AA15" s="442">
        <v>33545</v>
      </c>
      <c r="AB15" s="442">
        <v>32204</v>
      </c>
      <c r="AC15" s="442">
        <v>65749</v>
      </c>
      <c r="AD15" s="442">
        <v>56</v>
      </c>
      <c r="AE15" s="442">
        <v>66</v>
      </c>
      <c r="AF15" s="442">
        <v>61</v>
      </c>
      <c r="AG15" s="442">
        <v>184229</v>
      </c>
      <c r="AH15" s="442">
        <v>175380</v>
      </c>
      <c r="AI15" s="442">
        <v>359609</v>
      </c>
      <c r="AJ15" s="442">
        <v>90</v>
      </c>
      <c r="AK15" s="442">
        <v>93</v>
      </c>
      <c r="AL15" s="442">
        <v>91</v>
      </c>
      <c r="AM15" s="442">
        <v>184319</v>
      </c>
      <c r="AN15" s="442">
        <v>175483</v>
      </c>
      <c r="AO15" s="442">
        <v>359802</v>
      </c>
      <c r="AP15" s="442">
        <v>84</v>
      </c>
      <c r="AQ15" s="442">
        <v>92</v>
      </c>
      <c r="AR15" s="442">
        <v>88</v>
      </c>
      <c r="AS15" s="442">
        <v>184222</v>
      </c>
      <c r="AT15" s="442">
        <v>175376</v>
      </c>
      <c r="AU15" s="442">
        <v>359598</v>
      </c>
      <c r="AV15" s="442">
        <v>88</v>
      </c>
      <c r="AW15" s="442">
        <v>89</v>
      </c>
      <c r="AX15" s="442">
        <v>89</v>
      </c>
      <c r="AY15" s="442">
        <v>184214</v>
      </c>
      <c r="AZ15" s="442">
        <v>175372</v>
      </c>
      <c r="BA15" s="442">
        <v>359586</v>
      </c>
      <c r="BB15" s="442">
        <v>74</v>
      </c>
      <c r="BC15" s="442">
        <v>84</v>
      </c>
      <c r="BD15" s="442">
        <v>79</v>
      </c>
      <c r="BE15" s="442">
        <v>184177</v>
      </c>
      <c r="BF15" s="442">
        <v>175354</v>
      </c>
      <c r="BG15" s="442">
        <v>359531</v>
      </c>
      <c r="BH15" s="442">
        <v>79</v>
      </c>
      <c r="BI15" s="442">
        <v>85</v>
      </c>
      <c r="BJ15" s="442">
        <v>82</v>
      </c>
      <c r="BK15" s="442">
        <v>217799</v>
      </c>
      <c r="BL15" s="442">
        <v>207600</v>
      </c>
      <c r="BM15" s="442">
        <v>425399</v>
      </c>
      <c r="BN15" s="442">
        <v>87</v>
      </c>
      <c r="BO15" s="442">
        <v>91</v>
      </c>
      <c r="BP15" s="442">
        <v>89</v>
      </c>
      <c r="BQ15" s="442">
        <v>217904</v>
      </c>
      <c r="BR15" s="442">
        <v>207732</v>
      </c>
      <c r="BS15" s="442">
        <v>425636</v>
      </c>
      <c r="BT15" s="442">
        <v>81</v>
      </c>
      <c r="BU15" s="442">
        <v>90</v>
      </c>
      <c r="BV15" s="442">
        <v>85</v>
      </c>
      <c r="BW15" s="442">
        <v>217790</v>
      </c>
      <c r="BX15" s="442">
        <v>207594</v>
      </c>
      <c r="BY15" s="442">
        <v>425384</v>
      </c>
      <c r="BZ15" s="442">
        <v>86</v>
      </c>
      <c r="CA15" s="442">
        <v>86</v>
      </c>
      <c r="CB15" s="442">
        <v>86</v>
      </c>
      <c r="CC15" s="442">
        <v>217782</v>
      </c>
      <c r="CD15" s="442">
        <v>207590</v>
      </c>
      <c r="CE15" s="442">
        <v>425372</v>
      </c>
      <c r="CF15" s="442">
        <v>70</v>
      </c>
      <c r="CG15" s="442">
        <v>81</v>
      </c>
      <c r="CH15" s="442">
        <v>75</v>
      </c>
      <c r="CI15" s="442">
        <v>217722</v>
      </c>
      <c r="CJ15" s="442">
        <v>207558</v>
      </c>
      <c r="CK15" s="442">
        <v>425280</v>
      </c>
      <c r="CL15" s="442">
        <v>75</v>
      </c>
      <c r="CM15" s="442">
        <v>82</v>
      </c>
      <c r="CN15" s="442">
        <v>79</v>
      </c>
    </row>
    <row r="16" spans="1:92" x14ac:dyDescent="0.25">
      <c r="B16" s="433" t="s">
        <v>373</v>
      </c>
      <c r="C16" s="442">
        <v>31125</v>
      </c>
      <c r="D16" s="442">
        <v>29812</v>
      </c>
      <c r="E16" s="442">
        <v>60937</v>
      </c>
      <c r="F16" s="442">
        <v>75</v>
      </c>
      <c r="G16" s="442">
        <v>81</v>
      </c>
      <c r="H16" s="442">
        <v>78</v>
      </c>
      <c r="I16" s="442">
        <v>31143</v>
      </c>
      <c r="J16" s="442">
        <v>29844</v>
      </c>
      <c r="K16" s="442">
        <v>60987</v>
      </c>
      <c r="L16" s="442">
        <v>63</v>
      </c>
      <c r="M16" s="442">
        <v>79</v>
      </c>
      <c r="N16" s="442">
        <v>71</v>
      </c>
      <c r="O16" s="442">
        <v>31124</v>
      </c>
      <c r="P16" s="442">
        <v>29812</v>
      </c>
      <c r="Q16" s="442">
        <v>60936</v>
      </c>
      <c r="R16" s="442">
        <v>73</v>
      </c>
      <c r="S16" s="442">
        <v>75</v>
      </c>
      <c r="T16" s="442">
        <v>74</v>
      </c>
      <c r="U16" s="442">
        <v>31123</v>
      </c>
      <c r="V16" s="442">
        <v>29811</v>
      </c>
      <c r="W16" s="442">
        <v>60934</v>
      </c>
      <c r="X16" s="442">
        <v>52</v>
      </c>
      <c r="Y16" s="442">
        <v>66</v>
      </c>
      <c r="Z16" s="442">
        <v>59</v>
      </c>
      <c r="AA16" s="442">
        <v>31105</v>
      </c>
      <c r="AB16" s="442">
        <v>29802</v>
      </c>
      <c r="AC16" s="442">
        <v>60907</v>
      </c>
      <c r="AD16" s="442">
        <v>56</v>
      </c>
      <c r="AE16" s="442">
        <v>66</v>
      </c>
      <c r="AF16" s="442">
        <v>61</v>
      </c>
      <c r="AG16" s="442">
        <v>171510</v>
      </c>
      <c r="AH16" s="442">
        <v>163355</v>
      </c>
      <c r="AI16" s="442">
        <v>334865</v>
      </c>
      <c r="AJ16" s="442">
        <v>90</v>
      </c>
      <c r="AK16" s="442">
        <v>93</v>
      </c>
      <c r="AL16" s="442">
        <v>92</v>
      </c>
      <c r="AM16" s="442">
        <v>171595</v>
      </c>
      <c r="AN16" s="442">
        <v>163446</v>
      </c>
      <c r="AO16" s="442">
        <v>335041</v>
      </c>
      <c r="AP16" s="442">
        <v>85</v>
      </c>
      <c r="AQ16" s="442">
        <v>93</v>
      </c>
      <c r="AR16" s="442">
        <v>89</v>
      </c>
      <c r="AS16" s="442">
        <v>171504</v>
      </c>
      <c r="AT16" s="442">
        <v>163352</v>
      </c>
      <c r="AU16" s="442">
        <v>334856</v>
      </c>
      <c r="AV16" s="442">
        <v>89</v>
      </c>
      <c r="AW16" s="442">
        <v>89</v>
      </c>
      <c r="AX16" s="442">
        <v>89</v>
      </c>
      <c r="AY16" s="442">
        <v>171503</v>
      </c>
      <c r="AZ16" s="442">
        <v>163351</v>
      </c>
      <c r="BA16" s="442">
        <v>334854</v>
      </c>
      <c r="BB16" s="442">
        <v>74</v>
      </c>
      <c r="BC16" s="442">
        <v>84</v>
      </c>
      <c r="BD16" s="442">
        <v>79</v>
      </c>
      <c r="BE16" s="442">
        <v>171468</v>
      </c>
      <c r="BF16" s="442">
        <v>163336</v>
      </c>
      <c r="BG16" s="442">
        <v>334804</v>
      </c>
      <c r="BH16" s="442">
        <v>80</v>
      </c>
      <c r="BI16" s="442">
        <v>85</v>
      </c>
      <c r="BJ16" s="442">
        <v>83</v>
      </c>
      <c r="BK16" s="442">
        <v>202635</v>
      </c>
      <c r="BL16" s="442">
        <v>193167</v>
      </c>
      <c r="BM16" s="442">
        <v>395802</v>
      </c>
      <c r="BN16" s="442">
        <v>88</v>
      </c>
      <c r="BO16" s="442">
        <v>92</v>
      </c>
      <c r="BP16" s="442">
        <v>90</v>
      </c>
      <c r="BQ16" s="442">
        <v>202738</v>
      </c>
      <c r="BR16" s="442">
        <v>193290</v>
      </c>
      <c r="BS16" s="442">
        <v>396028</v>
      </c>
      <c r="BT16" s="442">
        <v>81</v>
      </c>
      <c r="BU16" s="442">
        <v>91</v>
      </c>
      <c r="BV16" s="442">
        <v>86</v>
      </c>
      <c r="BW16" s="442">
        <v>202628</v>
      </c>
      <c r="BX16" s="442">
        <v>193164</v>
      </c>
      <c r="BY16" s="442">
        <v>395792</v>
      </c>
      <c r="BZ16" s="442">
        <v>86</v>
      </c>
      <c r="CA16" s="442">
        <v>87</v>
      </c>
      <c r="CB16" s="442">
        <v>87</v>
      </c>
      <c r="CC16" s="442">
        <v>202626</v>
      </c>
      <c r="CD16" s="442">
        <v>193162</v>
      </c>
      <c r="CE16" s="442">
        <v>395788</v>
      </c>
      <c r="CF16" s="442">
        <v>71</v>
      </c>
      <c r="CG16" s="442">
        <v>81</v>
      </c>
      <c r="CH16" s="442">
        <v>76</v>
      </c>
      <c r="CI16" s="442">
        <v>202573</v>
      </c>
      <c r="CJ16" s="442">
        <v>193138</v>
      </c>
      <c r="CK16" s="442">
        <v>395711</v>
      </c>
      <c r="CL16" s="442">
        <v>76</v>
      </c>
      <c r="CM16" s="442">
        <v>83</v>
      </c>
      <c r="CN16" s="442">
        <v>79</v>
      </c>
    </row>
    <row r="17" spans="2:92" x14ac:dyDescent="0.25">
      <c r="B17" s="433" t="s">
        <v>374</v>
      </c>
      <c r="C17" s="442">
        <v>156</v>
      </c>
      <c r="D17" s="442">
        <v>146</v>
      </c>
      <c r="E17" s="442">
        <v>302</v>
      </c>
      <c r="F17" s="442">
        <v>80</v>
      </c>
      <c r="G17" s="442">
        <v>75</v>
      </c>
      <c r="H17" s="442">
        <v>77</v>
      </c>
      <c r="I17" s="442">
        <v>156</v>
      </c>
      <c r="J17" s="442">
        <v>146</v>
      </c>
      <c r="K17" s="442">
        <v>302</v>
      </c>
      <c r="L17" s="442">
        <v>64</v>
      </c>
      <c r="M17" s="442">
        <v>71</v>
      </c>
      <c r="N17" s="442">
        <v>68</v>
      </c>
      <c r="O17" s="442">
        <v>156</v>
      </c>
      <c r="P17" s="442">
        <v>146</v>
      </c>
      <c r="Q17" s="442">
        <v>302</v>
      </c>
      <c r="R17" s="442">
        <v>73</v>
      </c>
      <c r="S17" s="442">
        <v>73</v>
      </c>
      <c r="T17" s="442">
        <v>73</v>
      </c>
      <c r="U17" s="442">
        <v>156</v>
      </c>
      <c r="V17" s="442">
        <v>146</v>
      </c>
      <c r="W17" s="442">
        <v>302</v>
      </c>
      <c r="X17" s="442">
        <v>54</v>
      </c>
      <c r="Y17" s="442">
        <v>63</v>
      </c>
      <c r="Z17" s="442">
        <v>59</v>
      </c>
      <c r="AA17" s="442">
        <v>156</v>
      </c>
      <c r="AB17" s="442">
        <v>145</v>
      </c>
      <c r="AC17" s="442">
        <v>301</v>
      </c>
      <c r="AD17" s="442">
        <v>56</v>
      </c>
      <c r="AE17" s="442">
        <v>61</v>
      </c>
      <c r="AF17" s="442">
        <v>58</v>
      </c>
      <c r="AG17" s="442">
        <v>751</v>
      </c>
      <c r="AH17" s="442">
        <v>654</v>
      </c>
      <c r="AI17" s="442">
        <v>1405</v>
      </c>
      <c r="AJ17" s="442">
        <v>95</v>
      </c>
      <c r="AK17" s="442">
        <v>96</v>
      </c>
      <c r="AL17" s="442">
        <v>95</v>
      </c>
      <c r="AM17" s="442">
        <v>751</v>
      </c>
      <c r="AN17" s="442">
        <v>655</v>
      </c>
      <c r="AO17" s="442">
        <v>1406</v>
      </c>
      <c r="AP17" s="442">
        <v>90</v>
      </c>
      <c r="AQ17" s="442">
        <v>96</v>
      </c>
      <c r="AR17" s="442">
        <v>93</v>
      </c>
      <c r="AS17" s="442">
        <v>751</v>
      </c>
      <c r="AT17" s="442">
        <v>654</v>
      </c>
      <c r="AU17" s="442">
        <v>1405</v>
      </c>
      <c r="AV17" s="442">
        <v>93</v>
      </c>
      <c r="AW17" s="442">
        <v>93</v>
      </c>
      <c r="AX17" s="442">
        <v>93</v>
      </c>
      <c r="AY17" s="442">
        <v>749</v>
      </c>
      <c r="AZ17" s="442">
        <v>653</v>
      </c>
      <c r="BA17" s="442">
        <v>1402</v>
      </c>
      <c r="BB17" s="442">
        <v>84</v>
      </c>
      <c r="BC17" s="442">
        <v>89</v>
      </c>
      <c r="BD17" s="442">
        <v>87</v>
      </c>
      <c r="BE17" s="442">
        <v>751</v>
      </c>
      <c r="BF17" s="442">
        <v>654</v>
      </c>
      <c r="BG17" s="442">
        <v>1405</v>
      </c>
      <c r="BH17" s="442">
        <v>87</v>
      </c>
      <c r="BI17" s="442">
        <v>91</v>
      </c>
      <c r="BJ17" s="442">
        <v>89</v>
      </c>
      <c r="BK17" s="442">
        <v>907</v>
      </c>
      <c r="BL17" s="442">
        <v>800</v>
      </c>
      <c r="BM17" s="442">
        <v>1707</v>
      </c>
      <c r="BN17" s="442">
        <v>92</v>
      </c>
      <c r="BO17" s="442">
        <v>92</v>
      </c>
      <c r="BP17" s="442">
        <v>92</v>
      </c>
      <c r="BQ17" s="442">
        <v>907</v>
      </c>
      <c r="BR17" s="442">
        <v>801</v>
      </c>
      <c r="BS17" s="442">
        <v>1708</v>
      </c>
      <c r="BT17" s="442">
        <v>86</v>
      </c>
      <c r="BU17" s="442">
        <v>92</v>
      </c>
      <c r="BV17" s="442">
        <v>89</v>
      </c>
      <c r="BW17" s="442">
        <v>907</v>
      </c>
      <c r="BX17" s="442">
        <v>800</v>
      </c>
      <c r="BY17" s="442">
        <v>1707</v>
      </c>
      <c r="BZ17" s="442">
        <v>90</v>
      </c>
      <c r="CA17" s="442">
        <v>89</v>
      </c>
      <c r="CB17" s="442">
        <v>90</v>
      </c>
      <c r="CC17" s="442">
        <v>905</v>
      </c>
      <c r="CD17" s="442">
        <v>799</v>
      </c>
      <c r="CE17" s="442">
        <v>1704</v>
      </c>
      <c r="CF17" s="442">
        <v>79</v>
      </c>
      <c r="CG17" s="442">
        <v>85</v>
      </c>
      <c r="CH17" s="442">
        <v>82</v>
      </c>
      <c r="CI17" s="442">
        <v>907</v>
      </c>
      <c r="CJ17" s="442">
        <v>799</v>
      </c>
      <c r="CK17" s="442">
        <v>1706</v>
      </c>
      <c r="CL17" s="442">
        <v>82</v>
      </c>
      <c r="CM17" s="442">
        <v>86</v>
      </c>
      <c r="CN17" s="442">
        <v>83</v>
      </c>
    </row>
    <row r="18" spans="2:92" x14ac:dyDescent="0.25">
      <c r="B18" s="433" t="s">
        <v>375</v>
      </c>
      <c r="C18" s="442">
        <v>134</v>
      </c>
      <c r="D18" s="442">
        <v>162</v>
      </c>
      <c r="E18" s="442">
        <v>296</v>
      </c>
      <c r="F18" s="442">
        <v>51</v>
      </c>
      <c r="G18" s="442">
        <v>63</v>
      </c>
      <c r="H18" s="442">
        <v>58</v>
      </c>
      <c r="I18" s="442">
        <v>132</v>
      </c>
      <c r="J18" s="442">
        <v>161</v>
      </c>
      <c r="K18" s="442">
        <v>293</v>
      </c>
      <c r="L18" s="442">
        <v>40</v>
      </c>
      <c r="M18" s="442">
        <v>58</v>
      </c>
      <c r="N18" s="442">
        <v>50</v>
      </c>
      <c r="O18" s="442">
        <v>134</v>
      </c>
      <c r="P18" s="442">
        <v>162</v>
      </c>
      <c r="Q18" s="442">
        <v>296</v>
      </c>
      <c r="R18" s="442">
        <v>58</v>
      </c>
      <c r="S18" s="442">
        <v>57</v>
      </c>
      <c r="T18" s="442">
        <v>57</v>
      </c>
      <c r="U18" s="442">
        <v>134</v>
      </c>
      <c r="V18" s="442">
        <v>162</v>
      </c>
      <c r="W18" s="442">
        <v>296</v>
      </c>
      <c r="X18" s="442">
        <v>28</v>
      </c>
      <c r="Y18" s="442">
        <v>45</v>
      </c>
      <c r="Z18" s="442">
        <v>37</v>
      </c>
      <c r="AA18" s="442">
        <v>132</v>
      </c>
      <c r="AB18" s="442">
        <v>161</v>
      </c>
      <c r="AC18" s="442">
        <v>293</v>
      </c>
      <c r="AD18" s="442">
        <v>33</v>
      </c>
      <c r="AE18" s="442">
        <v>45</v>
      </c>
      <c r="AF18" s="442">
        <v>40</v>
      </c>
      <c r="AG18" s="442">
        <v>56</v>
      </c>
      <c r="AH18" s="442">
        <v>69</v>
      </c>
      <c r="AI18" s="442">
        <v>125</v>
      </c>
      <c r="AJ18" s="442">
        <v>70</v>
      </c>
      <c r="AK18" s="442">
        <v>48</v>
      </c>
      <c r="AL18" s="442">
        <v>58</v>
      </c>
      <c r="AM18" s="442">
        <v>56</v>
      </c>
      <c r="AN18" s="442">
        <v>67</v>
      </c>
      <c r="AO18" s="442">
        <v>123</v>
      </c>
      <c r="AP18" s="442">
        <v>59</v>
      </c>
      <c r="AQ18" s="442">
        <v>40</v>
      </c>
      <c r="AR18" s="442">
        <v>49</v>
      </c>
      <c r="AS18" s="442">
        <v>56</v>
      </c>
      <c r="AT18" s="442">
        <v>69</v>
      </c>
      <c r="AU18" s="442">
        <v>125</v>
      </c>
      <c r="AV18" s="442">
        <v>63</v>
      </c>
      <c r="AW18" s="442">
        <v>39</v>
      </c>
      <c r="AX18" s="442">
        <v>50</v>
      </c>
      <c r="AY18" s="442">
        <v>56</v>
      </c>
      <c r="AZ18" s="442">
        <v>69</v>
      </c>
      <c r="BA18" s="442">
        <v>125</v>
      </c>
      <c r="BB18" s="442">
        <v>41</v>
      </c>
      <c r="BC18" s="442">
        <v>35</v>
      </c>
      <c r="BD18" s="442">
        <v>38</v>
      </c>
      <c r="BE18" s="442">
        <v>56</v>
      </c>
      <c r="BF18" s="442">
        <v>67</v>
      </c>
      <c r="BG18" s="442">
        <v>123</v>
      </c>
      <c r="BH18" s="442">
        <v>45</v>
      </c>
      <c r="BI18" s="442">
        <v>27</v>
      </c>
      <c r="BJ18" s="442">
        <v>35</v>
      </c>
      <c r="BK18" s="442">
        <v>190</v>
      </c>
      <c r="BL18" s="442">
        <v>231</v>
      </c>
      <c r="BM18" s="442">
        <v>421</v>
      </c>
      <c r="BN18" s="442">
        <v>57</v>
      </c>
      <c r="BO18" s="442">
        <v>58</v>
      </c>
      <c r="BP18" s="442">
        <v>58</v>
      </c>
      <c r="BQ18" s="442">
        <v>188</v>
      </c>
      <c r="BR18" s="442">
        <v>228</v>
      </c>
      <c r="BS18" s="442">
        <v>416</v>
      </c>
      <c r="BT18" s="442">
        <v>46</v>
      </c>
      <c r="BU18" s="442">
        <v>53</v>
      </c>
      <c r="BV18" s="442">
        <v>50</v>
      </c>
      <c r="BW18" s="442">
        <v>190</v>
      </c>
      <c r="BX18" s="442">
        <v>231</v>
      </c>
      <c r="BY18" s="442">
        <v>421</v>
      </c>
      <c r="BZ18" s="442">
        <v>59</v>
      </c>
      <c r="CA18" s="442">
        <v>52</v>
      </c>
      <c r="CB18" s="442">
        <v>55</v>
      </c>
      <c r="CC18" s="442">
        <v>190</v>
      </c>
      <c r="CD18" s="442">
        <v>231</v>
      </c>
      <c r="CE18" s="442">
        <v>421</v>
      </c>
      <c r="CF18" s="442">
        <v>32</v>
      </c>
      <c r="CG18" s="442">
        <v>42</v>
      </c>
      <c r="CH18" s="442">
        <v>37</v>
      </c>
      <c r="CI18" s="442">
        <v>188</v>
      </c>
      <c r="CJ18" s="442">
        <v>228</v>
      </c>
      <c r="CK18" s="442">
        <v>416</v>
      </c>
      <c r="CL18" s="442">
        <v>37</v>
      </c>
      <c r="CM18" s="442">
        <v>39</v>
      </c>
      <c r="CN18" s="442">
        <v>38</v>
      </c>
    </row>
    <row r="19" spans="2:92" x14ac:dyDescent="0.25">
      <c r="B19" s="433" t="s">
        <v>376</v>
      </c>
      <c r="C19" s="442">
        <v>418</v>
      </c>
      <c r="D19" s="442">
        <v>410</v>
      </c>
      <c r="E19" s="442">
        <v>828</v>
      </c>
      <c r="F19" s="442">
        <v>35</v>
      </c>
      <c r="G19" s="442">
        <v>46</v>
      </c>
      <c r="H19" s="442">
        <v>41</v>
      </c>
      <c r="I19" s="442">
        <v>417</v>
      </c>
      <c r="J19" s="442">
        <v>409</v>
      </c>
      <c r="K19" s="442">
        <v>826</v>
      </c>
      <c r="L19" s="442">
        <v>25</v>
      </c>
      <c r="M19" s="442">
        <v>40</v>
      </c>
      <c r="N19" s="442">
        <v>33</v>
      </c>
      <c r="O19" s="442">
        <v>418</v>
      </c>
      <c r="P19" s="442">
        <v>409</v>
      </c>
      <c r="Q19" s="442">
        <v>827</v>
      </c>
      <c r="R19" s="442">
        <v>37</v>
      </c>
      <c r="S19" s="442">
        <v>38</v>
      </c>
      <c r="T19" s="442">
        <v>37</v>
      </c>
      <c r="U19" s="442">
        <v>418</v>
      </c>
      <c r="V19" s="442">
        <v>410</v>
      </c>
      <c r="W19" s="442">
        <v>828</v>
      </c>
      <c r="X19" s="442">
        <v>16</v>
      </c>
      <c r="Y19" s="442">
        <v>28</v>
      </c>
      <c r="Z19" s="442">
        <v>22</v>
      </c>
      <c r="AA19" s="442">
        <v>416</v>
      </c>
      <c r="AB19" s="442">
        <v>408</v>
      </c>
      <c r="AC19" s="442">
        <v>824</v>
      </c>
      <c r="AD19" s="442">
        <v>19</v>
      </c>
      <c r="AE19" s="442">
        <v>29</v>
      </c>
      <c r="AF19" s="442">
        <v>24</v>
      </c>
      <c r="AG19" s="442">
        <v>458</v>
      </c>
      <c r="AH19" s="442">
        <v>475</v>
      </c>
      <c r="AI19" s="442">
        <v>933</v>
      </c>
      <c r="AJ19" s="442">
        <v>46</v>
      </c>
      <c r="AK19" s="442">
        <v>53</v>
      </c>
      <c r="AL19" s="442">
        <v>50</v>
      </c>
      <c r="AM19" s="442">
        <v>457</v>
      </c>
      <c r="AN19" s="442">
        <v>473</v>
      </c>
      <c r="AO19" s="442">
        <v>930</v>
      </c>
      <c r="AP19" s="442">
        <v>35</v>
      </c>
      <c r="AQ19" s="442">
        <v>46</v>
      </c>
      <c r="AR19" s="442">
        <v>41</v>
      </c>
      <c r="AS19" s="442">
        <v>458</v>
      </c>
      <c r="AT19" s="442">
        <v>474</v>
      </c>
      <c r="AU19" s="442">
        <v>932</v>
      </c>
      <c r="AV19" s="442">
        <v>50</v>
      </c>
      <c r="AW19" s="442">
        <v>45</v>
      </c>
      <c r="AX19" s="442">
        <v>47</v>
      </c>
      <c r="AY19" s="442">
        <v>458</v>
      </c>
      <c r="AZ19" s="442">
        <v>475</v>
      </c>
      <c r="BA19" s="442">
        <v>933</v>
      </c>
      <c r="BB19" s="442">
        <v>25</v>
      </c>
      <c r="BC19" s="442">
        <v>35</v>
      </c>
      <c r="BD19" s="442">
        <v>30</v>
      </c>
      <c r="BE19" s="442">
        <v>456</v>
      </c>
      <c r="BF19" s="442">
        <v>472</v>
      </c>
      <c r="BG19" s="442">
        <v>928</v>
      </c>
      <c r="BH19" s="442">
        <v>30</v>
      </c>
      <c r="BI19" s="442">
        <v>36</v>
      </c>
      <c r="BJ19" s="442">
        <v>33</v>
      </c>
      <c r="BK19" s="442">
        <v>876</v>
      </c>
      <c r="BL19" s="442">
        <v>885</v>
      </c>
      <c r="BM19" s="442">
        <v>1761</v>
      </c>
      <c r="BN19" s="442">
        <v>41</v>
      </c>
      <c r="BO19" s="442">
        <v>50</v>
      </c>
      <c r="BP19" s="442">
        <v>45</v>
      </c>
      <c r="BQ19" s="442">
        <v>874</v>
      </c>
      <c r="BR19" s="442">
        <v>882</v>
      </c>
      <c r="BS19" s="442">
        <v>1756</v>
      </c>
      <c r="BT19" s="442">
        <v>30</v>
      </c>
      <c r="BU19" s="442">
        <v>44</v>
      </c>
      <c r="BV19" s="442">
        <v>37</v>
      </c>
      <c r="BW19" s="442">
        <v>876</v>
      </c>
      <c r="BX19" s="442">
        <v>883</v>
      </c>
      <c r="BY19" s="442">
        <v>1759</v>
      </c>
      <c r="BZ19" s="442">
        <v>43</v>
      </c>
      <c r="CA19" s="442">
        <v>42</v>
      </c>
      <c r="CB19" s="442">
        <v>43</v>
      </c>
      <c r="CC19" s="442">
        <v>876</v>
      </c>
      <c r="CD19" s="442">
        <v>885</v>
      </c>
      <c r="CE19" s="442">
        <v>1761</v>
      </c>
      <c r="CF19" s="442">
        <v>21</v>
      </c>
      <c r="CG19" s="442">
        <v>32</v>
      </c>
      <c r="CH19" s="442">
        <v>26</v>
      </c>
      <c r="CI19" s="442">
        <v>872</v>
      </c>
      <c r="CJ19" s="442">
        <v>880</v>
      </c>
      <c r="CK19" s="442">
        <v>1752</v>
      </c>
      <c r="CL19" s="442">
        <v>25</v>
      </c>
      <c r="CM19" s="442">
        <v>33</v>
      </c>
      <c r="CN19" s="442">
        <v>29</v>
      </c>
    </row>
    <row r="20" spans="2:92" x14ac:dyDescent="0.25">
      <c r="B20" s="433" t="s">
        <v>377</v>
      </c>
      <c r="C20" s="442">
        <v>1737</v>
      </c>
      <c r="D20" s="442">
        <v>1690</v>
      </c>
      <c r="E20" s="442">
        <v>3427</v>
      </c>
      <c r="F20" s="442">
        <v>73</v>
      </c>
      <c r="G20" s="442">
        <v>73</v>
      </c>
      <c r="H20" s="442">
        <v>73</v>
      </c>
      <c r="I20" s="442">
        <v>1737</v>
      </c>
      <c r="J20" s="442">
        <v>1689</v>
      </c>
      <c r="K20" s="442">
        <v>3426</v>
      </c>
      <c r="L20" s="442">
        <v>65</v>
      </c>
      <c r="M20" s="442">
        <v>72</v>
      </c>
      <c r="N20" s="442">
        <v>68</v>
      </c>
      <c r="O20" s="442">
        <v>1736</v>
      </c>
      <c r="P20" s="442">
        <v>1689</v>
      </c>
      <c r="Q20" s="442">
        <v>3425</v>
      </c>
      <c r="R20" s="442">
        <v>74</v>
      </c>
      <c r="S20" s="442">
        <v>70</v>
      </c>
      <c r="T20" s="442">
        <v>72</v>
      </c>
      <c r="U20" s="442">
        <v>1737</v>
      </c>
      <c r="V20" s="442">
        <v>1689</v>
      </c>
      <c r="W20" s="442">
        <v>3426</v>
      </c>
      <c r="X20" s="442">
        <v>56</v>
      </c>
      <c r="Y20" s="442">
        <v>62</v>
      </c>
      <c r="Z20" s="442">
        <v>59</v>
      </c>
      <c r="AA20" s="442">
        <v>1736</v>
      </c>
      <c r="AB20" s="442">
        <v>1688</v>
      </c>
      <c r="AC20" s="442">
        <v>3424</v>
      </c>
      <c r="AD20" s="442">
        <v>59</v>
      </c>
      <c r="AE20" s="442">
        <v>61</v>
      </c>
      <c r="AF20" s="442">
        <v>60</v>
      </c>
      <c r="AG20" s="442">
        <v>11454</v>
      </c>
      <c r="AH20" s="442">
        <v>10827</v>
      </c>
      <c r="AI20" s="442">
        <v>22281</v>
      </c>
      <c r="AJ20" s="442">
        <v>81</v>
      </c>
      <c r="AK20" s="442">
        <v>84</v>
      </c>
      <c r="AL20" s="442">
        <v>82</v>
      </c>
      <c r="AM20" s="442">
        <v>11460</v>
      </c>
      <c r="AN20" s="442">
        <v>10842</v>
      </c>
      <c r="AO20" s="442">
        <v>22302</v>
      </c>
      <c r="AP20" s="442">
        <v>74</v>
      </c>
      <c r="AQ20" s="442">
        <v>83</v>
      </c>
      <c r="AR20" s="442">
        <v>78</v>
      </c>
      <c r="AS20" s="442">
        <v>11453</v>
      </c>
      <c r="AT20" s="442">
        <v>10827</v>
      </c>
      <c r="AU20" s="442">
        <v>22280</v>
      </c>
      <c r="AV20" s="442">
        <v>85</v>
      </c>
      <c r="AW20" s="442">
        <v>85</v>
      </c>
      <c r="AX20" s="442">
        <v>85</v>
      </c>
      <c r="AY20" s="442">
        <v>11448</v>
      </c>
      <c r="AZ20" s="442">
        <v>10824</v>
      </c>
      <c r="BA20" s="442">
        <v>22272</v>
      </c>
      <c r="BB20" s="442">
        <v>68</v>
      </c>
      <c r="BC20" s="442">
        <v>77</v>
      </c>
      <c r="BD20" s="442">
        <v>72</v>
      </c>
      <c r="BE20" s="442">
        <v>11446</v>
      </c>
      <c r="BF20" s="442">
        <v>10825</v>
      </c>
      <c r="BG20" s="442">
        <v>22271</v>
      </c>
      <c r="BH20" s="442">
        <v>70</v>
      </c>
      <c r="BI20" s="442">
        <v>76</v>
      </c>
      <c r="BJ20" s="442">
        <v>73</v>
      </c>
      <c r="BK20" s="442">
        <v>13191</v>
      </c>
      <c r="BL20" s="442">
        <v>12517</v>
      </c>
      <c r="BM20" s="442">
        <v>25708</v>
      </c>
      <c r="BN20" s="442">
        <v>79</v>
      </c>
      <c r="BO20" s="442">
        <v>82</v>
      </c>
      <c r="BP20" s="442">
        <v>81</v>
      </c>
      <c r="BQ20" s="442">
        <v>13197</v>
      </c>
      <c r="BR20" s="442">
        <v>12531</v>
      </c>
      <c r="BS20" s="442">
        <v>25728</v>
      </c>
      <c r="BT20" s="442">
        <v>73</v>
      </c>
      <c r="BU20" s="442">
        <v>82</v>
      </c>
      <c r="BV20" s="442">
        <v>77</v>
      </c>
      <c r="BW20" s="442">
        <v>13189</v>
      </c>
      <c r="BX20" s="442">
        <v>12516</v>
      </c>
      <c r="BY20" s="442">
        <v>25705</v>
      </c>
      <c r="BZ20" s="442">
        <v>84</v>
      </c>
      <c r="CA20" s="442">
        <v>83</v>
      </c>
      <c r="CB20" s="442">
        <v>83</v>
      </c>
      <c r="CC20" s="442">
        <v>13185</v>
      </c>
      <c r="CD20" s="442">
        <v>12513</v>
      </c>
      <c r="CE20" s="442">
        <v>25698</v>
      </c>
      <c r="CF20" s="442">
        <v>66</v>
      </c>
      <c r="CG20" s="442">
        <v>75</v>
      </c>
      <c r="CH20" s="442">
        <v>70</v>
      </c>
      <c r="CI20" s="442">
        <v>13182</v>
      </c>
      <c r="CJ20" s="442">
        <v>12513</v>
      </c>
      <c r="CK20" s="442">
        <v>25695</v>
      </c>
      <c r="CL20" s="442">
        <v>69</v>
      </c>
      <c r="CM20" s="442">
        <v>74</v>
      </c>
      <c r="CN20" s="442">
        <v>71</v>
      </c>
    </row>
    <row r="21" spans="2:92" x14ac:dyDescent="0.25">
      <c r="B21" s="433" t="s">
        <v>34</v>
      </c>
      <c r="C21" s="442">
        <v>3234</v>
      </c>
      <c r="D21" s="442">
        <v>3183</v>
      </c>
      <c r="E21" s="442">
        <v>6417</v>
      </c>
      <c r="F21" s="442">
        <v>79</v>
      </c>
      <c r="G21" s="442">
        <v>87</v>
      </c>
      <c r="H21" s="442">
        <v>83</v>
      </c>
      <c r="I21" s="442">
        <v>3237</v>
      </c>
      <c r="J21" s="442">
        <v>3187</v>
      </c>
      <c r="K21" s="442">
        <v>6424</v>
      </c>
      <c r="L21" s="442">
        <v>70</v>
      </c>
      <c r="M21" s="442">
        <v>85</v>
      </c>
      <c r="N21" s="442">
        <v>77</v>
      </c>
      <c r="O21" s="442">
        <v>3234</v>
      </c>
      <c r="P21" s="442">
        <v>3183</v>
      </c>
      <c r="Q21" s="442">
        <v>6417</v>
      </c>
      <c r="R21" s="442">
        <v>76</v>
      </c>
      <c r="S21" s="442">
        <v>78</v>
      </c>
      <c r="T21" s="442">
        <v>77</v>
      </c>
      <c r="U21" s="442">
        <v>3234</v>
      </c>
      <c r="V21" s="442">
        <v>3183</v>
      </c>
      <c r="W21" s="442">
        <v>6417</v>
      </c>
      <c r="X21" s="442">
        <v>60</v>
      </c>
      <c r="Y21" s="442">
        <v>74</v>
      </c>
      <c r="Z21" s="442">
        <v>67</v>
      </c>
      <c r="AA21" s="442">
        <v>3232</v>
      </c>
      <c r="AB21" s="442">
        <v>3181</v>
      </c>
      <c r="AC21" s="442">
        <v>6413</v>
      </c>
      <c r="AD21" s="442">
        <v>63</v>
      </c>
      <c r="AE21" s="442">
        <v>72</v>
      </c>
      <c r="AF21" s="442">
        <v>68</v>
      </c>
      <c r="AG21" s="442">
        <v>9959</v>
      </c>
      <c r="AH21" s="442">
        <v>9698</v>
      </c>
      <c r="AI21" s="442">
        <v>19657</v>
      </c>
      <c r="AJ21" s="442">
        <v>91</v>
      </c>
      <c r="AK21" s="442">
        <v>94</v>
      </c>
      <c r="AL21" s="442">
        <v>92</v>
      </c>
      <c r="AM21" s="442">
        <v>9968</v>
      </c>
      <c r="AN21" s="442">
        <v>9703</v>
      </c>
      <c r="AO21" s="442">
        <v>19671</v>
      </c>
      <c r="AP21" s="442">
        <v>86</v>
      </c>
      <c r="AQ21" s="442">
        <v>93</v>
      </c>
      <c r="AR21" s="442">
        <v>90</v>
      </c>
      <c r="AS21" s="442">
        <v>9959</v>
      </c>
      <c r="AT21" s="442">
        <v>9698</v>
      </c>
      <c r="AU21" s="442">
        <v>19657</v>
      </c>
      <c r="AV21" s="442">
        <v>89</v>
      </c>
      <c r="AW21" s="442">
        <v>89</v>
      </c>
      <c r="AX21" s="442">
        <v>89</v>
      </c>
      <c r="AY21" s="442">
        <v>9956</v>
      </c>
      <c r="AZ21" s="442">
        <v>9697</v>
      </c>
      <c r="BA21" s="442">
        <v>19653</v>
      </c>
      <c r="BB21" s="442">
        <v>78</v>
      </c>
      <c r="BC21" s="442">
        <v>87</v>
      </c>
      <c r="BD21" s="442">
        <v>83</v>
      </c>
      <c r="BE21" s="442">
        <v>9956</v>
      </c>
      <c r="BF21" s="442">
        <v>9696</v>
      </c>
      <c r="BG21" s="442">
        <v>19652</v>
      </c>
      <c r="BH21" s="442">
        <v>81</v>
      </c>
      <c r="BI21" s="442">
        <v>86</v>
      </c>
      <c r="BJ21" s="442">
        <v>84</v>
      </c>
      <c r="BK21" s="442">
        <v>13193</v>
      </c>
      <c r="BL21" s="442">
        <v>12881</v>
      </c>
      <c r="BM21" s="442">
        <v>26074</v>
      </c>
      <c r="BN21" s="442">
        <v>88</v>
      </c>
      <c r="BO21" s="442">
        <v>92</v>
      </c>
      <c r="BP21" s="442">
        <v>90</v>
      </c>
      <c r="BQ21" s="442">
        <v>13205</v>
      </c>
      <c r="BR21" s="442">
        <v>12890</v>
      </c>
      <c r="BS21" s="442">
        <v>26095</v>
      </c>
      <c r="BT21" s="442">
        <v>82</v>
      </c>
      <c r="BU21" s="442">
        <v>91</v>
      </c>
      <c r="BV21" s="442">
        <v>87</v>
      </c>
      <c r="BW21" s="442">
        <v>13193</v>
      </c>
      <c r="BX21" s="442">
        <v>12881</v>
      </c>
      <c r="BY21" s="442">
        <v>26074</v>
      </c>
      <c r="BZ21" s="442">
        <v>86</v>
      </c>
      <c r="CA21" s="442">
        <v>86</v>
      </c>
      <c r="CB21" s="442">
        <v>86</v>
      </c>
      <c r="CC21" s="442">
        <v>13190</v>
      </c>
      <c r="CD21" s="442">
        <v>12880</v>
      </c>
      <c r="CE21" s="442">
        <v>26070</v>
      </c>
      <c r="CF21" s="442">
        <v>74</v>
      </c>
      <c r="CG21" s="442">
        <v>84</v>
      </c>
      <c r="CH21" s="442">
        <v>79</v>
      </c>
      <c r="CI21" s="442">
        <v>13188</v>
      </c>
      <c r="CJ21" s="442">
        <v>12877</v>
      </c>
      <c r="CK21" s="442">
        <v>26065</v>
      </c>
      <c r="CL21" s="442">
        <v>77</v>
      </c>
      <c r="CM21" s="442">
        <v>83</v>
      </c>
      <c r="CN21" s="442">
        <v>80</v>
      </c>
    </row>
    <row r="22" spans="2:92" x14ac:dyDescent="0.25">
      <c r="B22" s="433" t="s">
        <v>378</v>
      </c>
      <c r="C22" s="442">
        <v>1254</v>
      </c>
      <c r="D22" s="442">
        <v>1195</v>
      </c>
      <c r="E22" s="442">
        <v>2449</v>
      </c>
      <c r="F22" s="442">
        <v>77</v>
      </c>
      <c r="G22" s="442">
        <v>85</v>
      </c>
      <c r="H22" s="442">
        <v>81</v>
      </c>
      <c r="I22" s="442">
        <v>1256</v>
      </c>
      <c r="J22" s="442">
        <v>1199</v>
      </c>
      <c r="K22" s="442">
        <v>2455</v>
      </c>
      <c r="L22" s="442">
        <v>66</v>
      </c>
      <c r="M22" s="442">
        <v>83</v>
      </c>
      <c r="N22" s="442">
        <v>75</v>
      </c>
      <c r="O22" s="442">
        <v>1254</v>
      </c>
      <c r="P22" s="442">
        <v>1195</v>
      </c>
      <c r="Q22" s="442">
        <v>2449</v>
      </c>
      <c r="R22" s="442">
        <v>73</v>
      </c>
      <c r="S22" s="442">
        <v>76</v>
      </c>
      <c r="T22" s="442">
        <v>74</v>
      </c>
      <c r="U22" s="442">
        <v>1254</v>
      </c>
      <c r="V22" s="442">
        <v>1195</v>
      </c>
      <c r="W22" s="442">
        <v>2449</v>
      </c>
      <c r="X22" s="442">
        <v>55</v>
      </c>
      <c r="Y22" s="442">
        <v>72</v>
      </c>
      <c r="Z22" s="442">
        <v>63</v>
      </c>
      <c r="AA22" s="442">
        <v>1254</v>
      </c>
      <c r="AB22" s="442">
        <v>1194</v>
      </c>
      <c r="AC22" s="442">
        <v>2448</v>
      </c>
      <c r="AD22" s="442">
        <v>59</v>
      </c>
      <c r="AE22" s="442">
        <v>70</v>
      </c>
      <c r="AF22" s="442">
        <v>64</v>
      </c>
      <c r="AG22" s="442">
        <v>2602</v>
      </c>
      <c r="AH22" s="442">
        <v>2690</v>
      </c>
      <c r="AI22" s="442">
        <v>5292</v>
      </c>
      <c r="AJ22" s="442">
        <v>90</v>
      </c>
      <c r="AK22" s="442">
        <v>93</v>
      </c>
      <c r="AL22" s="442">
        <v>91</v>
      </c>
      <c r="AM22" s="442">
        <v>2606</v>
      </c>
      <c r="AN22" s="442">
        <v>2691</v>
      </c>
      <c r="AO22" s="442">
        <v>5297</v>
      </c>
      <c r="AP22" s="442">
        <v>83</v>
      </c>
      <c r="AQ22" s="442">
        <v>92</v>
      </c>
      <c r="AR22" s="442">
        <v>88</v>
      </c>
      <c r="AS22" s="442">
        <v>2602</v>
      </c>
      <c r="AT22" s="442">
        <v>2690</v>
      </c>
      <c r="AU22" s="442">
        <v>5292</v>
      </c>
      <c r="AV22" s="442">
        <v>86</v>
      </c>
      <c r="AW22" s="442">
        <v>87</v>
      </c>
      <c r="AX22" s="442">
        <v>86</v>
      </c>
      <c r="AY22" s="442">
        <v>2602</v>
      </c>
      <c r="AZ22" s="442">
        <v>2690</v>
      </c>
      <c r="BA22" s="442">
        <v>5292</v>
      </c>
      <c r="BB22" s="442">
        <v>74</v>
      </c>
      <c r="BC22" s="442">
        <v>84</v>
      </c>
      <c r="BD22" s="442">
        <v>79</v>
      </c>
      <c r="BE22" s="442">
        <v>2599</v>
      </c>
      <c r="BF22" s="442">
        <v>2689</v>
      </c>
      <c r="BG22" s="442">
        <v>5288</v>
      </c>
      <c r="BH22" s="442">
        <v>77</v>
      </c>
      <c r="BI22" s="442">
        <v>84</v>
      </c>
      <c r="BJ22" s="442">
        <v>81</v>
      </c>
      <c r="BK22" s="442">
        <v>3856</v>
      </c>
      <c r="BL22" s="442">
        <v>3885</v>
      </c>
      <c r="BM22" s="442">
        <v>7741</v>
      </c>
      <c r="BN22" s="442">
        <v>86</v>
      </c>
      <c r="BO22" s="442">
        <v>90</v>
      </c>
      <c r="BP22" s="442">
        <v>88</v>
      </c>
      <c r="BQ22" s="442">
        <v>3862</v>
      </c>
      <c r="BR22" s="442">
        <v>3890</v>
      </c>
      <c r="BS22" s="442">
        <v>7752</v>
      </c>
      <c r="BT22" s="442">
        <v>77</v>
      </c>
      <c r="BU22" s="442">
        <v>89</v>
      </c>
      <c r="BV22" s="442">
        <v>83</v>
      </c>
      <c r="BW22" s="442">
        <v>3856</v>
      </c>
      <c r="BX22" s="442">
        <v>3885</v>
      </c>
      <c r="BY22" s="442">
        <v>7741</v>
      </c>
      <c r="BZ22" s="442">
        <v>82</v>
      </c>
      <c r="CA22" s="442">
        <v>84</v>
      </c>
      <c r="CB22" s="442">
        <v>83</v>
      </c>
      <c r="CC22" s="442">
        <v>3856</v>
      </c>
      <c r="CD22" s="442">
        <v>3885</v>
      </c>
      <c r="CE22" s="442">
        <v>7741</v>
      </c>
      <c r="CF22" s="442">
        <v>68</v>
      </c>
      <c r="CG22" s="442">
        <v>80</v>
      </c>
      <c r="CH22" s="442">
        <v>74</v>
      </c>
      <c r="CI22" s="442">
        <v>3853</v>
      </c>
      <c r="CJ22" s="442">
        <v>3883</v>
      </c>
      <c r="CK22" s="442">
        <v>7736</v>
      </c>
      <c r="CL22" s="442">
        <v>71</v>
      </c>
      <c r="CM22" s="442">
        <v>80</v>
      </c>
      <c r="CN22" s="442">
        <v>75</v>
      </c>
    </row>
    <row r="23" spans="2:92" x14ac:dyDescent="0.25">
      <c r="B23" s="433" t="s">
        <v>379</v>
      </c>
      <c r="C23" s="442">
        <v>376</v>
      </c>
      <c r="D23" s="442">
        <v>432</v>
      </c>
      <c r="E23" s="442">
        <v>808</v>
      </c>
      <c r="F23" s="442">
        <v>82</v>
      </c>
      <c r="G23" s="442">
        <v>87</v>
      </c>
      <c r="H23" s="442">
        <v>85</v>
      </c>
      <c r="I23" s="442">
        <v>376</v>
      </c>
      <c r="J23" s="442">
        <v>432</v>
      </c>
      <c r="K23" s="442">
        <v>808</v>
      </c>
      <c r="L23" s="442">
        <v>74</v>
      </c>
      <c r="M23" s="442">
        <v>86</v>
      </c>
      <c r="N23" s="442">
        <v>81</v>
      </c>
      <c r="O23" s="442">
        <v>376</v>
      </c>
      <c r="P23" s="442">
        <v>432</v>
      </c>
      <c r="Q23" s="442">
        <v>808</v>
      </c>
      <c r="R23" s="442">
        <v>77</v>
      </c>
      <c r="S23" s="442">
        <v>78</v>
      </c>
      <c r="T23" s="442">
        <v>77</v>
      </c>
      <c r="U23" s="442">
        <v>376</v>
      </c>
      <c r="V23" s="442">
        <v>432</v>
      </c>
      <c r="W23" s="442">
        <v>808</v>
      </c>
      <c r="X23" s="442">
        <v>65</v>
      </c>
      <c r="Y23" s="442">
        <v>74</v>
      </c>
      <c r="Z23" s="442">
        <v>70</v>
      </c>
      <c r="AA23" s="442">
        <v>376</v>
      </c>
      <c r="AB23" s="442">
        <v>432</v>
      </c>
      <c r="AC23" s="442">
        <v>808</v>
      </c>
      <c r="AD23" s="442">
        <v>67</v>
      </c>
      <c r="AE23" s="442">
        <v>73</v>
      </c>
      <c r="AF23" s="442">
        <v>70</v>
      </c>
      <c r="AG23" s="442">
        <v>1119</v>
      </c>
      <c r="AH23" s="442">
        <v>1111</v>
      </c>
      <c r="AI23" s="442">
        <v>2230</v>
      </c>
      <c r="AJ23" s="442">
        <v>92</v>
      </c>
      <c r="AK23" s="442">
        <v>94</v>
      </c>
      <c r="AL23" s="442">
        <v>93</v>
      </c>
      <c r="AM23" s="442">
        <v>1120</v>
      </c>
      <c r="AN23" s="442">
        <v>1111</v>
      </c>
      <c r="AO23" s="442">
        <v>2231</v>
      </c>
      <c r="AP23" s="442">
        <v>87</v>
      </c>
      <c r="AQ23" s="442">
        <v>94</v>
      </c>
      <c r="AR23" s="442">
        <v>90</v>
      </c>
      <c r="AS23" s="442">
        <v>1119</v>
      </c>
      <c r="AT23" s="442">
        <v>1111</v>
      </c>
      <c r="AU23" s="442">
        <v>2230</v>
      </c>
      <c r="AV23" s="442">
        <v>89</v>
      </c>
      <c r="AW23" s="442">
        <v>88</v>
      </c>
      <c r="AX23" s="442">
        <v>89</v>
      </c>
      <c r="AY23" s="442">
        <v>1118</v>
      </c>
      <c r="AZ23" s="442">
        <v>1111</v>
      </c>
      <c r="BA23" s="442">
        <v>2229</v>
      </c>
      <c r="BB23" s="442">
        <v>80</v>
      </c>
      <c r="BC23" s="442">
        <v>86</v>
      </c>
      <c r="BD23" s="442">
        <v>83</v>
      </c>
      <c r="BE23" s="442">
        <v>1119</v>
      </c>
      <c r="BF23" s="442">
        <v>1111</v>
      </c>
      <c r="BG23" s="442">
        <v>2230</v>
      </c>
      <c r="BH23" s="442">
        <v>82</v>
      </c>
      <c r="BI23" s="442">
        <v>86</v>
      </c>
      <c r="BJ23" s="442">
        <v>84</v>
      </c>
      <c r="BK23" s="442">
        <v>1495</v>
      </c>
      <c r="BL23" s="442">
        <v>1543</v>
      </c>
      <c r="BM23" s="442">
        <v>3038</v>
      </c>
      <c r="BN23" s="442">
        <v>90</v>
      </c>
      <c r="BO23" s="442">
        <v>92</v>
      </c>
      <c r="BP23" s="442">
        <v>91</v>
      </c>
      <c r="BQ23" s="442">
        <v>1496</v>
      </c>
      <c r="BR23" s="442">
        <v>1543</v>
      </c>
      <c r="BS23" s="442">
        <v>3039</v>
      </c>
      <c r="BT23" s="442">
        <v>84</v>
      </c>
      <c r="BU23" s="442">
        <v>92</v>
      </c>
      <c r="BV23" s="442">
        <v>88</v>
      </c>
      <c r="BW23" s="442">
        <v>1495</v>
      </c>
      <c r="BX23" s="442">
        <v>1543</v>
      </c>
      <c r="BY23" s="442">
        <v>3038</v>
      </c>
      <c r="BZ23" s="442">
        <v>86</v>
      </c>
      <c r="CA23" s="442">
        <v>85</v>
      </c>
      <c r="CB23" s="442">
        <v>86</v>
      </c>
      <c r="CC23" s="442">
        <v>1494</v>
      </c>
      <c r="CD23" s="442">
        <v>1543</v>
      </c>
      <c r="CE23" s="442">
        <v>3037</v>
      </c>
      <c r="CF23" s="442">
        <v>76</v>
      </c>
      <c r="CG23" s="442">
        <v>83</v>
      </c>
      <c r="CH23" s="442">
        <v>79</v>
      </c>
      <c r="CI23" s="442">
        <v>1495</v>
      </c>
      <c r="CJ23" s="442">
        <v>1543</v>
      </c>
      <c r="CK23" s="442">
        <v>3038</v>
      </c>
      <c r="CL23" s="442">
        <v>78</v>
      </c>
      <c r="CM23" s="442">
        <v>83</v>
      </c>
      <c r="CN23" s="442">
        <v>80</v>
      </c>
    </row>
    <row r="24" spans="2:92" x14ac:dyDescent="0.25">
      <c r="B24" s="433" t="s">
        <v>380</v>
      </c>
      <c r="C24" s="442">
        <v>516</v>
      </c>
      <c r="D24" s="442">
        <v>534</v>
      </c>
      <c r="E24" s="442">
        <v>1050</v>
      </c>
      <c r="F24" s="442">
        <v>81</v>
      </c>
      <c r="G24" s="442">
        <v>89</v>
      </c>
      <c r="H24" s="442">
        <v>85</v>
      </c>
      <c r="I24" s="442">
        <v>517</v>
      </c>
      <c r="J24" s="442">
        <v>535</v>
      </c>
      <c r="K24" s="442">
        <v>1052</v>
      </c>
      <c r="L24" s="442">
        <v>72</v>
      </c>
      <c r="M24" s="442">
        <v>86</v>
      </c>
      <c r="N24" s="442">
        <v>79</v>
      </c>
      <c r="O24" s="442">
        <v>516</v>
      </c>
      <c r="P24" s="442">
        <v>534</v>
      </c>
      <c r="Q24" s="442">
        <v>1050</v>
      </c>
      <c r="R24" s="442">
        <v>79</v>
      </c>
      <c r="S24" s="442">
        <v>80</v>
      </c>
      <c r="T24" s="442">
        <v>79</v>
      </c>
      <c r="U24" s="442">
        <v>516</v>
      </c>
      <c r="V24" s="442">
        <v>534</v>
      </c>
      <c r="W24" s="442">
        <v>1050</v>
      </c>
      <c r="X24" s="442">
        <v>62</v>
      </c>
      <c r="Y24" s="442">
        <v>78</v>
      </c>
      <c r="Z24" s="442">
        <v>70</v>
      </c>
      <c r="AA24" s="442">
        <v>515</v>
      </c>
      <c r="AB24" s="442">
        <v>534</v>
      </c>
      <c r="AC24" s="442">
        <v>1049</v>
      </c>
      <c r="AD24" s="442">
        <v>64</v>
      </c>
      <c r="AE24" s="442">
        <v>75</v>
      </c>
      <c r="AF24" s="442">
        <v>69</v>
      </c>
      <c r="AG24" s="442">
        <v>2487</v>
      </c>
      <c r="AH24" s="442">
        <v>2349</v>
      </c>
      <c r="AI24" s="442">
        <v>4836</v>
      </c>
      <c r="AJ24" s="442">
        <v>92</v>
      </c>
      <c r="AK24" s="442">
        <v>95</v>
      </c>
      <c r="AL24" s="442">
        <v>93</v>
      </c>
      <c r="AM24" s="442">
        <v>2489</v>
      </c>
      <c r="AN24" s="442">
        <v>2351</v>
      </c>
      <c r="AO24" s="442">
        <v>4840</v>
      </c>
      <c r="AP24" s="442">
        <v>88</v>
      </c>
      <c r="AQ24" s="442">
        <v>94</v>
      </c>
      <c r="AR24" s="442">
        <v>91</v>
      </c>
      <c r="AS24" s="442">
        <v>2487</v>
      </c>
      <c r="AT24" s="442">
        <v>2349</v>
      </c>
      <c r="AU24" s="442">
        <v>4836</v>
      </c>
      <c r="AV24" s="442">
        <v>91</v>
      </c>
      <c r="AW24" s="442">
        <v>92</v>
      </c>
      <c r="AX24" s="442">
        <v>91</v>
      </c>
      <c r="AY24" s="442">
        <v>2487</v>
      </c>
      <c r="AZ24" s="442">
        <v>2349</v>
      </c>
      <c r="BA24" s="442">
        <v>4836</v>
      </c>
      <c r="BB24" s="442">
        <v>81</v>
      </c>
      <c r="BC24" s="442">
        <v>89</v>
      </c>
      <c r="BD24" s="442">
        <v>85</v>
      </c>
      <c r="BE24" s="442">
        <v>2487</v>
      </c>
      <c r="BF24" s="442">
        <v>2348</v>
      </c>
      <c r="BG24" s="442">
        <v>4835</v>
      </c>
      <c r="BH24" s="442">
        <v>84</v>
      </c>
      <c r="BI24" s="442">
        <v>89</v>
      </c>
      <c r="BJ24" s="442">
        <v>86</v>
      </c>
      <c r="BK24" s="442">
        <v>3003</v>
      </c>
      <c r="BL24" s="442">
        <v>2883</v>
      </c>
      <c r="BM24" s="442">
        <v>5886</v>
      </c>
      <c r="BN24" s="442">
        <v>90</v>
      </c>
      <c r="BO24" s="442">
        <v>94</v>
      </c>
      <c r="BP24" s="442">
        <v>92</v>
      </c>
      <c r="BQ24" s="442">
        <v>3006</v>
      </c>
      <c r="BR24" s="442">
        <v>2886</v>
      </c>
      <c r="BS24" s="442">
        <v>5892</v>
      </c>
      <c r="BT24" s="442">
        <v>85</v>
      </c>
      <c r="BU24" s="442">
        <v>93</v>
      </c>
      <c r="BV24" s="442">
        <v>89</v>
      </c>
      <c r="BW24" s="442">
        <v>3003</v>
      </c>
      <c r="BX24" s="442">
        <v>2883</v>
      </c>
      <c r="BY24" s="442">
        <v>5886</v>
      </c>
      <c r="BZ24" s="442">
        <v>89</v>
      </c>
      <c r="CA24" s="442">
        <v>89</v>
      </c>
      <c r="CB24" s="442">
        <v>89</v>
      </c>
      <c r="CC24" s="442">
        <v>3003</v>
      </c>
      <c r="CD24" s="442">
        <v>2883</v>
      </c>
      <c r="CE24" s="442">
        <v>5886</v>
      </c>
      <c r="CF24" s="442">
        <v>78</v>
      </c>
      <c r="CG24" s="442">
        <v>87</v>
      </c>
      <c r="CH24" s="442">
        <v>83</v>
      </c>
      <c r="CI24" s="442">
        <v>3002</v>
      </c>
      <c r="CJ24" s="442">
        <v>2882</v>
      </c>
      <c r="CK24" s="442">
        <v>5884</v>
      </c>
      <c r="CL24" s="442">
        <v>80</v>
      </c>
      <c r="CM24" s="442">
        <v>86</v>
      </c>
      <c r="CN24" s="442">
        <v>83</v>
      </c>
    </row>
    <row r="25" spans="2:92" x14ac:dyDescent="0.25">
      <c r="B25" s="433" t="s">
        <v>381</v>
      </c>
      <c r="C25" s="442">
        <v>1088</v>
      </c>
      <c r="D25" s="442">
        <v>1022</v>
      </c>
      <c r="E25" s="442">
        <v>2110</v>
      </c>
      <c r="F25" s="442">
        <v>81</v>
      </c>
      <c r="G25" s="442">
        <v>87</v>
      </c>
      <c r="H25" s="442">
        <v>84</v>
      </c>
      <c r="I25" s="442">
        <v>1088</v>
      </c>
      <c r="J25" s="442">
        <v>1021</v>
      </c>
      <c r="K25" s="442">
        <v>2109</v>
      </c>
      <c r="L25" s="442">
        <v>72</v>
      </c>
      <c r="M25" s="442">
        <v>85</v>
      </c>
      <c r="N25" s="442">
        <v>78</v>
      </c>
      <c r="O25" s="442">
        <v>1088</v>
      </c>
      <c r="P25" s="442">
        <v>1022</v>
      </c>
      <c r="Q25" s="442">
        <v>2110</v>
      </c>
      <c r="R25" s="442">
        <v>78</v>
      </c>
      <c r="S25" s="442">
        <v>80</v>
      </c>
      <c r="T25" s="442">
        <v>79</v>
      </c>
      <c r="U25" s="442">
        <v>1088</v>
      </c>
      <c r="V25" s="442">
        <v>1022</v>
      </c>
      <c r="W25" s="442">
        <v>2110</v>
      </c>
      <c r="X25" s="442">
        <v>63</v>
      </c>
      <c r="Y25" s="442">
        <v>75</v>
      </c>
      <c r="Z25" s="442">
        <v>68</v>
      </c>
      <c r="AA25" s="442">
        <v>1087</v>
      </c>
      <c r="AB25" s="442">
        <v>1021</v>
      </c>
      <c r="AC25" s="442">
        <v>2108</v>
      </c>
      <c r="AD25" s="442">
        <v>65</v>
      </c>
      <c r="AE25" s="442">
        <v>74</v>
      </c>
      <c r="AF25" s="442">
        <v>69</v>
      </c>
      <c r="AG25" s="442">
        <v>3751</v>
      </c>
      <c r="AH25" s="442">
        <v>3548</v>
      </c>
      <c r="AI25" s="442">
        <v>7299</v>
      </c>
      <c r="AJ25" s="442">
        <v>91</v>
      </c>
      <c r="AK25" s="442">
        <v>94</v>
      </c>
      <c r="AL25" s="442">
        <v>92</v>
      </c>
      <c r="AM25" s="442">
        <v>3753</v>
      </c>
      <c r="AN25" s="442">
        <v>3550</v>
      </c>
      <c r="AO25" s="442">
        <v>7303</v>
      </c>
      <c r="AP25" s="442">
        <v>86</v>
      </c>
      <c r="AQ25" s="442">
        <v>94</v>
      </c>
      <c r="AR25" s="442">
        <v>90</v>
      </c>
      <c r="AS25" s="442">
        <v>3751</v>
      </c>
      <c r="AT25" s="442">
        <v>3548</v>
      </c>
      <c r="AU25" s="442">
        <v>7299</v>
      </c>
      <c r="AV25" s="442">
        <v>90</v>
      </c>
      <c r="AW25" s="442">
        <v>90</v>
      </c>
      <c r="AX25" s="442">
        <v>90</v>
      </c>
      <c r="AY25" s="442">
        <v>3749</v>
      </c>
      <c r="AZ25" s="442">
        <v>3547</v>
      </c>
      <c r="BA25" s="442">
        <v>7296</v>
      </c>
      <c r="BB25" s="442">
        <v>79</v>
      </c>
      <c r="BC25" s="442">
        <v>88</v>
      </c>
      <c r="BD25" s="442">
        <v>84</v>
      </c>
      <c r="BE25" s="442">
        <v>3751</v>
      </c>
      <c r="BF25" s="442">
        <v>3548</v>
      </c>
      <c r="BG25" s="442">
        <v>7299</v>
      </c>
      <c r="BH25" s="442">
        <v>82</v>
      </c>
      <c r="BI25" s="442">
        <v>87</v>
      </c>
      <c r="BJ25" s="442">
        <v>85</v>
      </c>
      <c r="BK25" s="442">
        <v>4839</v>
      </c>
      <c r="BL25" s="442">
        <v>4570</v>
      </c>
      <c r="BM25" s="442">
        <v>9409</v>
      </c>
      <c r="BN25" s="442">
        <v>89</v>
      </c>
      <c r="BO25" s="442">
        <v>92</v>
      </c>
      <c r="BP25" s="442">
        <v>90</v>
      </c>
      <c r="BQ25" s="442">
        <v>4841</v>
      </c>
      <c r="BR25" s="442">
        <v>4571</v>
      </c>
      <c r="BS25" s="442">
        <v>9412</v>
      </c>
      <c r="BT25" s="442">
        <v>83</v>
      </c>
      <c r="BU25" s="442">
        <v>92</v>
      </c>
      <c r="BV25" s="442">
        <v>87</v>
      </c>
      <c r="BW25" s="442">
        <v>4839</v>
      </c>
      <c r="BX25" s="442">
        <v>4570</v>
      </c>
      <c r="BY25" s="442">
        <v>9409</v>
      </c>
      <c r="BZ25" s="442">
        <v>87</v>
      </c>
      <c r="CA25" s="442">
        <v>88</v>
      </c>
      <c r="CB25" s="442">
        <v>87</v>
      </c>
      <c r="CC25" s="442">
        <v>4837</v>
      </c>
      <c r="CD25" s="442">
        <v>4569</v>
      </c>
      <c r="CE25" s="442">
        <v>9406</v>
      </c>
      <c r="CF25" s="442">
        <v>76</v>
      </c>
      <c r="CG25" s="442">
        <v>85</v>
      </c>
      <c r="CH25" s="442">
        <v>80</v>
      </c>
      <c r="CI25" s="442">
        <v>4838</v>
      </c>
      <c r="CJ25" s="442">
        <v>4569</v>
      </c>
      <c r="CK25" s="442">
        <v>9407</v>
      </c>
      <c r="CL25" s="442">
        <v>79</v>
      </c>
      <c r="CM25" s="442">
        <v>84</v>
      </c>
      <c r="CN25" s="442">
        <v>81</v>
      </c>
    </row>
    <row r="26" spans="2:92" x14ac:dyDescent="0.25">
      <c r="B26" s="433" t="s">
        <v>35</v>
      </c>
      <c r="C26" s="442">
        <v>5521</v>
      </c>
      <c r="D26" s="442">
        <v>5226</v>
      </c>
      <c r="E26" s="442">
        <v>10747</v>
      </c>
      <c r="F26" s="442">
        <v>81</v>
      </c>
      <c r="G26" s="442">
        <v>85</v>
      </c>
      <c r="H26" s="442">
        <v>83</v>
      </c>
      <c r="I26" s="442">
        <v>5522</v>
      </c>
      <c r="J26" s="442">
        <v>5228</v>
      </c>
      <c r="K26" s="442">
        <v>10750</v>
      </c>
      <c r="L26" s="442">
        <v>76</v>
      </c>
      <c r="M26" s="442">
        <v>86</v>
      </c>
      <c r="N26" s="442">
        <v>81</v>
      </c>
      <c r="O26" s="442">
        <v>5521</v>
      </c>
      <c r="P26" s="442">
        <v>5226</v>
      </c>
      <c r="Q26" s="442">
        <v>10747</v>
      </c>
      <c r="R26" s="442">
        <v>81</v>
      </c>
      <c r="S26" s="442">
        <v>81</v>
      </c>
      <c r="T26" s="442">
        <v>81</v>
      </c>
      <c r="U26" s="442">
        <v>5521</v>
      </c>
      <c r="V26" s="442">
        <v>5225</v>
      </c>
      <c r="W26" s="442">
        <v>10746</v>
      </c>
      <c r="X26" s="442">
        <v>69</v>
      </c>
      <c r="Y26" s="442">
        <v>80</v>
      </c>
      <c r="Z26" s="442">
        <v>74</v>
      </c>
      <c r="AA26" s="442">
        <v>5519</v>
      </c>
      <c r="AB26" s="442">
        <v>5224</v>
      </c>
      <c r="AC26" s="442">
        <v>10743</v>
      </c>
      <c r="AD26" s="442">
        <v>69</v>
      </c>
      <c r="AE26" s="442">
        <v>75</v>
      </c>
      <c r="AF26" s="442">
        <v>72</v>
      </c>
      <c r="AG26" s="442">
        <v>23968</v>
      </c>
      <c r="AH26" s="442">
        <v>22537</v>
      </c>
      <c r="AI26" s="442">
        <v>46505</v>
      </c>
      <c r="AJ26" s="442">
        <v>88</v>
      </c>
      <c r="AK26" s="442">
        <v>91</v>
      </c>
      <c r="AL26" s="442">
        <v>89</v>
      </c>
      <c r="AM26" s="442">
        <v>23975</v>
      </c>
      <c r="AN26" s="442">
        <v>22552</v>
      </c>
      <c r="AO26" s="442">
        <v>46527</v>
      </c>
      <c r="AP26" s="442">
        <v>85</v>
      </c>
      <c r="AQ26" s="442">
        <v>91</v>
      </c>
      <c r="AR26" s="442">
        <v>88</v>
      </c>
      <c r="AS26" s="442">
        <v>23967</v>
      </c>
      <c r="AT26" s="442">
        <v>22537</v>
      </c>
      <c r="AU26" s="442">
        <v>46504</v>
      </c>
      <c r="AV26" s="442">
        <v>89</v>
      </c>
      <c r="AW26" s="442">
        <v>88</v>
      </c>
      <c r="AX26" s="442">
        <v>88</v>
      </c>
      <c r="AY26" s="442">
        <v>23959</v>
      </c>
      <c r="AZ26" s="442">
        <v>22527</v>
      </c>
      <c r="BA26" s="442">
        <v>46486</v>
      </c>
      <c r="BB26" s="442">
        <v>80</v>
      </c>
      <c r="BC26" s="442">
        <v>87</v>
      </c>
      <c r="BD26" s="442">
        <v>84</v>
      </c>
      <c r="BE26" s="442">
        <v>23957</v>
      </c>
      <c r="BF26" s="442">
        <v>22536</v>
      </c>
      <c r="BG26" s="442">
        <v>46493</v>
      </c>
      <c r="BH26" s="442">
        <v>80</v>
      </c>
      <c r="BI26" s="442">
        <v>84</v>
      </c>
      <c r="BJ26" s="442">
        <v>82</v>
      </c>
      <c r="BK26" s="442">
        <v>29489</v>
      </c>
      <c r="BL26" s="442">
        <v>27763</v>
      </c>
      <c r="BM26" s="442">
        <v>57252</v>
      </c>
      <c r="BN26" s="442">
        <v>87</v>
      </c>
      <c r="BO26" s="442">
        <v>90</v>
      </c>
      <c r="BP26" s="442">
        <v>88</v>
      </c>
      <c r="BQ26" s="442">
        <v>29497</v>
      </c>
      <c r="BR26" s="442">
        <v>27780</v>
      </c>
      <c r="BS26" s="442">
        <v>57277</v>
      </c>
      <c r="BT26" s="442">
        <v>83</v>
      </c>
      <c r="BU26" s="442">
        <v>90</v>
      </c>
      <c r="BV26" s="442">
        <v>87</v>
      </c>
      <c r="BW26" s="442">
        <v>29488</v>
      </c>
      <c r="BX26" s="442">
        <v>27763</v>
      </c>
      <c r="BY26" s="442">
        <v>57251</v>
      </c>
      <c r="BZ26" s="442">
        <v>87</v>
      </c>
      <c r="CA26" s="442">
        <v>87</v>
      </c>
      <c r="CB26" s="442">
        <v>87</v>
      </c>
      <c r="CC26" s="442">
        <v>29480</v>
      </c>
      <c r="CD26" s="442">
        <v>27752</v>
      </c>
      <c r="CE26" s="442">
        <v>57232</v>
      </c>
      <c r="CF26" s="442">
        <v>78</v>
      </c>
      <c r="CG26" s="442">
        <v>86</v>
      </c>
      <c r="CH26" s="442">
        <v>82</v>
      </c>
      <c r="CI26" s="442">
        <v>29476</v>
      </c>
      <c r="CJ26" s="442">
        <v>27760</v>
      </c>
      <c r="CK26" s="442">
        <v>57236</v>
      </c>
      <c r="CL26" s="442">
        <v>78</v>
      </c>
      <c r="CM26" s="442">
        <v>82</v>
      </c>
      <c r="CN26" s="442">
        <v>80</v>
      </c>
    </row>
    <row r="27" spans="2:92" x14ac:dyDescent="0.25">
      <c r="B27" s="433" t="s">
        <v>382</v>
      </c>
      <c r="C27" s="442">
        <v>582</v>
      </c>
      <c r="D27" s="442">
        <v>550</v>
      </c>
      <c r="E27" s="442">
        <v>1132</v>
      </c>
      <c r="F27" s="442">
        <v>84</v>
      </c>
      <c r="G27" s="442">
        <v>90</v>
      </c>
      <c r="H27" s="442">
        <v>87</v>
      </c>
      <c r="I27" s="442">
        <v>583</v>
      </c>
      <c r="J27" s="442">
        <v>551</v>
      </c>
      <c r="K27" s="442">
        <v>1134</v>
      </c>
      <c r="L27" s="442">
        <v>80</v>
      </c>
      <c r="M27" s="442">
        <v>92</v>
      </c>
      <c r="N27" s="442">
        <v>86</v>
      </c>
      <c r="O27" s="442">
        <v>582</v>
      </c>
      <c r="P27" s="442">
        <v>550</v>
      </c>
      <c r="Q27" s="442">
        <v>1132</v>
      </c>
      <c r="R27" s="442">
        <v>83</v>
      </c>
      <c r="S27" s="442">
        <v>88</v>
      </c>
      <c r="T27" s="442">
        <v>85</v>
      </c>
      <c r="U27" s="442">
        <v>582</v>
      </c>
      <c r="V27" s="442">
        <v>550</v>
      </c>
      <c r="W27" s="442">
        <v>1132</v>
      </c>
      <c r="X27" s="442">
        <v>72</v>
      </c>
      <c r="Y27" s="442">
        <v>85</v>
      </c>
      <c r="Z27" s="442">
        <v>79</v>
      </c>
      <c r="AA27" s="442">
        <v>582</v>
      </c>
      <c r="AB27" s="442">
        <v>550</v>
      </c>
      <c r="AC27" s="442">
        <v>1132</v>
      </c>
      <c r="AD27" s="442">
        <v>73</v>
      </c>
      <c r="AE27" s="442">
        <v>84</v>
      </c>
      <c r="AF27" s="442">
        <v>78</v>
      </c>
      <c r="AG27" s="442">
        <v>6950</v>
      </c>
      <c r="AH27" s="442">
        <v>6296</v>
      </c>
      <c r="AI27" s="442">
        <v>13246</v>
      </c>
      <c r="AJ27" s="442">
        <v>91</v>
      </c>
      <c r="AK27" s="442">
        <v>94</v>
      </c>
      <c r="AL27" s="442">
        <v>92</v>
      </c>
      <c r="AM27" s="442">
        <v>6952</v>
      </c>
      <c r="AN27" s="442">
        <v>6300</v>
      </c>
      <c r="AO27" s="442">
        <v>13252</v>
      </c>
      <c r="AP27" s="442">
        <v>89</v>
      </c>
      <c r="AQ27" s="442">
        <v>94</v>
      </c>
      <c r="AR27" s="442">
        <v>91</v>
      </c>
      <c r="AS27" s="442">
        <v>6950</v>
      </c>
      <c r="AT27" s="442">
        <v>6296</v>
      </c>
      <c r="AU27" s="442">
        <v>13246</v>
      </c>
      <c r="AV27" s="442">
        <v>92</v>
      </c>
      <c r="AW27" s="442">
        <v>92</v>
      </c>
      <c r="AX27" s="442">
        <v>92</v>
      </c>
      <c r="AY27" s="442">
        <v>6949</v>
      </c>
      <c r="AZ27" s="442">
        <v>6293</v>
      </c>
      <c r="BA27" s="442">
        <v>13242</v>
      </c>
      <c r="BB27" s="442">
        <v>85</v>
      </c>
      <c r="BC27" s="442">
        <v>91</v>
      </c>
      <c r="BD27" s="442">
        <v>88</v>
      </c>
      <c r="BE27" s="442">
        <v>6947</v>
      </c>
      <c r="BF27" s="442">
        <v>6296</v>
      </c>
      <c r="BG27" s="442">
        <v>13243</v>
      </c>
      <c r="BH27" s="442">
        <v>85</v>
      </c>
      <c r="BI27" s="442">
        <v>88</v>
      </c>
      <c r="BJ27" s="442">
        <v>87</v>
      </c>
      <c r="BK27" s="442">
        <v>7532</v>
      </c>
      <c r="BL27" s="442">
        <v>6846</v>
      </c>
      <c r="BM27" s="442">
        <v>14378</v>
      </c>
      <c r="BN27" s="442">
        <v>91</v>
      </c>
      <c r="BO27" s="442">
        <v>93</v>
      </c>
      <c r="BP27" s="442">
        <v>92</v>
      </c>
      <c r="BQ27" s="442">
        <v>7535</v>
      </c>
      <c r="BR27" s="442">
        <v>6851</v>
      </c>
      <c r="BS27" s="442">
        <v>14386</v>
      </c>
      <c r="BT27" s="442">
        <v>88</v>
      </c>
      <c r="BU27" s="442">
        <v>94</v>
      </c>
      <c r="BV27" s="442">
        <v>91</v>
      </c>
      <c r="BW27" s="442">
        <v>7532</v>
      </c>
      <c r="BX27" s="442">
        <v>6846</v>
      </c>
      <c r="BY27" s="442">
        <v>14378</v>
      </c>
      <c r="BZ27" s="442">
        <v>92</v>
      </c>
      <c r="CA27" s="442">
        <v>91</v>
      </c>
      <c r="CB27" s="442">
        <v>92</v>
      </c>
      <c r="CC27" s="442">
        <v>7531</v>
      </c>
      <c r="CD27" s="442">
        <v>6843</v>
      </c>
      <c r="CE27" s="442">
        <v>14374</v>
      </c>
      <c r="CF27" s="442">
        <v>84</v>
      </c>
      <c r="CG27" s="442">
        <v>91</v>
      </c>
      <c r="CH27" s="442">
        <v>87</v>
      </c>
      <c r="CI27" s="442">
        <v>7529</v>
      </c>
      <c r="CJ27" s="442">
        <v>6846</v>
      </c>
      <c r="CK27" s="442">
        <v>14375</v>
      </c>
      <c r="CL27" s="442">
        <v>84</v>
      </c>
      <c r="CM27" s="442">
        <v>88</v>
      </c>
      <c r="CN27" s="442">
        <v>86</v>
      </c>
    </row>
    <row r="28" spans="2:92" x14ac:dyDescent="0.25">
      <c r="B28" s="433" t="s">
        <v>383</v>
      </c>
      <c r="C28" s="442">
        <v>2773</v>
      </c>
      <c r="D28" s="442">
        <v>2630</v>
      </c>
      <c r="E28" s="442">
        <v>5403</v>
      </c>
      <c r="F28" s="442">
        <v>78</v>
      </c>
      <c r="G28" s="442">
        <v>83</v>
      </c>
      <c r="H28" s="442">
        <v>80</v>
      </c>
      <c r="I28" s="442">
        <v>2774</v>
      </c>
      <c r="J28" s="442">
        <v>2630</v>
      </c>
      <c r="K28" s="442">
        <v>5404</v>
      </c>
      <c r="L28" s="442">
        <v>72</v>
      </c>
      <c r="M28" s="442">
        <v>83</v>
      </c>
      <c r="N28" s="442">
        <v>78</v>
      </c>
      <c r="O28" s="442">
        <v>2773</v>
      </c>
      <c r="P28" s="442">
        <v>2630</v>
      </c>
      <c r="Q28" s="442">
        <v>5403</v>
      </c>
      <c r="R28" s="442">
        <v>78</v>
      </c>
      <c r="S28" s="442">
        <v>77</v>
      </c>
      <c r="T28" s="442">
        <v>78</v>
      </c>
      <c r="U28" s="442">
        <v>2773</v>
      </c>
      <c r="V28" s="442">
        <v>2630</v>
      </c>
      <c r="W28" s="442">
        <v>5403</v>
      </c>
      <c r="X28" s="442">
        <v>65</v>
      </c>
      <c r="Y28" s="442">
        <v>75</v>
      </c>
      <c r="Z28" s="442">
        <v>70</v>
      </c>
      <c r="AA28" s="442">
        <v>2772</v>
      </c>
      <c r="AB28" s="442">
        <v>2628</v>
      </c>
      <c r="AC28" s="442">
        <v>5400</v>
      </c>
      <c r="AD28" s="442">
        <v>65</v>
      </c>
      <c r="AE28" s="442">
        <v>71</v>
      </c>
      <c r="AF28" s="442">
        <v>68</v>
      </c>
      <c r="AG28" s="442">
        <v>9651</v>
      </c>
      <c r="AH28" s="442">
        <v>9158</v>
      </c>
      <c r="AI28" s="442">
        <v>18809</v>
      </c>
      <c r="AJ28" s="442">
        <v>85</v>
      </c>
      <c r="AK28" s="442">
        <v>88</v>
      </c>
      <c r="AL28" s="442">
        <v>86</v>
      </c>
      <c r="AM28" s="442">
        <v>9654</v>
      </c>
      <c r="AN28" s="442">
        <v>9166</v>
      </c>
      <c r="AO28" s="442">
        <v>18820</v>
      </c>
      <c r="AP28" s="442">
        <v>81</v>
      </c>
      <c r="AQ28" s="442">
        <v>88</v>
      </c>
      <c r="AR28" s="442">
        <v>85</v>
      </c>
      <c r="AS28" s="442">
        <v>9650</v>
      </c>
      <c r="AT28" s="442">
        <v>9158</v>
      </c>
      <c r="AU28" s="442">
        <v>18808</v>
      </c>
      <c r="AV28" s="442">
        <v>85</v>
      </c>
      <c r="AW28" s="442">
        <v>84</v>
      </c>
      <c r="AX28" s="442">
        <v>85</v>
      </c>
      <c r="AY28" s="442">
        <v>9651</v>
      </c>
      <c r="AZ28" s="442">
        <v>9158</v>
      </c>
      <c r="BA28" s="442">
        <v>18809</v>
      </c>
      <c r="BB28" s="442">
        <v>75</v>
      </c>
      <c r="BC28" s="442">
        <v>84</v>
      </c>
      <c r="BD28" s="442">
        <v>79</v>
      </c>
      <c r="BE28" s="442">
        <v>9646</v>
      </c>
      <c r="BF28" s="442">
        <v>9157</v>
      </c>
      <c r="BG28" s="442">
        <v>18803</v>
      </c>
      <c r="BH28" s="442">
        <v>75</v>
      </c>
      <c r="BI28" s="442">
        <v>79</v>
      </c>
      <c r="BJ28" s="442">
        <v>77</v>
      </c>
      <c r="BK28" s="442">
        <v>12424</v>
      </c>
      <c r="BL28" s="442">
        <v>11788</v>
      </c>
      <c r="BM28" s="442">
        <v>24212</v>
      </c>
      <c r="BN28" s="442">
        <v>83</v>
      </c>
      <c r="BO28" s="442">
        <v>87</v>
      </c>
      <c r="BP28" s="442">
        <v>85</v>
      </c>
      <c r="BQ28" s="442">
        <v>12428</v>
      </c>
      <c r="BR28" s="442">
        <v>11796</v>
      </c>
      <c r="BS28" s="442">
        <v>24224</v>
      </c>
      <c r="BT28" s="442">
        <v>79</v>
      </c>
      <c r="BU28" s="442">
        <v>87</v>
      </c>
      <c r="BV28" s="442">
        <v>83</v>
      </c>
      <c r="BW28" s="442">
        <v>12423</v>
      </c>
      <c r="BX28" s="442">
        <v>11788</v>
      </c>
      <c r="BY28" s="442">
        <v>24211</v>
      </c>
      <c r="BZ28" s="442">
        <v>84</v>
      </c>
      <c r="CA28" s="442">
        <v>82</v>
      </c>
      <c r="CB28" s="442">
        <v>83</v>
      </c>
      <c r="CC28" s="442">
        <v>12424</v>
      </c>
      <c r="CD28" s="442">
        <v>11788</v>
      </c>
      <c r="CE28" s="442">
        <v>24212</v>
      </c>
      <c r="CF28" s="442">
        <v>73</v>
      </c>
      <c r="CG28" s="442">
        <v>82</v>
      </c>
      <c r="CH28" s="442">
        <v>77</v>
      </c>
      <c r="CI28" s="442">
        <v>12418</v>
      </c>
      <c r="CJ28" s="442">
        <v>11785</v>
      </c>
      <c r="CK28" s="442">
        <v>24203</v>
      </c>
      <c r="CL28" s="442">
        <v>73</v>
      </c>
      <c r="CM28" s="442">
        <v>77</v>
      </c>
      <c r="CN28" s="442">
        <v>75</v>
      </c>
    </row>
    <row r="29" spans="2:92" x14ac:dyDescent="0.25">
      <c r="B29" s="433" t="s">
        <v>384</v>
      </c>
      <c r="C29" s="442">
        <v>1482</v>
      </c>
      <c r="D29" s="442">
        <v>1449</v>
      </c>
      <c r="E29" s="442">
        <v>2931</v>
      </c>
      <c r="F29" s="442">
        <v>85</v>
      </c>
      <c r="G29" s="442">
        <v>87</v>
      </c>
      <c r="H29" s="442">
        <v>86</v>
      </c>
      <c r="I29" s="442">
        <v>1481</v>
      </c>
      <c r="J29" s="442">
        <v>1450</v>
      </c>
      <c r="K29" s="442">
        <v>2931</v>
      </c>
      <c r="L29" s="442">
        <v>80</v>
      </c>
      <c r="M29" s="442">
        <v>89</v>
      </c>
      <c r="N29" s="442">
        <v>84</v>
      </c>
      <c r="O29" s="442">
        <v>1482</v>
      </c>
      <c r="P29" s="442">
        <v>1449</v>
      </c>
      <c r="Q29" s="442">
        <v>2931</v>
      </c>
      <c r="R29" s="442">
        <v>84</v>
      </c>
      <c r="S29" s="442">
        <v>84</v>
      </c>
      <c r="T29" s="442">
        <v>84</v>
      </c>
      <c r="U29" s="442">
        <v>1482</v>
      </c>
      <c r="V29" s="442">
        <v>1448</v>
      </c>
      <c r="W29" s="442">
        <v>2930</v>
      </c>
      <c r="X29" s="442">
        <v>75</v>
      </c>
      <c r="Y29" s="442">
        <v>84</v>
      </c>
      <c r="Z29" s="442">
        <v>79</v>
      </c>
      <c r="AA29" s="442">
        <v>1481</v>
      </c>
      <c r="AB29" s="442">
        <v>1449</v>
      </c>
      <c r="AC29" s="442">
        <v>2930</v>
      </c>
      <c r="AD29" s="442">
        <v>75</v>
      </c>
      <c r="AE29" s="442">
        <v>78</v>
      </c>
      <c r="AF29" s="442">
        <v>76</v>
      </c>
      <c r="AG29" s="442">
        <v>3643</v>
      </c>
      <c r="AH29" s="442">
        <v>3500</v>
      </c>
      <c r="AI29" s="442">
        <v>7143</v>
      </c>
      <c r="AJ29" s="442">
        <v>88</v>
      </c>
      <c r="AK29" s="442">
        <v>91</v>
      </c>
      <c r="AL29" s="442">
        <v>90</v>
      </c>
      <c r="AM29" s="442">
        <v>3643</v>
      </c>
      <c r="AN29" s="442">
        <v>3501</v>
      </c>
      <c r="AO29" s="442">
        <v>7144</v>
      </c>
      <c r="AP29" s="442">
        <v>86</v>
      </c>
      <c r="AQ29" s="442">
        <v>92</v>
      </c>
      <c r="AR29" s="442">
        <v>89</v>
      </c>
      <c r="AS29" s="442">
        <v>3643</v>
      </c>
      <c r="AT29" s="442">
        <v>3500</v>
      </c>
      <c r="AU29" s="442">
        <v>7143</v>
      </c>
      <c r="AV29" s="442">
        <v>89</v>
      </c>
      <c r="AW29" s="442">
        <v>88</v>
      </c>
      <c r="AX29" s="442">
        <v>89</v>
      </c>
      <c r="AY29" s="442">
        <v>3643</v>
      </c>
      <c r="AZ29" s="442">
        <v>3500</v>
      </c>
      <c r="BA29" s="442">
        <v>7143</v>
      </c>
      <c r="BB29" s="442">
        <v>82</v>
      </c>
      <c r="BC29" s="442">
        <v>88</v>
      </c>
      <c r="BD29" s="442">
        <v>85</v>
      </c>
      <c r="BE29" s="442">
        <v>3641</v>
      </c>
      <c r="BF29" s="442">
        <v>3500</v>
      </c>
      <c r="BG29" s="442">
        <v>7141</v>
      </c>
      <c r="BH29" s="442">
        <v>81</v>
      </c>
      <c r="BI29" s="442">
        <v>84</v>
      </c>
      <c r="BJ29" s="442">
        <v>82</v>
      </c>
      <c r="BK29" s="442">
        <v>5125</v>
      </c>
      <c r="BL29" s="442">
        <v>4949</v>
      </c>
      <c r="BM29" s="442">
        <v>10074</v>
      </c>
      <c r="BN29" s="442">
        <v>87</v>
      </c>
      <c r="BO29" s="442">
        <v>90</v>
      </c>
      <c r="BP29" s="442">
        <v>89</v>
      </c>
      <c r="BQ29" s="442">
        <v>5124</v>
      </c>
      <c r="BR29" s="442">
        <v>4951</v>
      </c>
      <c r="BS29" s="442">
        <v>10075</v>
      </c>
      <c r="BT29" s="442">
        <v>84</v>
      </c>
      <c r="BU29" s="442">
        <v>91</v>
      </c>
      <c r="BV29" s="442">
        <v>88</v>
      </c>
      <c r="BW29" s="442">
        <v>5125</v>
      </c>
      <c r="BX29" s="442">
        <v>4949</v>
      </c>
      <c r="BY29" s="442">
        <v>10074</v>
      </c>
      <c r="BZ29" s="442">
        <v>87</v>
      </c>
      <c r="CA29" s="442">
        <v>87</v>
      </c>
      <c r="CB29" s="442">
        <v>87</v>
      </c>
      <c r="CC29" s="442">
        <v>5125</v>
      </c>
      <c r="CD29" s="442">
        <v>4948</v>
      </c>
      <c r="CE29" s="442">
        <v>10073</v>
      </c>
      <c r="CF29" s="442">
        <v>80</v>
      </c>
      <c r="CG29" s="442">
        <v>87</v>
      </c>
      <c r="CH29" s="442">
        <v>83</v>
      </c>
      <c r="CI29" s="442">
        <v>5122</v>
      </c>
      <c r="CJ29" s="442">
        <v>4949</v>
      </c>
      <c r="CK29" s="442">
        <v>10071</v>
      </c>
      <c r="CL29" s="442">
        <v>79</v>
      </c>
      <c r="CM29" s="442">
        <v>82</v>
      </c>
      <c r="CN29" s="442">
        <v>81</v>
      </c>
    </row>
    <row r="30" spans="2:92" x14ac:dyDescent="0.25">
      <c r="B30" s="433" t="s">
        <v>385</v>
      </c>
      <c r="C30" s="442">
        <v>684</v>
      </c>
      <c r="D30" s="442">
        <v>597</v>
      </c>
      <c r="E30" s="442">
        <v>1281</v>
      </c>
      <c r="F30" s="442">
        <v>82</v>
      </c>
      <c r="G30" s="442">
        <v>87</v>
      </c>
      <c r="H30" s="442">
        <v>85</v>
      </c>
      <c r="I30" s="442">
        <v>684</v>
      </c>
      <c r="J30" s="442">
        <v>597</v>
      </c>
      <c r="K30" s="442">
        <v>1281</v>
      </c>
      <c r="L30" s="442">
        <v>75</v>
      </c>
      <c r="M30" s="442">
        <v>87</v>
      </c>
      <c r="N30" s="442">
        <v>81</v>
      </c>
      <c r="O30" s="442">
        <v>684</v>
      </c>
      <c r="P30" s="442">
        <v>597</v>
      </c>
      <c r="Q30" s="442">
        <v>1281</v>
      </c>
      <c r="R30" s="442">
        <v>83</v>
      </c>
      <c r="S30" s="442">
        <v>86</v>
      </c>
      <c r="T30" s="442">
        <v>84</v>
      </c>
      <c r="U30" s="442">
        <v>684</v>
      </c>
      <c r="V30" s="442">
        <v>597</v>
      </c>
      <c r="W30" s="442">
        <v>1281</v>
      </c>
      <c r="X30" s="442">
        <v>70</v>
      </c>
      <c r="Y30" s="442">
        <v>82</v>
      </c>
      <c r="Z30" s="442">
        <v>76</v>
      </c>
      <c r="AA30" s="442">
        <v>684</v>
      </c>
      <c r="AB30" s="442">
        <v>597</v>
      </c>
      <c r="AC30" s="442">
        <v>1281</v>
      </c>
      <c r="AD30" s="442">
        <v>71</v>
      </c>
      <c r="AE30" s="442">
        <v>80</v>
      </c>
      <c r="AF30" s="442">
        <v>75</v>
      </c>
      <c r="AG30" s="442">
        <v>3724</v>
      </c>
      <c r="AH30" s="442">
        <v>3583</v>
      </c>
      <c r="AI30" s="442">
        <v>7307</v>
      </c>
      <c r="AJ30" s="442">
        <v>89</v>
      </c>
      <c r="AK30" s="442">
        <v>92</v>
      </c>
      <c r="AL30" s="442">
        <v>91</v>
      </c>
      <c r="AM30" s="442">
        <v>3726</v>
      </c>
      <c r="AN30" s="442">
        <v>3585</v>
      </c>
      <c r="AO30" s="442">
        <v>7311</v>
      </c>
      <c r="AP30" s="442">
        <v>86</v>
      </c>
      <c r="AQ30" s="442">
        <v>92</v>
      </c>
      <c r="AR30" s="442">
        <v>89</v>
      </c>
      <c r="AS30" s="442">
        <v>3724</v>
      </c>
      <c r="AT30" s="442">
        <v>3583</v>
      </c>
      <c r="AU30" s="442">
        <v>7307</v>
      </c>
      <c r="AV30" s="442">
        <v>91</v>
      </c>
      <c r="AW30" s="442">
        <v>92</v>
      </c>
      <c r="AX30" s="442">
        <v>91</v>
      </c>
      <c r="AY30" s="442">
        <v>3716</v>
      </c>
      <c r="AZ30" s="442">
        <v>3576</v>
      </c>
      <c r="BA30" s="442">
        <v>7292</v>
      </c>
      <c r="BB30" s="442">
        <v>83</v>
      </c>
      <c r="BC30" s="442">
        <v>90</v>
      </c>
      <c r="BD30" s="442">
        <v>86</v>
      </c>
      <c r="BE30" s="442">
        <v>3723</v>
      </c>
      <c r="BF30" s="442">
        <v>3583</v>
      </c>
      <c r="BG30" s="442">
        <v>7306</v>
      </c>
      <c r="BH30" s="442">
        <v>82</v>
      </c>
      <c r="BI30" s="442">
        <v>87</v>
      </c>
      <c r="BJ30" s="442">
        <v>84</v>
      </c>
      <c r="BK30" s="442">
        <v>4408</v>
      </c>
      <c r="BL30" s="442">
        <v>4180</v>
      </c>
      <c r="BM30" s="442">
        <v>8588</v>
      </c>
      <c r="BN30" s="442">
        <v>88</v>
      </c>
      <c r="BO30" s="442">
        <v>92</v>
      </c>
      <c r="BP30" s="442">
        <v>90</v>
      </c>
      <c r="BQ30" s="442">
        <v>4410</v>
      </c>
      <c r="BR30" s="442">
        <v>4182</v>
      </c>
      <c r="BS30" s="442">
        <v>8592</v>
      </c>
      <c r="BT30" s="442">
        <v>84</v>
      </c>
      <c r="BU30" s="442">
        <v>91</v>
      </c>
      <c r="BV30" s="442">
        <v>88</v>
      </c>
      <c r="BW30" s="442">
        <v>4408</v>
      </c>
      <c r="BX30" s="442">
        <v>4180</v>
      </c>
      <c r="BY30" s="442">
        <v>8588</v>
      </c>
      <c r="BZ30" s="442">
        <v>90</v>
      </c>
      <c r="CA30" s="442">
        <v>91</v>
      </c>
      <c r="CB30" s="442">
        <v>90</v>
      </c>
      <c r="CC30" s="442">
        <v>4400</v>
      </c>
      <c r="CD30" s="442">
        <v>4173</v>
      </c>
      <c r="CE30" s="442">
        <v>8573</v>
      </c>
      <c r="CF30" s="442">
        <v>81</v>
      </c>
      <c r="CG30" s="442">
        <v>88</v>
      </c>
      <c r="CH30" s="442">
        <v>85</v>
      </c>
      <c r="CI30" s="442">
        <v>4407</v>
      </c>
      <c r="CJ30" s="442">
        <v>4180</v>
      </c>
      <c r="CK30" s="442">
        <v>8587</v>
      </c>
      <c r="CL30" s="442">
        <v>81</v>
      </c>
      <c r="CM30" s="442">
        <v>86</v>
      </c>
      <c r="CN30" s="442">
        <v>83</v>
      </c>
    </row>
    <row r="31" spans="2:92" x14ac:dyDescent="0.25">
      <c r="B31" s="433" t="s">
        <v>36</v>
      </c>
      <c r="C31" s="442">
        <v>5016</v>
      </c>
      <c r="D31" s="442">
        <v>4811</v>
      </c>
      <c r="E31" s="442">
        <v>9827</v>
      </c>
      <c r="F31" s="442">
        <v>81</v>
      </c>
      <c r="G31" s="442">
        <v>86</v>
      </c>
      <c r="H31" s="442">
        <v>83</v>
      </c>
      <c r="I31" s="442">
        <v>5019</v>
      </c>
      <c r="J31" s="442">
        <v>4829</v>
      </c>
      <c r="K31" s="442">
        <v>9848</v>
      </c>
      <c r="L31" s="442">
        <v>74</v>
      </c>
      <c r="M31" s="442">
        <v>85</v>
      </c>
      <c r="N31" s="442">
        <v>79</v>
      </c>
      <c r="O31" s="442">
        <v>5016</v>
      </c>
      <c r="P31" s="442">
        <v>4811</v>
      </c>
      <c r="Q31" s="442">
        <v>9827</v>
      </c>
      <c r="R31" s="442">
        <v>77</v>
      </c>
      <c r="S31" s="442">
        <v>79</v>
      </c>
      <c r="T31" s="442">
        <v>78</v>
      </c>
      <c r="U31" s="442">
        <v>5016</v>
      </c>
      <c r="V31" s="442">
        <v>4810</v>
      </c>
      <c r="W31" s="442">
        <v>9826</v>
      </c>
      <c r="X31" s="442">
        <v>67</v>
      </c>
      <c r="Y31" s="442">
        <v>77</v>
      </c>
      <c r="Z31" s="442">
        <v>72</v>
      </c>
      <c r="AA31" s="442">
        <v>5013</v>
      </c>
      <c r="AB31" s="442">
        <v>4810</v>
      </c>
      <c r="AC31" s="442">
        <v>9823</v>
      </c>
      <c r="AD31" s="442">
        <v>66</v>
      </c>
      <c r="AE31" s="442">
        <v>73</v>
      </c>
      <c r="AF31" s="442">
        <v>70</v>
      </c>
      <c r="AG31" s="442">
        <v>10522</v>
      </c>
      <c r="AH31" s="442">
        <v>10223</v>
      </c>
      <c r="AI31" s="442">
        <v>20745</v>
      </c>
      <c r="AJ31" s="442">
        <v>87</v>
      </c>
      <c r="AK31" s="442">
        <v>91</v>
      </c>
      <c r="AL31" s="442">
        <v>89</v>
      </c>
      <c r="AM31" s="442">
        <v>10548</v>
      </c>
      <c r="AN31" s="442">
        <v>10250</v>
      </c>
      <c r="AO31" s="442">
        <v>20798</v>
      </c>
      <c r="AP31" s="442">
        <v>83</v>
      </c>
      <c r="AQ31" s="442">
        <v>91</v>
      </c>
      <c r="AR31" s="442">
        <v>87</v>
      </c>
      <c r="AS31" s="442">
        <v>10522</v>
      </c>
      <c r="AT31" s="442">
        <v>10223</v>
      </c>
      <c r="AU31" s="442">
        <v>20745</v>
      </c>
      <c r="AV31" s="442">
        <v>85</v>
      </c>
      <c r="AW31" s="442">
        <v>86</v>
      </c>
      <c r="AX31" s="442">
        <v>86</v>
      </c>
      <c r="AY31" s="442">
        <v>10518</v>
      </c>
      <c r="AZ31" s="442">
        <v>10222</v>
      </c>
      <c r="BA31" s="442">
        <v>20740</v>
      </c>
      <c r="BB31" s="442">
        <v>76</v>
      </c>
      <c r="BC31" s="442">
        <v>85</v>
      </c>
      <c r="BD31" s="442">
        <v>81</v>
      </c>
      <c r="BE31" s="442">
        <v>10517</v>
      </c>
      <c r="BF31" s="442">
        <v>10219</v>
      </c>
      <c r="BG31" s="442">
        <v>20736</v>
      </c>
      <c r="BH31" s="442">
        <v>76</v>
      </c>
      <c r="BI31" s="442">
        <v>82</v>
      </c>
      <c r="BJ31" s="442">
        <v>79</v>
      </c>
      <c r="BK31" s="442">
        <v>15538</v>
      </c>
      <c r="BL31" s="442">
        <v>15034</v>
      </c>
      <c r="BM31" s="442">
        <v>30572</v>
      </c>
      <c r="BN31" s="442">
        <v>85</v>
      </c>
      <c r="BO31" s="442">
        <v>90</v>
      </c>
      <c r="BP31" s="442">
        <v>87</v>
      </c>
      <c r="BQ31" s="442">
        <v>15567</v>
      </c>
      <c r="BR31" s="442">
        <v>15079</v>
      </c>
      <c r="BS31" s="442">
        <v>30646</v>
      </c>
      <c r="BT31" s="442">
        <v>80</v>
      </c>
      <c r="BU31" s="442">
        <v>89</v>
      </c>
      <c r="BV31" s="442">
        <v>84</v>
      </c>
      <c r="BW31" s="442">
        <v>15538</v>
      </c>
      <c r="BX31" s="442">
        <v>15034</v>
      </c>
      <c r="BY31" s="442">
        <v>30572</v>
      </c>
      <c r="BZ31" s="442">
        <v>82</v>
      </c>
      <c r="CA31" s="442">
        <v>84</v>
      </c>
      <c r="CB31" s="442">
        <v>83</v>
      </c>
      <c r="CC31" s="442">
        <v>15534</v>
      </c>
      <c r="CD31" s="442">
        <v>15032</v>
      </c>
      <c r="CE31" s="442">
        <v>30566</v>
      </c>
      <c r="CF31" s="442">
        <v>73</v>
      </c>
      <c r="CG31" s="442">
        <v>82</v>
      </c>
      <c r="CH31" s="442">
        <v>78</v>
      </c>
      <c r="CI31" s="442">
        <v>15530</v>
      </c>
      <c r="CJ31" s="442">
        <v>15029</v>
      </c>
      <c r="CK31" s="442">
        <v>30559</v>
      </c>
      <c r="CL31" s="442">
        <v>73</v>
      </c>
      <c r="CM31" s="442">
        <v>80</v>
      </c>
      <c r="CN31" s="442">
        <v>76</v>
      </c>
    </row>
    <row r="32" spans="2:92" x14ac:dyDescent="0.25">
      <c r="B32" s="433" t="s">
        <v>438</v>
      </c>
      <c r="C32" s="442">
        <v>1341</v>
      </c>
      <c r="D32" s="442">
        <v>1270</v>
      </c>
      <c r="E32" s="442">
        <v>2611</v>
      </c>
      <c r="F32" s="442">
        <v>79</v>
      </c>
      <c r="G32" s="442">
        <v>86</v>
      </c>
      <c r="H32" s="442">
        <v>82</v>
      </c>
      <c r="I32" s="442">
        <v>1343</v>
      </c>
      <c r="J32" s="442">
        <v>1278</v>
      </c>
      <c r="K32" s="442">
        <v>2621</v>
      </c>
      <c r="L32" s="442">
        <v>70</v>
      </c>
      <c r="M32" s="442">
        <v>84</v>
      </c>
      <c r="N32" s="442">
        <v>77</v>
      </c>
      <c r="O32" s="442">
        <v>1341</v>
      </c>
      <c r="P32" s="442">
        <v>1270</v>
      </c>
      <c r="Q32" s="442">
        <v>2611</v>
      </c>
      <c r="R32" s="442">
        <v>73</v>
      </c>
      <c r="S32" s="442">
        <v>77</v>
      </c>
      <c r="T32" s="442">
        <v>75</v>
      </c>
      <c r="U32" s="442">
        <v>1341</v>
      </c>
      <c r="V32" s="442">
        <v>1270</v>
      </c>
      <c r="W32" s="442">
        <v>2611</v>
      </c>
      <c r="X32" s="442">
        <v>58</v>
      </c>
      <c r="Y32" s="442">
        <v>73</v>
      </c>
      <c r="Z32" s="442">
        <v>66</v>
      </c>
      <c r="AA32" s="442">
        <v>1341</v>
      </c>
      <c r="AB32" s="442">
        <v>1269</v>
      </c>
      <c r="AC32" s="442">
        <v>2610</v>
      </c>
      <c r="AD32" s="442">
        <v>61</v>
      </c>
      <c r="AE32" s="442">
        <v>71</v>
      </c>
      <c r="AF32" s="442">
        <v>66</v>
      </c>
      <c r="AG32" s="442">
        <v>2788</v>
      </c>
      <c r="AH32" s="442">
        <v>2544</v>
      </c>
      <c r="AI32" s="442">
        <v>5332</v>
      </c>
      <c r="AJ32" s="442">
        <v>86</v>
      </c>
      <c r="AK32" s="442">
        <v>92</v>
      </c>
      <c r="AL32" s="442">
        <v>89</v>
      </c>
      <c r="AM32" s="442">
        <v>2794</v>
      </c>
      <c r="AN32" s="442">
        <v>2548</v>
      </c>
      <c r="AO32" s="442">
        <v>5342</v>
      </c>
      <c r="AP32" s="442">
        <v>81</v>
      </c>
      <c r="AQ32" s="442">
        <v>91</v>
      </c>
      <c r="AR32" s="442">
        <v>86</v>
      </c>
      <c r="AS32" s="442">
        <v>2788</v>
      </c>
      <c r="AT32" s="442">
        <v>2544</v>
      </c>
      <c r="AU32" s="442">
        <v>5332</v>
      </c>
      <c r="AV32" s="442">
        <v>83</v>
      </c>
      <c r="AW32" s="442">
        <v>84</v>
      </c>
      <c r="AX32" s="442">
        <v>83</v>
      </c>
      <c r="AY32" s="442">
        <v>2787</v>
      </c>
      <c r="AZ32" s="442">
        <v>2544</v>
      </c>
      <c r="BA32" s="442">
        <v>5331</v>
      </c>
      <c r="BB32" s="442">
        <v>71</v>
      </c>
      <c r="BC32" s="442">
        <v>82</v>
      </c>
      <c r="BD32" s="442">
        <v>76</v>
      </c>
      <c r="BE32" s="442">
        <v>2788</v>
      </c>
      <c r="BF32" s="442">
        <v>2544</v>
      </c>
      <c r="BG32" s="442">
        <v>5332</v>
      </c>
      <c r="BH32" s="442">
        <v>73</v>
      </c>
      <c r="BI32" s="442">
        <v>80</v>
      </c>
      <c r="BJ32" s="442">
        <v>76</v>
      </c>
      <c r="BK32" s="442">
        <v>4129</v>
      </c>
      <c r="BL32" s="442">
        <v>3814</v>
      </c>
      <c r="BM32" s="442">
        <v>7943</v>
      </c>
      <c r="BN32" s="442">
        <v>84</v>
      </c>
      <c r="BO32" s="442">
        <v>90</v>
      </c>
      <c r="BP32" s="442">
        <v>87</v>
      </c>
      <c r="BQ32" s="442">
        <v>4137</v>
      </c>
      <c r="BR32" s="442">
        <v>3826</v>
      </c>
      <c r="BS32" s="442">
        <v>7963</v>
      </c>
      <c r="BT32" s="442">
        <v>77</v>
      </c>
      <c r="BU32" s="442">
        <v>89</v>
      </c>
      <c r="BV32" s="442">
        <v>83</v>
      </c>
      <c r="BW32" s="442">
        <v>4129</v>
      </c>
      <c r="BX32" s="442">
        <v>3814</v>
      </c>
      <c r="BY32" s="442">
        <v>7943</v>
      </c>
      <c r="BZ32" s="442">
        <v>79</v>
      </c>
      <c r="CA32" s="442">
        <v>82</v>
      </c>
      <c r="CB32" s="442">
        <v>81</v>
      </c>
      <c r="CC32" s="442">
        <v>4128</v>
      </c>
      <c r="CD32" s="442">
        <v>3814</v>
      </c>
      <c r="CE32" s="442">
        <v>7942</v>
      </c>
      <c r="CF32" s="442">
        <v>67</v>
      </c>
      <c r="CG32" s="442">
        <v>79</v>
      </c>
      <c r="CH32" s="442">
        <v>73</v>
      </c>
      <c r="CI32" s="442">
        <v>4129</v>
      </c>
      <c r="CJ32" s="442">
        <v>3813</v>
      </c>
      <c r="CK32" s="442">
        <v>7942</v>
      </c>
      <c r="CL32" s="442">
        <v>69</v>
      </c>
      <c r="CM32" s="442">
        <v>77</v>
      </c>
      <c r="CN32" s="442">
        <v>73</v>
      </c>
    </row>
    <row r="33" spans="1:92" x14ac:dyDescent="0.25">
      <c r="B33" s="433" t="s">
        <v>439</v>
      </c>
      <c r="C33" s="442">
        <v>3019</v>
      </c>
      <c r="D33" s="442">
        <v>2912</v>
      </c>
      <c r="E33" s="442">
        <v>5931</v>
      </c>
      <c r="F33" s="442">
        <v>82</v>
      </c>
      <c r="G33" s="442">
        <v>87</v>
      </c>
      <c r="H33" s="442">
        <v>84</v>
      </c>
      <c r="I33" s="442">
        <v>3020</v>
      </c>
      <c r="J33" s="442">
        <v>2917</v>
      </c>
      <c r="K33" s="442">
        <v>5937</v>
      </c>
      <c r="L33" s="442">
        <v>76</v>
      </c>
      <c r="M33" s="442">
        <v>85</v>
      </c>
      <c r="N33" s="442">
        <v>81</v>
      </c>
      <c r="O33" s="442">
        <v>3019</v>
      </c>
      <c r="P33" s="442">
        <v>2912</v>
      </c>
      <c r="Q33" s="442">
        <v>5931</v>
      </c>
      <c r="R33" s="442">
        <v>79</v>
      </c>
      <c r="S33" s="442">
        <v>81</v>
      </c>
      <c r="T33" s="442">
        <v>80</v>
      </c>
      <c r="U33" s="442">
        <v>3019</v>
      </c>
      <c r="V33" s="442">
        <v>2912</v>
      </c>
      <c r="W33" s="442">
        <v>5931</v>
      </c>
      <c r="X33" s="442">
        <v>71</v>
      </c>
      <c r="Y33" s="442">
        <v>79</v>
      </c>
      <c r="Z33" s="442">
        <v>75</v>
      </c>
      <c r="AA33" s="442">
        <v>3017</v>
      </c>
      <c r="AB33" s="442">
        <v>2912</v>
      </c>
      <c r="AC33" s="442">
        <v>5929</v>
      </c>
      <c r="AD33" s="442">
        <v>69</v>
      </c>
      <c r="AE33" s="442">
        <v>75</v>
      </c>
      <c r="AF33" s="442">
        <v>72</v>
      </c>
      <c r="AG33" s="442">
        <v>6393</v>
      </c>
      <c r="AH33" s="442">
        <v>6382</v>
      </c>
      <c r="AI33" s="442">
        <v>12775</v>
      </c>
      <c r="AJ33" s="442">
        <v>88</v>
      </c>
      <c r="AK33" s="442">
        <v>91</v>
      </c>
      <c r="AL33" s="442">
        <v>90</v>
      </c>
      <c r="AM33" s="442">
        <v>6408</v>
      </c>
      <c r="AN33" s="442">
        <v>6400</v>
      </c>
      <c r="AO33" s="442">
        <v>12808</v>
      </c>
      <c r="AP33" s="442">
        <v>84</v>
      </c>
      <c r="AQ33" s="442">
        <v>91</v>
      </c>
      <c r="AR33" s="442">
        <v>88</v>
      </c>
      <c r="AS33" s="442">
        <v>6393</v>
      </c>
      <c r="AT33" s="442">
        <v>6382</v>
      </c>
      <c r="AU33" s="442">
        <v>12775</v>
      </c>
      <c r="AV33" s="442">
        <v>87</v>
      </c>
      <c r="AW33" s="442">
        <v>88</v>
      </c>
      <c r="AX33" s="442">
        <v>87</v>
      </c>
      <c r="AY33" s="442">
        <v>6390</v>
      </c>
      <c r="AZ33" s="442">
        <v>6381</v>
      </c>
      <c r="BA33" s="442">
        <v>12771</v>
      </c>
      <c r="BB33" s="442">
        <v>79</v>
      </c>
      <c r="BC33" s="442">
        <v>86</v>
      </c>
      <c r="BD33" s="442">
        <v>83</v>
      </c>
      <c r="BE33" s="442">
        <v>6389</v>
      </c>
      <c r="BF33" s="442">
        <v>6379</v>
      </c>
      <c r="BG33" s="442">
        <v>12768</v>
      </c>
      <c r="BH33" s="442">
        <v>78</v>
      </c>
      <c r="BI33" s="442">
        <v>84</v>
      </c>
      <c r="BJ33" s="442">
        <v>81</v>
      </c>
      <c r="BK33" s="442">
        <v>9412</v>
      </c>
      <c r="BL33" s="442">
        <v>9294</v>
      </c>
      <c r="BM33" s="442">
        <v>18706</v>
      </c>
      <c r="BN33" s="442">
        <v>86</v>
      </c>
      <c r="BO33" s="442">
        <v>90</v>
      </c>
      <c r="BP33" s="442">
        <v>88</v>
      </c>
      <c r="BQ33" s="442">
        <v>9428</v>
      </c>
      <c r="BR33" s="442">
        <v>9317</v>
      </c>
      <c r="BS33" s="442">
        <v>18745</v>
      </c>
      <c r="BT33" s="442">
        <v>81</v>
      </c>
      <c r="BU33" s="442">
        <v>89</v>
      </c>
      <c r="BV33" s="442">
        <v>85</v>
      </c>
      <c r="BW33" s="442">
        <v>9412</v>
      </c>
      <c r="BX33" s="442">
        <v>9294</v>
      </c>
      <c r="BY33" s="442">
        <v>18706</v>
      </c>
      <c r="BZ33" s="442">
        <v>84</v>
      </c>
      <c r="CA33" s="442">
        <v>85</v>
      </c>
      <c r="CB33" s="442">
        <v>85</v>
      </c>
      <c r="CC33" s="442">
        <v>9409</v>
      </c>
      <c r="CD33" s="442">
        <v>9293</v>
      </c>
      <c r="CE33" s="442">
        <v>18702</v>
      </c>
      <c r="CF33" s="442">
        <v>77</v>
      </c>
      <c r="CG33" s="442">
        <v>84</v>
      </c>
      <c r="CH33" s="442">
        <v>80</v>
      </c>
      <c r="CI33" s="442">
        <v>9406</v>
      </c>
      <c r="CJ33" s="442">
        <v>9291</v>
      </c>
      <c r="CK33" s="442">
        <v>18697</v>
      </c>
      <c r="CL33" s="442">
        <v>75</v>
      </c>
      <c r="CM33" s="442">
        <v>81</v>
      </c>
      <c r="CN33" s="442">
        <v>78</v>
      </c>
    </row>
    <row r="34" spans="1:92" x14ac:dyDescent="0.25">
      <c r="B34" s="433" t="s">
        <v>388</v>
      </c>
      <c r="C34" s="442">
        <v>656</v>
      </c>
      <c r="D34" s="442">
        <v>629</v>
      </c>
      <c r="E34" s="442">
        <v>1285</v>
      </c>
      <c r="F34" s="442">
        <v>78</v>
      </c>
      <c r="G34" s="442">
        <v>85</v>
      </c>
      <c r="H34" s="442">
        <v>81</v>
      </c>
      <c r="I34" s="442">
        <v>656</v>
      </c>
      <c r="J34" s="442">
        <v>634</v>
      </c>
      <c r="K34" s="442">
        <v>1290</v>
      </c>
      <c r="L34" s="442">
        <v>71</v>
      </c>
      <c r="M34" s="442">
        <v>86</v>
      </c>
      <c r="N34" s="442">
        <v>78</v>
      </c>
      <c r="O34" s="442">
        <v>656</v>
      </c>
      <c r="P34" s="442">
        <v>629</v>
      </c>
      <c r="Q34" s="442">
        <v>1285</v>
      </c>
      <c r="R34" s="442">
        <v>73</v>
      </c>
      <c r="S34" s="442">
        <v>78</v>
      </c>
      <c r="T34" s="442">
        <v>76</v>
      </c>
      <c r="U34" s="442">
        <v>656</v>
      </c>
      <c r="V34" s="442">
        <v>628</v>
      </c>
      <c r="W34" s="442">
        <v>1284</v>
      </c>
      <c r="X34" s="442">
        <v>64</v>
      </c>
      <c r="Y34" s="442">
        <v>77</v>
      </c>
      <c r="Z34" s="442">
        <v>70</v>
      </c>
      <c r="AA34" s="442">
        <v>655</v>
      </c>
      <c r="AB34" s="442">
        <v>629</v>
      </c>
      <c r="AC34" s="442">
        <v>1284</v>
      </c>
      <c r="AD34" s="442">
        <v>63</v>
      </c>
      <c r="AE34" s="442">
        <v>72</v>
      </c>
      <c r="AF34" s="442">
        <v>68</v>
      </c>
      <c r="AG34" s="442">
        <v>1341</v>
      </c>
      <c r="AH34" s="442">
        <v>1297</v>
      </c>
      <c r="AI34" s="442">
        <v>2638</v>
      </c>
      <c r="AJ34" s="442">
        <v>85</v>
      </c>
      <c r="AK34" s="442">
        <v>90</v>
      </c>
      <c r="AL34" s="442">
        <v>88</v>
      </c>
      <c r="AM34" s="442">
        <v>1346</v>
      </c>
      <c r="AN34" s="442">
        <v>1302</v>
      </c>
      <c r="AO34" s="442">
        <v>2648</v>
      </c>
      <c r="AP34" s="442">
        <v>81</v>
      </c>
      <c r="AQ34" s="442">
        <v>90</v>
      </c>
      <c r="AR34" s="442">
        <v>85</v>
      </c>
      <c r="AS34" s="442">
        <v>1341</v>
      </c>
      <c r="AT34" s="442">
        <v>1297</v>
      </c>
      <c r="AU34" s="442">
        <v>2638</v>
      </c>
      <c r="AV34" s="442">
        <v>82</v>
      </c>
      <c r="AW34" s="442">
        <v>85</v>
      </c>
      <c r="AX34" s="442">
        <v>84</v>
      </c>
      <c r="AY34" s="442">
        <v>1341</v>
      </c>
      <c r="AZ34" s="442">
        <v>1297</v>
      </c>
      <c r="BA34" s="442">
        <v>2638</v>
      </c>
      <c r="BB34" s="442">
        <v>73</v>
      </c>
      <c r="BC34" s="442">
        <v>83</v>
      </c>
      <c r="BD34" s="442">
        <v>78</v>
      </c>
      <c r="BE34" s="442">
        <v>1340</v>
      </c>
      <c r="BF34" s="442">
        <v>1296</v>
      </c>
      <c r="BG34" s="442">
        <v>2636</v>
      </c>
      <c r="BH34" s="442">
        <v>75</v>
      </c>
      <c r="BI34" s="442">
        <v>80</v>
      </c>
      <c r="BJ34" s="442">
        <v>77</v>
      </c>
      <c r="BK34" s="442">
        <v>1997</v>
      </c>
      <c r="BL34" s="442">
        <v>1926</v>
      </c>
      <c r="BM34" s="442">
        <v>3923</v>
      </c>
      <c r="BN34" s="442">
        <v>82</v>
      </c>
      <c r="BO34" s="442">
        <v>89</v>
      </c>
      <c r="BP34" s="442">
        <v>85</v>
      </c>
      <c r="BQ34" s="442">
        <v>2002</v>
      </c>
      <c r="BR34" s="442">
        <v>1936</v>
      </c>
      <c r="BS34" s="442">
        <v>3938</v>
      </c>
      <c r="BT34" s="442">
        <v>78</v>
      </c>
      <c r="BU34" s="442">
        <v>89</v>
      </c>
      <c r="BV34" s="442">
        <v>83</v>
      </c>
      <c r="BW34" s="442">
        <v>1997</v>
      </c>
      <c r="BX34" s="442">
        <v>1926</v>
      </c>
      <c r="BY34" s="442">
        <v>3923</v>
      </c>
      <c r="BZ34" s="442">
        <v>80</v>
      </c>
      <c r="CA34" s="442">
        <v>82</v>
      </c>
      <c r="CB34" s="442">
        <v>81</v>
      </c>
      <c r="CC34" s="442">
        <v>1997</v>
      </c>
      <c r="CD34" s="442">
        <v>1925</v>
      </c>
      <c r="CE34" s="442">
        <v>3922</v>
      </c>
      <c r="CF34" s="442">
        <v>70</v>
      </c>
      <c r="CG34" s="442">
        <v>81</v>
      </c>
      <c r="CH34" s="442">
        <v>75</v>
      </c>
      <c r="CI34" s="442">
        <v>1995</v>
      </c>
      <c r="CJ34" s="442">
        <v>1925</v>
      </c>
      <c r="CK34" s="442">
        <v>3920</v>
      </c>
      <c r="CL34" s="442">
        <v>71</v>
      </c>
      <c r="CM34" s="442">
        <v>77</v>
      </c>
      <c r="CN34" s="442">
        <v>74</v>
      </c>
    </row>
    <row r="35" spans="1:92" x14ac:dyDescent="0.25">
      <c r="A35" s="443"/>
      <c r="B35" s="443"/>
    </row>
    <row r="36" spans="1:92" x14ac:dyDescent="0.25">
      <c r="B36" s="433" t="s">
        <v>37</v>
      </c>
      <c r="C36" s="433">
        <v>81</v>
      </c>
      <c r="D36" s="433">
        <v>65</v>
      </c>
      <c r="E36" s="433">
        <v>146</v>
      </c>
      <c r="F36" s="433">
        <v>86</v>
      </c>
      <c r="G36" s="433">
        <v>94</v>
      </c>
      <c r="H36" s="433">
        <v>90</v>
      </c>
      <c r="I36" s="433">
        <v>81</v>
      </c>
      <c r="J36" s="433">
        <v>65</v>
      </c>
      <c r="K36" s="433">
        <v>146</v>
      </c>
      <c r="L36" s="433">
        <v>84</v>
      </c>
      <c r="M36" s="433">
        <v>94</v>
      </c>
      <c r="N36" s="433">
        <v>88</v>
      </c>
      <c r="O36" s="433">
        <v>81</v>
      </c>
      <c r="P36" s="433">
        <v>65</v>
      </c>
      <c r="Q36" s="433">
        <v>146</v>
      </c>
      <c r="R36" s="433">
        <v>85</v>
      </c>
      <c r="S36" s="433">
        <v>94</v>
      </c>
      <c r="T36" s="433">
        <v>89</v>
      </c>
      <c r="U36" s="433">
        <v>81</v>
      </c>
      <c r="V36" s="433">
        <v>65</v>
      </c>
      <c r="W36" s="433">
        <v>146</v>
      </c>
      <c r="X36" s="433">
        <v>79</v>
      </c>
      <c r="Y36" s="433">
        <v>89</v>
      </c>
      <c r="Z36" s="433">
        <v>84</v>
      </c>
      <c r="AA36" s="433">
        <v>81</v>
      </c>
      <c r="AB36" s="433">
        <v>65</v>
      </c>
      <c r="AC36" s="433">
        <v>146</v>
      </c>
      <c r="AD36" s="433">
        <v>80</v>
      </c>
      <c r="AE36" s="433">
        <v>89</v>
      </c>
      <c r="AF36" s="433">
        <v>84</v>
      </c>
      <c r="AG36" s="433">
        <v>919</v>
      </c>
      <c r="AH36" s="433">
        <v>915</v>
      </c>
      <c r="AI36" s="433">
        <v>1834</v>
      </c>
      <c r="AJ36" s="433">
        <v>91</v>
      </c>
      <c r="AK36" s="433">
        <v>94</v>
      </c>
      <c r="AL36" s="433">
        <v>92</v>
      </c>
      <c r="AM36" s="433">
        <v>919</v>
      </c>
      <c r="AN36" s="433">
        <v>917</v>
      </c>
      <c r="AO36" s="433">
        <v>1836</v>
      </c>
      <c r="AP36" s="433">
        <v>86</v>
      </c>
      <c r="AQ36" s="433">
        <v>93</v>
      </c>
      <c r="AR36" s="433">
        <v>90</v>
      </c>
      <c r="AS36" s="433">
        <v>919</v>
      </c>
      <c r="AT36" s="433">
        <v>915</v>
      </c>
      <c r="AU36" s="433">
        <v>1834</v>
      </c>
      <c r="AV36" s="433">
        <v>95</v>
      </c>
      <c r="AW36" s="433">
        <v>96</v>
      </c>
      <c r="AX36" s="433">
        <v>95</v>
      </c>
      <c r="AY36" s="433">
        <v>919</v>
      </c>
      <c r="AZ36" s="433">
        <v>915</v>
      </c>
      <c r="BA36" s="433">
        <v>1834</v>
      </c>
      <c r="BB36" s="433">
        <v>84</v>
      </c>
      <c r="BC36" s="433">
        <v>92</v>
      </c>
      <c r="BD36" s="433">
        <v>88</v>
      </c>
      <c r="BE36" s="433">
        <v>918</v>
      </c>
      <c r="BF36" s="433">
        <v>915</v>
      </c>
      <c r="BG36" s="433">
        <v>1833</v>
      </c>
      <c r="BH36" s="433">
        <v>85</v>
      </c>
      <c r="BI36" s="433">
        <v>91</v>
      </c>
      <c r="BJ36" s="433">
        <v>88</v>
      </c>
      <c r="BK36" s="433">
        <v>1000</v>
      </c>
      <c r="BL36" s="433">
        <v>980</v>
      </c>
      <c r="BM36" s="433">
        <v>1980</v>
      </c>
      <c r="BN36" s="433">
        <v>90</v>
      </c>
      <c r="BO36" s="433">
        <v>94</v>
      </c>
      <c r="BP36" s="433">
        <v>92</v>
      </c>
      <c r="BQ36" s="433">
        <v>1000</v>
      </c>
      <c r="BR36" s="433">
        <v>982</v>
      </c>
      <c r="BS36" s="433">
        <v>1982</v>
      </c>
      <c r="BT36" s="433">
        <v>86</v>
      </c>
      <c r="BU36" s="433">
        <v>93</v>
      </c>
      <c r="BV36" s="433">
        <v>89</v>
      </c>
      <c r="BW36" s="433">
        <v>1000</v>
      </c>
      <c r="BX36" s="433">
        <v>980</v>
      </c>
      <c r="BY36" s="433">
        <v>1980</v>
      </c>
      <c r="BZ36" s="433">
        <v>94</v>
      </c>
      <c r="CA36" s="433">
        <v>96</v>
      </c>
      <c r="CB36" s="433">
        <v>95</v>
      </c>
      <c r="CC36" s="433">
        <v>1000</v>
      </c>
      <c r="CD36" s="433">
        <v>980</v>
      </c>
      <c r="CE36" s="433">
        <v>1980</v>
      </c>
      <c r="CF36" s="433">
        <v>84</v>
      </c>
      <c r="CG36" s="433">
        <v>92</v>
      </c>
      <c r="CH36" s="433">
        <v>88</v>
      </c>
      <c r="CI36" s="433">
        <v>999</v>
      </c>
      <c r="CJ36" s="433">
        <v>980</v>
      </c>
      <c r="CK36" s="433">
        <v>1979</v>
      </c>
      <c r="CL36" s="433">
        <v>85</v>
      </c>
      <c r="CM36" s="433">
        <v>91</v>
      </c>
      <c r="CN36" s="433">
        <v>88</v>
      </c>
    </row>
    <row r="37" spans="1:92" x14ac:dyDescent="0.25">
      <c r="A37" s="443"/>
      <c r="B37" s="443"/>
    </row>
    <row r="38" spans="1:92" x14ac:dyDescent="0.25">
      <c r="B38" s="433" t="s">
        <v>389</v>
      </c>
      <c r="C38" s="433">
        <v>1250</v>
      </c>
      <c r="D38" s="433">
        <v>1184</v>
      </c>
      <c r="E38" s="433">
        <v>2434</v>
      </c>
      <c r="F38" s="433">
        <v>79</v>
      </c>
      <c r="G38" s="433">
        <v>81</v>
      </c>
      <c r="H38" s="433">
        <v>80</v>
      </c>
      <c r="I38" s="433">
        <v>1250</v>
      </c>
      <c r="J38" s="433">
        <v>1185</v>
      </c>
      <c r="K38" s="433">
        <v>2435</v>
      </c>
      <c r="L38" s="433">
        <v>72</v>
      </c>
      <c r="M38" s="433">
        <v>81</v>
      </c>
      <c r="N38" s="433">
        <v>76</v>
      </c>
      <c r="O38" s="433">
        <v>1250</v>
      </c>
      <c r="P38" s="433">
        <v>1184</v>
      </c>
      <c r="Q38" s="433">
        <v>2434</v>
      </c>
      <c r="R38" s="433">
        <v>80</v>
      </c>
      <c r="S38" s="433">
        <v>81</v>
      </c>
      <c r="T38" s="433">
        <v>80</v>
      </c>
      <c r="U38" s="433">
        <v>1250</v>
      </c>
      <c r="V38" s="433">
        <v>1184</v>
      </c>
      <c r="W38" s="433">
        <v>2434</v>
      </c>
      <c r="X38" s="433">
        <v>64</v>
      </c>
      <c r="Y38" s="433">
        <v>73</v>
      </c>
      <c r="Z38" s="433">
        <v>69</v>
      </c>
      <c r="AA38" s="433">
        <v>1250</v>
      </c>
      <c r="AB38" s="433">
        <v>1184</v>
      </c>
      <c r="AC38" s="433">
        <v>2434</v>
      </c>
      <c r="AD38" s="433">
        <v>66</v>
      </c>
      <c r="AE38" s="433">
        <v>72</v>
      </c>
      <c r="AF38" s="433">
        <v>69</v>
      </c>
      <c r="AG38" s="433">
        <v>3191</v>
      </c>
      <c r="AH38" s="433">
        <v>3064</v>
      </c>
      <c r="AI38" s="433">
        <v>6255</v>
      </c>
      <c r="AJ38" s="433">
        <v>83</v>
      </c>
      <c r="AK38" s="433">
        <v>86</v>
      </c>
      <c r="AL38" s="433">
        <v>84</v>
      </c>
      <c r="AM38" s="433">
        <v>3192</v>
      </c>
      <c r="AN38" s="433">
        <v>3065</v>
      </c>
      <c r="AO38" s="433">
        <v>6257</v>
      </c>
      <c r="AP38" s="433">
        <v>77</v>
      </c>
      <c r="AQ38" s="433">
        <v>85</v>
      </c>
      <c r="AR38" s="433">
        <v>81</v>
      </c>
      <c r="AS38" s="433">
        <v>3191</v>
      </c>
      <c r="AT38" s="433">
        <v>3064</v>
      </c>
      <c r="AU38" s="433">
        <v>6255</v>
      </c>
      <c r="AV38" s="433">
        <v>86</v>
      </c>
      <c r="AW38" s="433">
        <v>85</v>
      </c>
      <c r="AX38" s="433">
        <v>86</v>
      </c>
      <c r="AY38" s="433">
        <v>3190</v>
      </c>
      <c r="AZ38" s="433">
        <v>3064</v>
      </c>
      <c r="BA38" s="433">
        <v>6254</v>
      </c>
      <c r="BB38" s="433">
        <v>73</v>
      </c>
      <c r="BC38" s="433">
        <v>80</v>
      </c>
      <c r="BD38" s="433">
        <v>76</v>
      </c>
      <c r="BE38" s="433">
        <v>3189</v>
      </c>
      <c r="BF38" s="433">
        <v>3064</v>
      </c>
      <c r="BG38" s="433">
        <v>6253</v>
      </c>
      <c r="BH38" s="433">
        <v>72</v>
      </c>
      <c r="BI38" s="433">
        <v>78</v>
      </c>
      <c r="BJ38" s="433">
        <v>75</v>
      </c>
      <c r="BK38" s="433">
        <v>4441</v>
      </c>
      <c r="BL38" s="433">
        <v>4248</v>
      </c>
      <c r="BM38" s="433">
        <v>8689</v>
      </c>
      <c r="BN38" s="433">
        <v>82</v>
      </c>
      <c r="BO38" s="433">
        <v>84</v>
      </c>
      <c r="BP38" s="433">
        <v>83</v>
      </c>
      <c r="BQ38" s="433">
        <v>4442</v>
      </c>
      <c r="BR38" s="433">
        <v>4250</v>
      </c>
      <c r="BS38" s="433">
        <v>8692</v>
      </c>
      <c r="BT38" s="433">
        <v>76</v>
      </c>
      <c r="BU38" s="433">
        <v>83</v>
      </c>
      <c r="BV38" s="433">
        <v>79</v>
      </c>
      <c r="BW38" s="433">
        <v>4441</v>
      </c>
      <c r="BX38" s="433">
        <v>4248</v>
      </c>
      <c r="BY38" s="433">
        <v>8689</v>
      </c>
      <c r="BZ38" s="433">
        <v>85</v>
      </c>
      <c r="CA38" s="433">
        <v>84</v>
      </c>
      <c r="CB38" s="433">
        <v>84</v>
      </c>
      <c r="CC38" s="433">
        <v>4440</v>
      </c>
      <c r="CD38" s="433">
        <v>4248</v>
      </c>
      <c r="CE38" s="433">
        <v>8688</v>
      </c>
      <c r="CF38" s="433">
        <v>70</v>
      </c>
      <c r="CG38" s="433">
        <v>78</v>
      </c>
      <c r="CH38" s="433">
        <v>74</v>
      </c>
      <c r="CI38" s="433">
        <v>4439</v>
      </c>
      <c r="CJ38" s="433">
        <v>4248</v>
      </c>
      <c r="CK38" s="433">
        <v>8687</v>
      </c>
      <c r="CL38" s="433">
        <v>70</v>
      </c>
      <c r="CM38" s="433">
        <v>76</v>
      </c>
      <c r="CN38" s="433">
        <v>73</v>
      </c>
    </row>
    <row r="40" spans="1:92" x14ac:dyDescent="0.25">
      <c r="A40" s="444" t="s">
        <v>212</v>
      </c>
    </row>
    <row r="41" spans="1:92" x14ac:dyDescent="0.25">
      <c r="B41" s="433" t="s">
        <v>212</v>
      </c>
    </row>
    <row r="43" spans="1:92" x14ac:dyDescent="0.25">
      <c r="C43" s="434" t="s">
        <v>432</v>
      </c>
      <c r="AG43" s="434" t="s">
        <v>433</v>
      </c>
      <c r="BK43" s="434" t="s">
        <v>326</v>
      </c>
    </row>
    <row r="44" spans="1:92" x14ac:dyDescent="0.25">
      <c r="C44" s="435" t="s">
        <v>351</v>
      </c>
      <c r="D44" s="435"/>
      <c r="E44" s="435"/>
      <c r="F44" s="435"/>
      <c r="G44" s="435"/>
      <c r="H44" s="435"/>
      <c r="I44" s="436" t="s">
        <v>351</v>
      </c>
      <c r="J44" s="436"/>
      <c r="K44" s="436"/>
      <c r="L44" s="436"/>
      <c r="M44" s="436"/>
      <c r="N44" s="436"/>
      <c r="O44" s="437" t="s">
        <v>351</v>
      </c>
      <c r="P44" s="437"/>
      <c r="Q44" s="437"/>
      <c r="R44" s="437"/>
      <c r="S44" s="437"/>
      <c r="T44" s="437"/>
      <c r="AG44" s="435" t="s">
        <v>351</v>
      </c>
      <c r="AH44" s="435"/>
      <c r="AI44" s="435"/>
      <c r="AJ44" s="435"/>
      <c r="AK44" s="435"/>
      <c r="AL44" s="435"/>
      <c r="AM44" s="436" t="s">
        <v>351</v>
      </c>
      <c r="AN44" s="436"/>
      <c r="AO44" s="436"/>
      <c r="AP44" s="436"/>
      <c r="AQ44" s="436"/>
      <c r="AR44" s="436"/>
      <c r="AS44" s="437" t="s">
        <v>351</v>
      </c>
      <c r="AT44" s="437"/>
      <c r="AU44" s="437"/>
      <c r="AV44" s="437"/>
      <c r="AW44" s="437"/>
      <c r="AX44" s="437"/>
      <c r="BK44" s="435" t="s">
        <v>351</v>
      </c>
      <c r="BL44" s="435"/>
      <c r="BM44" s="435"/>
      <c r="BN44" s="435"/>
      <c r="BO44" s="435"/>
      <c r="BP44" s="435"/>
      <c r="BQ44" s="436" t="s">
        <v>351</v>
      </c>
      <c r="BR44" s="436"/>
      <c r="BS44" s="436"/>
      <c r="BT44" s="436"/>
      <c r="BU44" s="436"/>
      <c r="BV44" s="436"/>
      <c r="BW44" s="445" t="s">
        <v>351</v>
      </c>
      <c r="BX44" s="445"/>
      <c r="BY44" s="445"/>
      <c r="BZ44" s="445"/>
      <c r="CA44" s="445"/>
      <c r="CB44" s="445"/>
    </row>
    <row r="45" spans="1:92" x14ac:dyDescent="0.25">
      <c r="C45" s="435">
        <v>1</v>
      </c>
      <c r="D45" s="435"/>
      <c r="E45" s="435"/>
      <c r="F45" s="435"/>
      <c r="G45" s="435"/>
      <c r="H45" s="435"/>
      <c r="I45" s="436">
        <v>1</v>
      </c>
      <c r="J45" s="436"/>
      <c r="K45" s="436"/>
      <c r="L45" s="436"/>
      <c r="M45" s="436"/>
      <c r="N45" s="436"/>
      <c r="O45" s="437">
        <v>1</v>
      </c>
      <c r="P45" s="437"/>
      <c r="Q45" s="437"/>
      <c r="R45" s="437"/>
      <c r="S45" s="437"/>
      <c r="T45" s="437"/>
      <c r="AG45" s="435">
        <v>1</v>
      </c>
      <c r="AH45" s="435"/>
      <c r="AI45" s="435"/>
      <c r="AJ45" s="435"/>
      <c r="AK45" s="435"/>
      <c r="AL45" s="435"/>
      <c r="AM45" s="436">
        <v>1</v>
      </c>
      <c r="AN45" s="436"/>
      <c r="AO45" s="436"/>
      <c r="AP45" s="436"/>
      <c r="AQ45" s="436"/>
      <c r="AR45" s="436"/>
      <c r="AS45" s="437">
        <v>1</v>
      </c>
      <c r="AT45" s="437"/>
      <c r="AU45" s="437"/>
      <c r="AV45" s="437"/>
      <c r="AW45" s="437"/>
      <c r="AX45" s="437"/>
      <c r="BK45" s="435">
        <v>1</v>
      </c>
      <c r="BL45" s="435"/>
      <c r="BM45" s="435"/>
      <c r="BN45" s="435"/>
      <c r="BO45" s="435"/>
      <c r="BP45" s="435"/>
      <c r="BQ45" s="436">
        <v>1</v>
      </c>
      <c r="BR45" s="436"/>
      <c r="BS45" s="436"/>
      <c r="BT45" s="436"/>
      <c r="BU45" s="436"/>
      <c r="BV45" s="436"/>
      <c r="BW45" s="445">
        <v>1</v>
      </c>
      <c r="BX45" s="445"/>
      <c r="BY45" s="445"/>
      <c r="BZ45" s="445"/>
      <c r="CA45" s="445"/>
      <c r="CB45" s="445"/>
    </row>
    <row r="46" spans="1:92" x14ac:dyDescent="0.25">
      <c r="C46" s="435" t="s">
        <v>364</v>
      </c>
      <c r="D46" s="435"/>
      <c r="E46" s="435"/>
      <c r="F46" s="435"/>
      <c r="G46" s="435"/>
      <c r="H46" s="435"/>
      <c r="I46" s="436" t="s">
        <v>365</v>
      </c>
      <c r="J46" s="436"/>
      <c r="K46" s="436"/>
      <c r="L46" s="436"/>
      <c r="M46" s="436"/>
      <c r="N46" s="436"/>
      <c r="O46" s="437" t="s">
        <v>366</v>
      </c>
      <c r="P46" s="437"/>
      <c r="Q46" s="437"/>
      <c r="R46" s="437"/>
      <c r="S46" s="437"/>
      <c r="T46" s="437"/>
      <c r="AG46" s="435" t="s">
        <v>364</v>
      </c>
      <c r="AH46" s="435"/>
      <c r="AI46" s="435"/>
      <c r="AJ46" s="435"/>
      <c r="AK46" s="435"/>
      <c r="AL46" s="435"/>
      <c r="AM46" s="436" t="s">
        <v>365</v>
      </c>
      <c r="AN46" s="436"/>
      <c r="AO46" s="436"/>
      <c r="AP46" s="436"/>
      <c r="AQ46" s="436"/>
      <c r="AR46" s="436"/>
      <c r="AS46" s="437" t="s">
        <v>366</v>
      </c>
      <c r="AT46" s="437"/>
      <c r="AU46" s="437"/>
      <c r="AV46" s="437"/>
      <c r="AW46" s="437"/>
      <c r="AX46" s="437"/>
      <c r="BK46" s="435" t="s">
        <v>364</v>
      </c>
      <c r="BL46" s="435"/>
      <c r="BM46" s="435"/>
      <c r="BN46" s="435"/>
      <c r="BO46" s="435"/>
      <c r="BP46" s="435"/>
      <c r="BQ46" s="436" t="s">
        <v>365</v>
      </c>
      <c r="BR46" s="436"/>
      <c r="BS46" s="436"/>
      <c r="BT46" s="436"/>
      <c r="BU46" s="436"/>
      <c r="BV46" s="436"/>
      <c r="BW46" s="445" t="s">
        <v>366</v>
      </c>
      <c r="BX46" s="445"/>
      <c r="BY46" s="445"/>
      <c r="BZ46" s="445"/>
      <c r="CA46" s="445"/>
      <c r="CB46" s="445"/>
    </row>
    <row r="47" spans="1:92" x14ac:dyDescent="0.25">
      <c r="C47" s="435" t="s">
        <v>326</v>
      </c>
      <c r="D47" s="435"/>
      <c r="E47" s="435"/>
      <c r="F47" s="435">
        <v>1</v>
      </c>
      <c r="G47" s="435"/>
      <c r="H47" s="435"/>
      <c r="I47" s="436" t="s">
        <v>326</v>
      </c>
      <c r="J47" s="436"/>
      <c r="K47" s="436"/>
      <c r="L47" s="436">
        <v>1</v>
      </c>
      <c r="M47" s="436"/>
      <c r="N47" s="436"/>
      <c r="O47" s="437" t="s">
        <v>326</v>
      </c>
      <c r="P47" s="437"/>
      <c r="Q47" s="437"/>
      <c r="R47" s="437">
        <v>1</v>
      </c>
      <c r="S47" s="437"/>
      <c r="T47" s="437"/>
      <c r="AG47" s="435" t="s">
        <v>326</v>
      </c>
      <c r="AH47" s="435"/>
      <c r="AI47" s="435"/>
      <c r="AJ47" s="435">
        <v>1</v>
      </c>
      <c r="AK47" s="435"/>
      <c r="AL47" s="435"/>
      <c r="AM47" s="436" t="s">
        <v>326</v>
      </c>
      <c r="AN47" s="436"/>
      <c r="AO47" s="436"/>
      <c r="AP47" s="436">
        <v>1</v>
      </c>
      <c r="AQ47" s="436"/>
      <c r="AR47" s="436"/>
      <c r="AS47" s="437" t="s">
        <v>326</v>
      </c>
      <c r="AT47" s="437"/>
      <c r="AU47" s="437"/>
      <c r="AV47" s="437">
        <v>1</v>
      </c>
      <c r="AW47" s="437"/>
      <c r="AX47" s="437"/>
      <c r="BK47" s="435" t="s">
        <v>326</v>
      </c>
      <c r="BL47" s="435"/>
      <c r="BM47" s="435"/>
      <c r="BN47" s="435">
        <v>1</v>
      </c>
      <c r="BO47" s="435"/>
      <c r="BP47" s="435"/>
      <c r="BQ47" s="436" t="s">
        <v>326</v>
      </c>
      <c r="BR47" s="436"/>
      <c r="BS47" s="436"/>
      <c r="BT47" s="436">
        <v>1</v>
      </c>
      <c r="BU47" s="436"/>
      <c r="BV47" s="436"/>
      <c r="BW47" s="445" t="s">
        <v>326</v>
      </c>
      <c r="BX47" s="445"/>
      <c r="BY47" s="445"/>
      <c r="BZ47" s="445">
        <v>1</v>
      </c>
      <c r="CA47" s="445"/>
      <c r="CB47" s="445"/>
    </row>
    <row r="48" spans="1:92" x14ac:dyDescent="0.25">
      <c r="C48" s="435" t="s">
        <v>352</v>
      </c>
      <c r="D48" s="435"/>
      <c r="E48" s="435"/>
      <c r="F48" s="435" t="s">
        <v>352</v>
      </c>
      <c r="G48" s="435"/>
      <c r="H48" s="435"/>
      <c r="I48" s="436" t="s">
        <v>352</v>
      </c>
      <c r="J48" s="436"/>
      <c r="K48" s="436"/>
      <c r="L48" s="436" t="s">
        <v>352</v>
      </c>
      <c r="M48" s="436"/>
      <c r="N48" s="436"/>
      <c r="O48" s="437" t="s">
        <v>352</v>
      </c>
      <c r="P48" s="437"/>
      <c r="Q48" s="437"/>
      <c r="R48" s="437" t="s">
        <v>352</v>
      </c>
      <c r="S48" s="437"/>
      <c r="T48" s="437"/>
      <c r="AG48" s="435" t="s">
        <v>352</v>
      </c>
      <c r="AH48" s="435"/>
      <c r="AI48" s="435"/>
      <c r="AJ48" s="435" t="s">
        <v>352</v>
      </c>
      <c r="AK48" s="435"/>
      <c r="AL48" s="435"/>
      <c r="AM48" s="436" t="s">
        <v>352</v>
      </c>
      <c r="AN48" s="436"/>
      <c r="AO48" s="436"/>
      <c r="AP48" s="436" t="s">
        <v>352</v>
      </c>
      <c r="AQ48" s="436"/>
      <c r="AR48" s="436"/>
      <c r="AS48" s="437" t="s">
        <v>352</v>
      </c>
      <c r="AT48" s="437"/>
      <c r="AU48" s="437"/>
      <c r="AV48" s="437" t="s">
        <v>352</v>
      </c>
      <c r="AW48" s="437"/>
      <c r="AX48" s="437"/>
      <c r="BK48" s="435" t="s">
        <v>352</v>
      </c>
      <c r="BL48" s="435"/>
      <c r="BM48" s="435"/>
      <c r="BN48" s="435" t="s">
        <v>352</v>
      </c>
      <c r="BO48" s="435"/>
      <c r="BP48" s="435"/>
      <c r="BQ48" s="436" t="s">
        <v>352</v>
      </c>
      <c r="BR48" s="436"/>
      <c r="BS48" s="436"/>
      <c r="BT48" s="436" t="s">
        <v>352</v>
      </c>
      <c r="BU48" s="436"/>
      <c r="BV48" s="436"/>
      <c r="BW48" s="445" t="s">
        <v>352</v>
      </c>
      <c r="BX48" s="445"/>
      <c r="BY48" s="445"/>
      <c r="BZ48" s="445" t="s">
        <v>352</v>
      </c>
      <c r="CA48" s="445"/>
      <c r="CB48" s="445"/>
    </row>
    <row r="49" spans="1:80" x14ac:dyDescent="0.25">
      <c r="C49" s="435" t="s">
        <v>354</v>
      </c>
      <c r="D49" s="435" t="s">
        <v>353</v>
      </c>
      <c r="E49" s="435" t="s">
        <v>326</v>
      </c>
      <c r="F49" s="435" t="s">
        <v>354</v>
      </c>
      <c r="G49" s="435" t="s">
        <v>353</v>
      </c>
      <c r="H49" s="435" t="s">
        <v>326</v>
      </c>
      <c r="I49" s="436" t="s">
        <v>354</v>
      </c>
      <c r="J49" s="436" t="s">
        <v>353</v>
      </c>
      <c r="K49" s="436" t="s">
        <v>326</v>
      </c>
      <c r="L49" s="436" t="s">
        <v>354</v>
      </c>
      <c r="M49" s="436" t="s">
        <v>353</v>
      </c>
      <c r="N49" s="436" t="s">
        <v>326</v>
      </c>
      <c r="O49" s="437" t="s">
        <v>354</v>
      </c>
      <c r="P49" s="437" t="s">
        <v>353</v>
      </c>
      <c r="Q49" s="437" t="s">
        <v>326</v>
      </c>
      <c r="R49" s="437" t="s">
        <v>354</v>
      </c>
      <c r="S49" s="437" t="s">
        <v>353</v>
      </c>
      <c r="T49" s="437" t="s">
        <v>326</v>
      </c>
      <c r="AG49" s="435" t="s">
        <v>354</v>
      </c>
      <c r="AH49" s="435" t="s">
        <v>353</v>
      </c>
      <c r="AI49" s="435" t="s">
        <v>326</v>
      </c>
      <c r="AJ49" s="435" t="s">
        <v>354</v>
      </c>
      <c r="AK49" s="435" t="s">
        <v>353</v>
      </c>
      <c r="AL49" s="435" t="s">
        <v>326</v>
      </c>
      <c r="AM49" s="436" t="s">
        <v>354</v>
      </c>
      <c r="AN49" s="436" t="s">
        <v>353</v>
      </c>
      <c r="AO49" s="436" t="s">
        <v>326</v>
      </c>
      <c r="AP49" s="436" t="s">
        <v>354</v>
      </c>
      <c r="AQ49" s="436" t="s">
        <v>353</v>
      </c>
      <c r="AR49" s="436" t="s">
        <v>326</v>
      </c>
      <c r="AS49" s="437" t="s">
        <v>354</v>
      </c>
      <c r="AT49" s="437" t="s">
        <v>353</v>
      </c>
      <c r="AU49" s="437" t="s">
        <v>326</v>
      </c>
      <c r="AV49" s="437" t="s">
        <v>354</v>
      </c>
      <c r="AW49" s="437" t="s">
        <v>353</v>
      </c>
      <c r="AX49" s="437" t="s">
        <v>326</v>
      </c>
      <c r="BK49" s="435" t="s">
        <v>354</v>
      </c>
      <c r="BL49" s="435" t="s">
        <v>353</v>
      </c>
      <c r="BM49" s="435" t="s">
        <v>326</v>
      </c>
      <c r="BN49" s="435" t="s">
        <v>354</v>
      </c>
      <c r="BO49" s="435" t="s">
        <v>353</v>
      </c>
      <c r="BP49" s="435" t="s">
        <v>326</v>
      </c>
      <c r="BQ49" s="436" t="s">
        <v>354</v>
      </c>
      <c r="BR49" s="436" t="s">
        <v>353</v>
      </c>
      <c r="BS49" s="436" t="s">
        <v>326</v>
      </c>
      <c r="BT49" s="436" t="s">
        <v>354</v>
      </c>
      <c r="BU49" s="436" t="s">
        <v>353</v>
      </c>
      <c r="BV49" s="436" t="s">
        <v>326</v>
      </c>
      <c r="BW49" s="445" t="s">
        <v>354</v>
      </c>
      <c r="BX49" s="445" t="s">
        <v>353</v>
      </c>
      <c r="BY49" s="445" t="s">
        <v>326</v>
      </c>
      <c r="BZ49" s="445" t="s">
        <v>354</v>
      </c>
      <c r="CA49" s="445" t="s">
        <v>353</v>
      </c>
      <c r="CB49" s="445" t="s">
        <v>326</v>
      </c>
    </row>
    <row r="50" spans="1:80" x14ac:dyDescent="0.25">
      <c r="C50" s="435" t="s">
        <v>372</v>
      </c>
      <c r="D50" s="435" t="s">
        <v>372</v>
      </c>
      <c r="E50" s="435" t="s">
        <v>372</v>
      </c>
      <c r="F50" s="435" t="s">
        <v>372</v>
      </c>
      <c r="G50" s="435" t="s">
        <v>372</v>
      </c>
      <c r="H50" s="435" t="s">
        <v>372</v>
      </c>
      <c r="I50" s="436" t="s">
        <v>372</v>
      </c>
      <c r="J50" s="436" t="s">
        <v>372</v>
      </c>
      <c r="K50" s="436" t="s">
        <v>372</v>
      </c>
      <c r="L50" s="436" t="s">
        <v>372</v>
      </c>
      <c r="M50" s="436" t="s">
        <v>372</v>
      </c>
      <c r="N50" s="436" t="s">
        <v>372</v>
      </c>
      <c r="O50" s="437" t="s">
        <v>372</v>
      </c>
      <c r="P50" s="437" t="s">
        <v>372</v>
      </c>
      <c r="Q50" s="437" t="s">
        <v>372</v>
      </c>
      <c r="R50" s="437" t="s">
        <v>372</v>
      </c>
      <c r="S50" s="437" t="s">
        <v>372</v>
      </c>
      <c r="T50" s="437" t="s">
        <v>372</v>
      </c>
      <c r="AG50" s="435" t="s">
        <v>372</v>
      </c>
      <c r="AH50" s="435" t="s">
        <v>372</v>
      </c>
      <c r="AI50" s="435" t="s">
        <v>372</v>
      </c>
      <c r="AJ50" s="435" t="s">
        <v>372</v>
      </c>
      <c r="AK50" s="435" t="s">
        <v>372</v>
      </c>
      <c r="AL50" s="435" t="s">
        <v>372</v>
      </c>
      <c r="AM50" s="436" t="s">
        <v>372</v>
      </c>
      <c r="AN50" s="436" t="s">
        <v>372</v>
      </c>
      <c r="AO50" s="436" t="s">
        <v>372</v>
      </c>
      <c r="AP50" s="436" t="s">
        <v>372</v>
      </c>
      <c r="AQ50" s="436" t="s">
        <v>372</v>
      </c>
      <c r="AR50" s="436" t="s">
        <v>372</v>
      </c>
      <c r="AS50" s="437" t="s">
        <v>372</v>
      </c>
      <c r="AT50" s="437" t="s">
        <v>372</v>
      </c>
      <c r="AU50" s="437" t="s">
        <v>372</v>
      </c>
      <c r="AV50" s="437" t="s">
        <v>372</v>
      </c>
      <c r="AW50" s="437" t="s">
        <v>372</v>
      </c>
      <c r="AX50" s="437" t="s">
        <v>372</v>
      </c>
      <c r="BK50" s="435" t="s">
        <v>372</v>
      </c>
      <c r="BL50" s="435" t="s">
        <v>372</v>
      </c>
      <c r="BM50" s="435" t="s">
        <v>372</v>
      </c>
      <c r="BN50" s="435" t="s">
        <v>372</v>
      </c>
      <c r="BO50" s="435" t="s">
        <v>372</v>
      </c>
      <c r="BP50" s="435" t="s">
        <v>372</v>
      </c>
      <c r="BQ50" s="436" t="s">
        <v>372</v>
      </c>
      <c r="BR50" s="436" t="s">
        <v>372</v>
      </c>
      <c r="BS50" s="436" t="s">
        <v>372</v>
      </c>
      <c r="BT50" s="436" t="s">
        <v>372</v>
      </c>
      <c r="BU50" s="436" t="s">
        <v>372</v>
      </c>
      <c r="BV50" s="436" t="s">
        <v>372</v>
      </c>
      <c r="BW50" s="445" t="s">
        <v>372</v>
      </c>
      <c r="BX50" s="445" t="s">
        <v>372</v>
      </c>
      <c r="BY50" s="445" t="s">
        <v>372</v>
      </c>
      <c r="BZ50" s="445" t="s">
        <v>372</v>
      </c>
      <c r="CA50" s="445" t="s">
        <v>372</v>
      </c>
      <c r="CB50" s="445" t="s">
        <v>372</v>
      </c>
    </row>
    <row r="51" spans="1:80" x14ac:dyDescent="0.25">
      <c r="A51" s="433" t="s">
        <v>436</v>
      </c>
      <c r="B51" s="433" t="s">
        <v>437</v>
      </c>
      <c r="C51" s="442">
        <v>46931</v>
      </c>
      <c r="D51" s="442">
        <v>45081</v>
      </c>
      <c r="E51" s="442">
        <v>92012</v>
      </c>
      <c r="F51" s="442">
        <v>85</v>
      </c>
      <c r="G51" s="442">
        <v>87</v>
      </c>
      <c r="H51" s="442">
        <v>86</v>
      </c>
      <c r="I51" s="442">
        <v>46942</v>
      </c>
      <c r="J51" s="442">
        <v>45093</v>
      </c>
      <c r="K51" s="442">
        <v>92035</v>
      </c>
      <c r="L51" s="442">
        <v>87</v>
      </c>
      <c r="M51" s="442">
        <v>92</v>
      </c>
      <c r="N51" s="442">
        <v>89</v>
      </c>
      <c r="O51" s="442">
        <v>46897</v>
      </c>
      <c r="P51" s="442">
        <v>45058</v>
      </c>
      <c r="Q51" s="442">
        <v>91955</v>
      </c>
      <c r="R51" s="442">
        <v>84</v>
      </c>
      <c r="S51" s="442">
        <v>84</v>
      </c>
      <c r="T51" s="442">
        <v>84</v>
      </c>
      <c r="U51" s="442"/>
      <c r="AG51" s="442">
        <v>224908</v>
      </c>
      <c r="AH51" s="442">
        <v>214436</v>
      </c>
      <c r="AI51" s="442">
        <v>439344</v>
      </c>
      <c r="AJ51" s="442">
        <v>92</v>
      </c>
      <c r="AK51" s="442">
        <v>92</v>
      </c>
      <c r="AL51" s="442">
        <v>92</v>
      </c>
      <c r="AM51" s="442">
        <v>225054</v>
      </c>
      <c r="AN51" s="442">
        <v>214638</v>
      </c>
      <c r="AO51" s="442">
        <v>439692</v>
      </c>
      <c r="AP51" s="442">
        <v>93</v>
      </c>
      <c r="AQ51" s="442">
        <v>95</v>
      </c>
      <c r="AR51" s="442">
        <v>94</v>
      </c>
      <c r="AS51" s="442">
        <v>225401</v>
      </c>
      <c r="AT51" s="442">
        <v>214745</v>
      </c>
      <c r="AU51" s="442">
        <v>440146</v>
      </c>
      <c r="AV51" s="442">
        <v>91</v>
      </c>
      <c r="AW51" s="442">
        <v>90</v>
      </c>
      <c r="AX51" s="442">
        <v>91</v>
      </c>
      <c r="BK51" s="442">
        <v>271839</v>
      </c>
      <c r="BL51" s="442">
        <v>259517</v>
      </c>
      <c r="BM51" s="442">
        <v>531356</v>
      </c>
      <c r="BN51" s="442">
        <v>90</v>
      </c>
      <c r="BO51" s="442">
        <v>91</v>
      </c>
      <c r="BP51" s="442">
        <v>91</v>
      </c>
      <c r="BQ51" s="442">
        <v>271996</v>
      </c>
      <c r="BR51" s="442">
        <v>259731</v>
      </c>
      <c r="BS51" s="442">
        <v>531727</v>
      </c>
      <c r="BT51" s="442">
        <v>92</v>
      </c>
      <c r="BU51" s="442">
        <v>95</v>
      </c>
      <c r="BV51" s="442">
        <v>93</v>
      </c>
      <c r="BW51" s="442">
        <v>272298</v>
      </c>
      <c r="BX51" s="442">
        <v>259803</v>
      </c>
      <c r="BY51" s="442">
        <v>532101</v>
      </c>
      <c r="BZ51" s="442">
        <v>90</v>
      </c>
      <c r="CA51" s="442">
        <v>89</v>
      </c>
      <c r="CB51" s="442">
        <v>90</v>
      </c>
    </row>
    <row r="52" spans="1:80" x14ac:dyDescent="0.25">
      <c r="B52" s="433" t="s">
        <v>33</v>
      </c>
      <c r="C52" s="442">
        <v>32615</v>
      </c>
      <c r="D52" s="442">
        <v>31329</v>
      </c>
      <c r="E52" s="442">
        <v>63944</v>
      </c>
      <c r="F52" s="442">
        <v>84</v>
      </c>
      <c r="G52" s="442">
        <v>87</v>
      </c>
      <c r="H52" s="442">
        <v>85</v>
      </c>
      <c r="I52" s="442">
        <v>32622</v>
      </c>
      <c r="J52" s="442">
        <v>31332</v>
      </c>
      <c r="K52" s="442">
        <v>63954</v>
      </c>
      <c r="L52" s="442">
        <v>86</v>
      </c>
      <c r="M52" s="442">
        <v>91</v>
      </c>
      <c r="N52" s="442">
        <v>88</v>
      </c>
      <c r="O52" s="442">
        <v>32585</v>
      </c>
      <c r="P52" s="442">
        <v>31301</v>
      </c>
      <c r="Q52" s="442">
        <v>63886</v>
      </c>
      <c r="R52" s="442">
        <v>83</v>
      </c>
      <c r="S52" s="442">
        <v>83</v>
      </c>
      <c r="T52" s="442">
        <v>83</v>
      </c>
      <c r="AG52" s="442">
        <v>178872</v>
      </c>
      <c r="AH52" s="442">
        <v>170261</v>
      </c>
      <c r="AI52" s="442">
        <v>349133</v>
      </c>
      <c r="AJ52" s="442">
        <v>92</v>
      </c>
      <c r="AK52" s="442">
        <v>92</v>
      </c>
      <c r="AL52" s="442">
        <v>92</v>
      </c>
      <c r="AM52" s="442">
        <v>178948</v>
      </c>
      <c r="AN52" s="442">
        <v>170375</v>
      </c>
      <c r="AO52" s="442">
        <v>349323</v>
      </c>
      <c r="AP52" s="442">
        <v>92</v>
      </c>
      <c r="AQ52" s="442">
        <v>95</v>
      </c>
      <c r="AR52" s="442">
        <v>94</v>
      </c>
      <c r="AS52" s="442">
        <v>179134</v>
      </c>
      <c r="AT52" s="442">
        <v>170397</v>
      </c>
      <c r="AU52" s="442">
        <v>349531</v>
      </c>
      <c r="AV52" s="442">
        <v>91</v>
      </c>
      <c r="AW52" s="442">
        <v>90</v>
      </c>
      <c r="AX52" s="442">
        <v>90</v>
      </c>
      <c r="BK52" s="442">
        <v>211487</v>
      </c>
      <c r="BL52" s="442">
        <v>201590</v>
      </c>
      <c r="BM52" s="442">
        <v>413077</v>
      </c>
      <c r="BN52" s="442">
        <v>90</v>
      </c>
      <c r="BO52" s="442">
        <v>91</v>
      </c>
      <c r="BP52" s="442">
        <v>91</v>
      </c>
      <c r="BQ52" s="442">
        <v>211570</v>
      </c>
      <c r="BR52" s="442">
        <v>201707</v>
      </c>
      <c r="BS52" s="442">
        <v>413277</v>
      </c>
      <c r="BT52" s="442">
        <v>91</v>
      </c>
      <c r="BU52" s="442">
        <v>94</v>
      </c>
      <c r="BV52" s="442">
        <v>93</v>
      </c>
      <c r="BW52" s="442">
        <v>211719</v>
      </c>
      <c r="BX52" s="442">
        <v>201698</v>
      </c>
      <c r="BY52" s="442">
        <v>413417</v>
      </c>
      <c r="BZ52" s="442">
        <v>89</v>
      </c>
      <c r="CA52" s="442">
        <v>89</v>
      </c>
      <c r="CB52" s="442">
        <v>89</v>
      </c>
    </row>
    <row r="53" spans="1:80" x14ac:dyDescent="0.25">
      <c r="B53" s="433" t="s">
        <v>373</v>
      </c>
      <c r="C53" s="442">
        <v>30605</v>
      </c>
      <c r="D53" s="442">
        <v>29365</v>
      </c>
      <c r="E53" s="442">
        <v>59970</v>
      </c>
      <c r="F53" s="442">
        <v>84</v>
      </c>
      <c r="G53" s="442">
        <v>87</v>
      </c>
      <c r="H53" s="442">
        <v>86</v>
      </c>
      <c r="I53" s="442">
        <v>30604</v>
      </c>
      <c r="J53" s="442">
        <v>29365</v>
      </c>
      <c r="K53" s="442">
        <v>59969</v>
      </c>
      <c r="L53" s="442">
        <v>86</v>
      </c>
      <c r="M53" s="442">
        <v>91</v>
      </c>
      <c r="N53" s="442">
        <v>88</v>
      </c>
      <c r="O53" s="442">
        <v>30614</v>
      </c>
      <c r="P53" s="442">
        <v>29377</v>
      </c>
      <c r="Q53" s="442">
        <v>59991</v>
      </c>
      <c r="R53" s="442">
        <v>82</v>
      </c>
      <c r="S53" s="442">
        <v>83</v>
      </c>
      <c r="T53" s="442">
        <v>82</v>
      </c>
      <c r="AG53" s="442">
        <v>169071</v>
      </c>
      <c r="AH53" s="442">
        <v>160975</v>
      </c>
      <c r="AI53" s="442">
        <v>330046</v>
      </c>
      <c r="AJ53" s="442">
        <v>92</v>
      </c>
      <c r="AK53" s="442">
        <v>92</v>
      </c>
      <c r="AL53" s="442">
        <v>92</v>
      </c>
      <c r="AM53" s="442">
        <v>169109</v>
      </c>
      <c r="AN53" s="442">
        <v>161043</v>
      </c>
      <c r="AO53" s="442">
        <v>330152</v>
      </c>
      <c r="AP53" s="442">
        <v>93</v>
      </c>
      <c r="AQ53" s="442">
        <v>95</v>
      </c>
      <c r="AR53" s="442">
        <v>94</v>
      </c>
      <c r="AS53" s="442">
        <v>169361</v>
      </c>
      <c r="AT53" s="442">
        <v>161137</v>
      </c>
      <c r="AU53" s="442">
        <v>330498</v>
      </c>
      <c r="AV53" s="442">
        <v>91</v>
      </c>
      <c r="AW53" s="442">
        <v>90</v>
      </c>
      <c r="AX53" s="442">
        <v>90</v>
      </c>
      <c r="BK53" s="442">
        <v>199676</v>
      </c>
      <c r="BL53" s="442">
        <v>190340</v>
      </c>
      <c r="BM53" s="442">
        <v>390016</v>
      </c>
      <c r="BN53" s="442">
        <v>90</v>
      </c>
      <c r="BO53" s="442">
        <v>91</v>
      </c>
      <c r="BP53" s="442">
        <v>91</v>
      </c>
      <c r="BQ53" s="442">
        <v>199713</v>
      </c>
      <c r="BR53" s="442">
        <v>190408</v>
      </c>
      <c r="BS53" s="442">
        <v>390121</v>
      </c>
      <c r="BT53" s="442">
        <v>91</v>
      </c>
      <c r="BU53" s="442">
        <v>95</v>
      </c>
      <c r="BV53" s="442">
        <v>93</v>
      </c>
      <c r="BW53" s="442">
        <v>199975</v>
      </c>
      <c r="BX53" s="442">
        <v>190514</v>
      </c>
      <c r="BY53" s="442">
        <v>390489</v>
      </c>
      <c r="BZ53" s="442">
        <v>89</v>
      </c>
      <c r="CA53" s="442">
        <v>89</v>
      </c>
      <c r="CB53" s="442">
        <v>89</v>
      </c>
    </row>
    <row r="54" spans="1:80" x14ac:dyDescent="0.25">
      <c r="B54" s="433" t="s">
        <v>374</v>
      </c>
      <c r="C54" s="442">
        <v>136</v>
      </c>
      <c r="D54" s="442">
        <v>117</v>
      </c>
      <c r="E54" s="442">
        <v>253</v>
      </c>
      <c r="F54" s="442">
        <v>83</v>
      </c>
      <c r="G54" s="442">
        <v>86</v>
      </c>
      <c r="H54" s="442">
        <v>85</v>
      </c>
      <c r="I54" s="442">
        <v>136</v>
      </c>
      <c r="J54" s="442">
        <v>119</v>
      </c>
      <c r="K54" s="442">
        <v>255</v>
      </c>
      <c r="L54" s="442">
        <v>86</v>
      </c>
      <c r="M54" s="442">
        <v>90</v>
      </c>
      <c r="N54" s="442">
        <v>88</v>
      </c>
      <c r="O54" s="442">
        <v>137</v>
      </c>
      <c r="P54" s="442">
        <v>117</v>
      </c>
      <c r="Q54" s="442">
        <v>254</v>
      </c>
      <c r="R54" s="442">
        <v>85</v>
      </c>
      <c r="S54" s="442">
        <v>85</v>
      </c>
      <c r="T54" s="442">
        <v>85</v>
      </c>
      <c r="AG54" s="442">
        <v>674</v>
      </c>
      <c r="AH54" s="442">
        <v>591</v>
      </c>
      <c r="AI54" s="442">
        <v>1265</v>
      </c>
      <c r="AJ54" s="442">
        <v>95</v>
      </c>
      <c r="AK54" s="442">
        <v>95</v>
      </c>
      <c r="AL54" s="442">
        <v>95</v>
      </c>
      <c r="AM54" s="442">
        <v>675</v>
      </c>
      <c r="AN54" s="442">
        <v>593</v>
      </c>
      <c r="AO54" s="442">
        <v>1268</v>
      </c>
      <c r="AP54" s="442">
        <v>95</v>
      </c>
      <c r="AQ54" s="442">
        <v>97</v>
      </c>
      <c r="AR54" s="442">
        <v>96</v>
      </c>
      <c r="AS54" s="442">
        <v>682</v>
      </c>
      <c r="AT54" s="442">
        <v>596</v>
      </c>
      <c r="AU54" s="442">
        <v>1278</v>
      </c>
      <c r="AV54" s="442">
        <v>95</v>
      </c>
      <c r="AW54" s="442">
        <v>93</v>
      </c>
      <c r="AX54" s="442">
        <v>94</v>
      </c>
      <c r="BK54" s="442">
        <v>810</v>
      </c>
      <c r="BL54" s="442">
        <v>708</v>
      </c>
      <c r="BM54" s="442">
        <v>1518</v>
      </c>
      <c r="BN54" s="442">
        <v>93</v>
      </c>
      <c r="BO54" s="442">
        <v>94</v>
      </c>
      <c r="BP54" s="442">
        <v>93</v>
      </c>
      <c r="BQ54" s="442">
        <v>811</v>
      </c>
      <c r="BR54" s="442">
        <v>712</v>
      </c>
      <c r="BS54" s="442">
        <v>1523</v>
      </c>
      <c r="BT54" s="442">
        <v>94</v>
      </c>
      <c r="BU54" s="442">
        <v>96</v>
      </c>
      <c r="BV54" s="442">
        <v>95</v>
      </c>
      <c r="BW54" s="442">
        <v>819</v>
      </c>
      <c r="BX54" s="442">
        <v>713</v>
      </c>
      <c r="BY54" s="442">
        <v>1532</v>
      </c>
      <c r="BZ54" s="442">
        <v>93</v>
      </c>
      <c r="CA54" s="442">
        <v>91</v>
      </c>
      <c r="CB54" s="442">
        <v>92</v>
      </c>
    </row>
    <row r="55" spans="1:80" x14ac:dyDescent="0.25">
      <c r="B55" s="433" t="s">
        <v>375</v>
      </c>
      <c r="C55" s="442">
        <v>119</v>
      </c>
      <c r="D55" s="442">
        <v>146</v>
      </c>
      <c r="E55" s="442">
        <v>265</v>
      </c>
      <c r="F55" s="442">
        <v>82</v>
      </c>
      <c r="G55" s="442">
        <v>82</v>
      </c>
      <c r="H55" s="442">
        <v>82</v>
      </c>
      <c r="I55" s="442">
        <v>118</v>
      </c>
      <c r="J55" s="442">
        <v>145</v>
      </c>
      <c r="K55" s="442">
        <v>263</v>
      </c>
      <c r="L55" s="442">
        <v>86</v>
      </c>
      <c r="M55" s="442">
        <v>88</v>
      </c>
      <c r="N55" s="442">
        <v>87</v>
      </c>
      <c r="O55" s="442">
        <v>118</v>
      </c>
      <c r="P55" s="442">
        <v>146</v>
      </c>
      <c r="Q55" s="442">
        <v>264</v>
      </c>
      <c r="R55" s="442">
        <v>83</v>
      </c>
      <c r="S55" s="442">
        <v>77</v>
      </c>
      <c r="T55" s="442">
        <v>80</v>
      </c>
      <c r="AG55" s="442">
        <v>54</v>
      </c>
      <c r="AH55" s="442">
        <v>60</v>
      </c>
      <c r="AI55" s="442">
        <v>114</v>
      </c>
      <c r="AJ55" s="442">
        <v>85</v>
      </c>
      <c r="AK55" s="442">
        <v>78</v>
      </c>
      <c r="AL55" s="442">
        <v>82</v>
      </c>
      <c r="AM55" s="442">
        <v>54</v>
      </c>
      <c r="AN55" s="442">
        <v>60</v>
      </c>
      <c r="AO55" s="442">
        <v>114</v>
      </c>
      <c r="AP55" s="442">
        <v>87</v>
      </c>
      <c r="AQ55" s="442">
        <v>77</v>
      </c>
      <c r="AR55" s="442">
        <v>82</v>
      </c>
      <c r="AS55" s="442">
        <v>54</v>
      </c>
      <c r="AT55" s="442">
        <v>59</v>
      </c>
      <c r="AU55" s="442">
        <v>113</v>
      </c>
      <c r="AV55" s="442">
        <v>78</v>
      </c>
      <c r="AW55" s="442">
        <v>61</v>
      </c>
      <c r="AX55" s="442">
        <v>69</v>
      </c>
      <c r="BK55" s="442">
        <v>173</v>
      </c>
      <c r="BL55" s="442">
        <v>206</v>
      </c>
      <c r="BM55" s="442">
        <v>379</v>
      </c>
      <c r="BN55" s="442">
        <v>83</v>
      </c>
      <c r="BO55" s="442">
        <v>81</v>
      </c>
      <c r="BP55" s="442">
        <v>82</v>
      </c>
      <c r="BQ55" s="442">
        <v>172</v>
      </c>
      <c r="BR55" s="442">
        <v>205</v>
      </c>
      <c r="BS55" s="442">
        <v>377</v>
      </c>
      <c r="BT55" s="442">
        <v>87</v>
      </c>
      <c r="BU55" s="442">
        <v>85</v>
      </c>
      <c r="BV55" s="442">
        <v>86</v>
      </c>
      <c r="BW55" s="442">
        <v>172</v>
      </c>
      <c r="BX55" s="442">
        <v>205</v>
      </c>
      <c r="BY55" s="442">
        <v>377</v>
      </c>
      <c r="BZ55" s="442">
        <v>81</v>
      </c>
      <c r="CA55" s="442">
        <v>73</v>
      </c>
      <c r="CB55" s="442">
        <v>77</v>
      </c>
    </row>
    <row r="56" spans="1:80" x14ac:dyDescent="0.25">
      <c r="B56" s="433" t="s">
        <v>376</v>
      </c>
      <c r="C56" s="442">
        <v>329</v>
      </c>
      <c r="D56" s="442">
        <v>326</v>
      </c>
      <c r="E56" s="442">
        <v>655</v>
      </c>
      <c r="F56" s="442">
        <v>65</v>
      </c>
      <c r="G56" s="442">
        <v>70</v>
      </c>
      <c r="H56" s="442">
        <v>68</v>
      </c>
      <c r="I56" s="442">
        <v>332</v>
      </c>
      <c r="J56" s="442">
        <v>325</v>
      </c>
      <c r="K56" s="442">
        <v>657</v>
      </c>
      <c r="L56" s="442">
        <v>68</v>
      </c>
      <c r="M56" s="442">
        <v>76</v>
      </c>
      <c r="N56" s="442">
        <v>72</v>
      </c>
      <c r="O56" s="442">
        <v>305</v>
      </c>
      <c r="P56" s="442">
        <v>302</v>
      </c>
      <c r="Q56" s="442">
        <v>607</v>
      </c>
      <c r="R56" s="442">
        <v>73</v>
      </c>
      <c r="S56" s="442">
        <v>69</v>
      </c>
      <c r="T56" s="442">
        <v>71</v>
      </c>
      <c r="AG56" s="442">
        <v>338</v>
      </c>
      <c r="AH56" s="442">
        <v>379</v>
      </c>
      <c r="AI56" s="442">
        <v>717</v>
      </c>
      <c r="AJ56" s="442">
        <v>72</v>
      </c>
      <c r="AK56" s="442">
        <v>77</v>
      </c>
      <c r="AL56" s="442">
        <v>75</v>
      </c>
      <c r="AM56" s="442">
        <v>343</v>
      </c>
      <c r="AN56" s="442">
        <v>378</v>
      </c>
      <c r="AO56" s="442">
        <v>721</v>
      </c>
      <c r="AP56" s="442">
        <v>72</v>
      </c>
      <c r="AQ56" s="442">
        <v>81</v>
      </c>
      <c r="AR56" s="442">
        <v>77</v>
      </c>
      <c r="AS56" s="442">
        <v>316</v>
      </c>
      <c r="AT56" s="442">
        <v>356</v>
      </c>
      <c r="AU56" s="442">
        <v>672</v>
      </c>
      <c r="AV56" s="442">
        <v>77</v>
      </c>
      <c r="AW56" s="442">
        <v>76</v>
      </c>
      <c r="AX56" s="442">
        <v>77</v>
      </c>
      <c r="BK56" s="442">
        <v>667</v>
      </c>
      <c r="BL56" s="442">
        <v>705</v>
      </c>
      <c r="BM56" s="442">
        <v>1372</v>
      </c>
      <c r="BN56" s="442">
        <v>69</v>
      </c>
      <c r="BO56" s="442">
        <v>74</v>
      </c>
      <c r="BP56" s="442">
        <v>72</v>
      </c>
      <c r="BQ56" s="442">
        <v>675</v>
      </c>
      <c r="BR56" s="442">
        <v>703</v>
      </c>
      <c r="BS56" s="442">
        <v>1378</v>
      </c>
      <c r="BT56" s="442">
        <v>70</v>
      </c>
      <c r="BU56" s="442">
        <v>79</v>
      </c>
      <c r="BV56" s="442">
        <v>74</v>
      </c>
      <c r="BW56" s="442">
        <v>621</v>
      </c>
      <c r="BX56" s="442">
        <v>658</v>
      </c>
      <c r="BY56" s="442">
        <v>1279</v>
      </c>
      <c r="BZ56" s="442">
        <v>75</v>
      </c>
      <c r="CA56" s="442">
        <v>73</v>
      </c>
      <c r="CB56" s="442">
        <v>74</v>
      </c>
    </row>
    <row r="57" spans="1:80" x14ac:dyDescent="0.25">
      <c r="B57" s="433" t="s">
        <v>377</v>
      </c>
      <c r="C57" s="442">
        <v>1426</v>
      </c>
      <c r="D57" s="442">
        <v>1375</v>
      </c>
      <c r="E57" s="442">
        <v>2801</v>
      </c>
      <c r="F57" s="442">
        <v>87</v>
      </c>
      <c r="G57" s="442">
        <v>87</v>
      </c>
      <c r="H57" s="442">
        <v>87</v>
      </c>
      <c r="I57" s="442">
        <v>1432</v>
      </c>
      <c r="J57" s="442">
        <v>1378</v>
      </c>
      <c r="K57" s="442">
        <v>2810</v>
      </c>
      <c r="L57" s="442">
        <v>88</v>
      </c>
      <c r="M57" s="442">
        <v>91</v>
      </c>
      <c r="N57" s="442">
        <v>89</v>
      </c>
      <c r="O57" s="442">
        <v>1411</v>
      </c>
      <c r="P57" s="442">
        <v>1359</v>
      </c>
      <c r="Q57" s="442">
        <v>2770</v>
      </c>
      <c r="R57" s="442">
        <v>88</v>
      </c>
      <c r="S57" s="442">
        <v>87</v>
      </c>
      <c r="T57" s="442">
        <v>87</v>
      </c>
      <c r="AG57" s="442">
        <v>8735</v>
      </c>
      <c r="AH57" s="442">
        <v>8256</v>
      </c>
      <c r="AI57" s="442">
        <v>16991</v>
      </c>
      <c r="AJ57" s="442">
        <v>91</v>
      </c>
      <c r="AK57" s="442">
        <v>92</v>
      </c>
      <c r="AL57" s="442">
        <v>92</v>
      </c>
      <c r="AM57" s="442">
        <v>8767</v>
      </c>
      <c r="AN57" s="442">
        <v>8301</v>
      </c>
      <c r="AO57" s="442">
        <v>17068</v>
      </c>
      <c r="AP57" s="442">
        <v>92</v>
      </c>
      <c r="AQ57" s="442">
        <v>95</v>
      </c>
      <c r="AR57" s="442">
        <v>93</v>
      </c>
      <c r="AS57" s="442">
        <v>8721</v>
      </c>
      <c r="AT57" s="442">
        <v>8249</v>
      </c>
      <c r="AU57" s="442">
        <v>16970</v>
      </c>
      <c r="AV57" s="442">
        <v>93</v>
      </c>
      <c r="AW57" s="442">
        <v>93</v>
      </c>
      <c r="AX57" s="442">
        <v>93</v>
      </c>
      <c r="BK57" s="442">
        <v>10161</v>
      </c>
      <c r="BL57" s="442">
        <v>9631</v>
      </c>
      <c r="BM57" s="442">
        <v>19792</v>
      </c>
      <c r="BN57" s="442">
        <v>91</v>
      </c>
      <c r="BO57" s="442">
        <v>91</v>
      </c>
      <c r="BP57" s="442">
        <v>91</v>
      </c>
      <c r="BQ57" s="442">
        <v>10199</v>
      </c>
      <c r="BR57" s="442">
        <v>9679</v>
      </c>
      <c r="BS57" s="442">
        <v>19878</v>
      </c>
      <c r="BT57" s="442">
        <v>91</v>
      </c>
      <c r="BU57" s="442">
        <v>94</v>
      </c>
      <c r="BV57" s="442">
        <v>93</v>
      </c>
      <c r="BW57" s="442">
        <v>10132</v>
      </c>
      <c r="BX57" s="442">
        <v>9608</v>
      </c>
      <c r="BY57" s="442">
        <v>19740</v>
      </c>
      <c r="BZ57" s="442">
        <v>92</v>
      </c>
      <c r="CA57" s="442">
        <v>92</v>
      </c>
      <c r="CB57" s="442">
        <v>92</v>
      </c>
    </row>
    <row r="58" spans="1:80" x14ac:dyDescent="0.25">
      <c r="B58" s="433" t="s">
        <v>34</v>
      </c>
      <c r="C58" s="442">
        <v>3096</v>
      </c>
      <c r="D58" s="442">
        <v>3039</v>
      </c>
      <c r="E58" s="442">
        <v>6135</v>
      </c>
      <c r="F58" s="442">
        <v>87</v>
      </c>
      <c r="G58" s="442">
        <v>89</v>
      </c>
      <c r="H58" s="442">
        <v>88</v>
      </c>
      <c r="I58" s="442">
        <v>3096</v>
      </c>
      <c r="J58" s="442">
        <v>3042</v>
      </c>
      <c r="K58" s="442">
        <v>6138</v>
      </c>
      <c r="L58" s="442">
        <v>89</v>
      </c>
      <c r="M58" s="442">
        <v>94</v>
      </c>
      <c r="N58" s="442">
        <v>91</v>
      </c>
      <c r="O58" s="442">
        <v>3097</v>
      </c>
      <c r="P58" s="442">
        <v>3043</v>
      </c>
      <c r="Q58" s="442">
        <v>6140</v>
      </c>
      <c r="R58" s="442">
        <v>85</v>
      </c>
      <c r="S58" s="442">
        <v>85</v>
      </c>
      <c r="T58" s="442">
        <v>85</v>
      </c>
      <c r="AG58" s="442">
        <v>9417</v>
      </c>
      <c r="AH58" s="442">
        <v>9181</v>
      </c>
      <c r="AI58" s="442">
        <v>18598</v>
      </c>
      <c r="AJ58" s="442">
        <v>93</v>
      </c>
      <c r="AK58" s="442">
        <v>93</v>
      </c>
      <c r="AL58" s="442">
        <v>93</v>
      </c>
      <c r="AM58" s="442">
        <v>9427</v>
      </c>
      <c r="AN58" s="442">
        <v>9202</v>
      </c>
      <c r="AO58" s="442">
        <v>18629</v>
      </c>
      <c r="AP58" s="442">
        <v>93</v>
      </c>
      <c r="AQ58" s="442">
        <v>96</v>
      </c>
      <c r="AR58" s="442">
        <v>95</v>
      </c>
      <c r="AS58" s="442">
        <v>9464</v>
      </c>
      <c r="AT58" s="442">
        <v>9219</v>
      </c>
      <c r="AU58" s="442">
        <v>18683</v>
      </c>
      <c r="AV58" s="442">
        <v>92</v>
      </c>
      <c r="AW58" s="442">
        <v>91</v>
      </c>
      <c r="AX58" s="442">
        <v>92</v>
      </c>
      <c r="BK58" s="442">
        <v>12513</v>
      </c>
      <c r="BL58" s="442">
        <v>12220</v>
      </c>
      <c r="BM58" s="442">
        <v>24733</v>
      </c>
      <c r="BN58" s="442">
        <v>91</v>
      </c>
      <c r="BO58" s="442">
        <v>92</v>
      </c>
      <c r="BP58" s="442">
        <v>92</v>
      </c>
      <c r="BQ58" s="442">
        <v>12523</v>
      </c>
      <c r="BR58" s="442">
        <v>12244</v>
      </c>
      <c r="BS58" s="442">
        <v>24767</v>
      </c>
      <c r="BT58" s="442">
        <v>92</v>
      </c>
      <c r="BU58" s="442">
        <v>96</v>
      </c>
      <c r="BV58" s="442">
        <v>94</v>
      </c>
      <c r="BW58" s="442">
        <v>12561</v>
      </c>
      <c r="BX58" s="442">
        <v>12262</v>
      </c>
      <c r="BY58" s="442">
        <v>24823</v>
      </c>
      <c r="BZ58" s="442">
        <v>90</v>
      </c>
      <c r="CA58" s="442">
        <v>90</v>
      </c>
      <c r="CB58" s="442">
        <v>90</v>
      </c>
    </row>
    <row r="59" spans="1:80" x14ac:dyDescent="0.25">
      <c r="B59" s="433" t="s">
        <v>378</v>
      </c>
      <c r="C59" s="442">
        <v>1232</v>
      </c>
      <c r="D59" s="442">
        <v>1180</v>
      </c>
      <c r="E59" s="442">
        <v>2412</v>
      </c>
      <c r="F59" s="442">
        <v>85</v>
      </c>
      <c r="G59" s="442">
        <v>88</v>
      </c>
      <c r="H59" s="442">
        <v>86</v>
      </c>
      <c r="I59" s="442">
        <v>1233</v>
      </c>
      <c r="J59" s="442">
        <v>1180</v>
      </c>
      <c r="K59" s="442">
        <v>2413</v>
      </c>
      <c r="L59" s="442">
        <v>89</v>
      </c>
      <c r="M59" s="442">
        <v>94</v>
      </c>
      <c r="N59" s="442">
        <v>91</v>
      </c>
      <c r="O59" s="442">
        <v>1235</v>
      </c>
      <c r="P59" s="442">
        <v>1179</v>
      </c>
      <c r="Q59" s="442">
        <v>2414</v>
      </c>
      <c r="R59" s="442">
        <v>83</v>
      </c>
      <c r="S59" s="442">
        <v>84</v>
      </c>
      <c r="T59" s="442">
        <v>83</v>
      </c>
      <c r="AG59" s="442">
        <v>2557</v>
      </c>
      <c r="AH59" s="442">
        <v>2634</v>
      </c>
      <c r="AI59" s="442">
        <v>5191</v>
      </c>
      <c r="AJ59" s="442">
        <v>92</v>
      </c>
      <c r="AK59" s="442">
        <v>92</v>
      </c>
      <c r="AL59" s="442">
        <v>92</v>
      </c>
      <c r="AM59" s="442">
        <v>2555</v>
      </c>
      <c r="AN59" s="442">
        <v>2636</v>
      </c>
      <c r="AO59" s="442">
        <v>5191</v>
      </c>
      <c r="AP59" s="442">
        <v>93</v>
      </c>
      <c r="AQ59" s="442">
        <v>96</v>
      </c>
      <c r="AR59" s="442">
        <v>94</v>
      </c>
      <c r="AS59" s="442">
        <v>2559</v>
      </c>
      <c r="AT59" s="442">
        <v>2639</v>
      </c>
      <c r="AU59" s="442">
        <v>5198</v>
      </c>
      <c r="AV59" s="442">
        <v>89</v>
      </c>
      <c r="AW59" s="442">
        <v>90</v>
      </c>
      <c r="AX59" s="442">
        <v>89</v>
      </c>
      <c r="BK59" s="442">
        <v>3789</v>
      </c>
      <c r="BL59" s="442">
        <v>3814</v>
      </c>
      <c r="BM59" s="442">
        <v>7603</v>
      </c>
      <c r="BN59" s="442">
        <v>90</v>
      </c>
      <c r="BO59" s="442">
        <v>91</v>
      </c>
      <c r="BP59" s="442">
        <v>90</v>
      </c>
      <c r="BQ59" s="442">
        <v>3788</v>
      </c>
      <c r="BR59" s="442">
        <v>3816</v>
      </c>
      <c r="BS59" s="442">
        <v>7604</v>
      </c>
      <c r="BT59" s="442">
        <v>91</v>
      </c>
      <c r="BU59" s="442">
        <v>95</v>
      </c>
      <c r="BV59" s="442">
        <v>93</v>
      </c>
      <c r="BW59" s="442">
        <v>3794</v>
      </c>
      <c r="BX59" s="442">
        <v>3818</v>
      </c>
      <c r="BY59" s="442">
        <v>7612</v>
      </c>
      <c r="BZ59" s="442">
        <v>87</v>
      </c>
      <c r="CA59" s="442">
        <v>88</v>
      </c>
      <c r="CB59" s="442">
        <v>87</v>
      </c>
    </row>
    <row r="60" spans="1:80" x14ac:dyDescent="0.25">
      <c r="B60" s="433" t="s">
        <v>379</v>
      </c>
      <c r="C60" s="442">
        <v>355</v>
      </c>
      <c r="D60" s="442">
        <v>409</v>
      </c>
      <c r="E60" s="442">
        <v>764</v>
      </c>
      <c r="F60" s="442">
        <v>90</v>
      </c>
      <c r="G60" s="442">
        <v>90</v>
      </c>
      <c r="H60" s="442">
        <v>90</v>
      </c>
      <c r="I60" s="442">
        <v>354</v>
      </c>
      <c r="J60" s="442">
        <v>411</v>
      </c>
      <c r="K60" s="442">
        <v>765</v>
      </c>
      <c r="L60" s="442">
        <v>90</v>
      </c>
      <c r="M60" s="442">
        <v>94</v>
      </c>
      <c r="N60" s="442">
        <v>92</v>
      </c>
      <c r="O60" s="442">
        <v>355</v>
      </c>
      <c r="P60" s="442">
        <v>410</v>
      </c>
      <c r="Q60" s="442">
        <v>765</v>
      </c>
      <c r="R60" s="442">
        <v>85</v>
      </c>
      <c r="S60" s="442">
        <v>85</v>
      </c>
      <c r="T60" s="442">
        <v>85</v>
      </c>
      <c r="AG60" s="442">
        <v>1043</v>
      </c>
      <c r="AH60" s="442">
        <v>1032</v>
      </c>
      <c r="AI60" s="442">
        <v>2075</v>
      </c>
      <c r="AJ60" s="442">
        <v>94</v>
      </c>
      <c r="AK60" s="442">
        <v>95</v>
      </c>
      <c r="AL60" s="442">
        <v>94</v>
      </c>
      <c r="AM60" s="442">
        <v>1044</v>
      </c>
      <c r="AN60" s="442">
        <v>1033</v>
      </c>
      <c r="AO60" s="442">
        <v>2077</v>
      </c>
      <c r="AP60" s="442">
        <v>93</v>
      </c>
      <c r="AQ60" s="442">
        <v>97</v>
      </c>
      <c r="AR60" s="442">
        <v>95</v>
      </c>
      <c r="AS60" s="442">
        <v>1044</v>
      </c>
      <c r="AT60" s="442">
        <v>1033</v>
      </c>
      <c r="AU60" s="442">
        <v>2077</v>
      </c>
      <c r="AV60" s="442">
        <v>92</v>
      </c>
      <c r="AW60" s="442">
        <v>91</v>
      </c>
      <c r="AX60" s="442">
        <v>91</v>
      </c>
      <c r="BK60" s="442">
        <v>1398</v>
      </c>
      <c r="BL60" s="442">
        <v>1441</v>
      </c>
      <c r="BM60" s="442">
        <v>2839</v>
      </c>
      <c r="BN60" s="442">
        <v>93</v>
      </c>
      <c r="BO60" s="442">
        <v>93</v>
      </c>
      <c r="BP60" s="442">
        <v>93</v>
      </c>
      <c r="BQ60" s="442">
        <v>1398</v>
      </c>
      <c r="BR60" s="442">
        <v>1444</v>
      </c>
      <c r="BS60" s="442">
        <v>2842</v>
      </c>
      <c r="BT60" s="442">
        <v>92</v>
      </c>
      <c r="BU60" s="442">
        <v>96</v>
      </c>
      <c r="BV60" s="442">
        <v>94</v>
      </c>
      <c r="BW60" s="442">
        <v>1399</v>
      </c>
      <c r="BX60" s="442">
        <v>1443</v>
      </c>
      <c r="BY60" s="442">
        <v>2842</v>
      </c>
      <c r="BZ60" s="442">
        <v>90</v>
      </c>
      <c r="CA60" s="442">
        <v>89</v>
      </c>
      <c r="CB60" s="442">
        <v>90</v>
      </c>
    </row>
    <row r="61" spans="1:80" x14ac:dyDescent="0.25">
      <c r="B61" s="433" t="s">
        <v>380</v>
      </c>
      <c r="C61" s="442">
        <v>493</v>
      </c>
      <c r="D61" s="442">
        <v>512</v>
      </c>
      <c r="E61" s="442">
        <v>1005</v>
      </c>
      <c r="F61" s="442">
        <v>87</v>
      </c>
      <c r="G61" s="442">
        <v>89</v>
      </c>
      <c r="H61" s="442">
        <v>88</v>
      </c>
      <c r="I61" s="442">
        <v>492</v>
      </c>
      <c r="J61" s="442">
        <v>511</v>
      </c>
      <c r="K61" s="442">
        <v>1003</v>
      </c>
      <c r="L61" s="442">
        <v>86</v>
      </c>
      <c r="M61" s="442">
        <v>93</v>
      </c>
      <c r="N61" s="442">
        <v>89</v>
      </c>
      <c r="O61" s="442">
        <v>494</v>
      </c>
      <c r="P61" s="442">
        <v>514</v>
      </c>
      <c r="Q61" s="442">
        <v>1008</v>
      </c>
      <c r="R61" s="442">
        <v>87</v>
      </c>
      <c r="S61" s="442">
        <v>84</v>
      </c>
      <c r="T61" s="442">
        <v>86</v>
      </c>
      <c r="AG61" s="442">
        <v>2360</v>
      </c>
      <c r="AH61" s="442">
        <v>2224</v>
      </c>
      <c r="AI61" s="442">
        <v>4584</v>
      </c>
      <c r="AJ61" s="442">
        <v>93</v>
      </c>
      <c r="AK61" s="442">
        <v>94</v>
      </c>
      <c r="AL61" s="442">
        <v>93</v>
      </c>
      <c r="AM61" s="442">
        <v>2364</v>
      </c>
      <c r="AN61" s="442">
        <v>2233</v>
      </c>
      <c r="AO61" s="442">
        <v>4597</v>
      </c>
      <c r="AP61" s="442">
        <v>94</v>
      </c>
      <c r="AQ61" s="442">
        <v>96</v>
      </c>
      <c r="AR61" s="442">
        <v>95</v>
      </c>
      <c r="AS61" s="442">
        <v>2383</v>
      </c>
      <c r="AT61" s="442">
        <v>2240</v>
      </c>
      <c r="AU61" s="442">
        <v>4623</v>
      </c>
      <c r="AV61" s="442">
        <v>93</v>
      </c>
      <c r="AW61" s="442">
        <v>93</v>
      </c>
      <c r="AX61" s="442">
        <v>93</v>
      </c>
      <c r="BK61" s="442">
        <v>2853</v>
      </c>
      <c r="BL61" s="442">
        <v>2736</v>
      </c>
      <c r="BM61" s="442">
        <v>5589</v>
      </c>
      <c r="BN61" s="442">
        <v>92</v>
      </c>
      <c r="BO61" s="442">
        <v>93</v>
      </c>
      <c r="BP61" s="442">
        <v>92</v>
      </c>
      <c r="BQ61" s="442">
        <v>2856</v>
      </c>
      <c r="BR61" s="442">
        <v>2744</v>
      </c>
      <c r="BS61" s="442">
        <v>5600</v>
      </c>
      <c r="BT61" s="442">
        <v>92</v>
      </c>
      <c r="BU61" s="442">
        <v>96</v>
      </c>
      <c r="BV61" s="442">
        <v>94</v>
      </c>
      <c r="BW61" s="442">
        <v>2877</v>
      </c>
      <c r="BX61" s="442">
        <v>2754</v>
      </c>
      <c r="BY61" s="442">
        <v>5631</v>
      </c>
      <c r="BZ61" s="442">
        <v>92</v>
      </c>
      <c r="CA61" s="442">
        <v>91</v>
      </c>
      <c r="CB61" s="442">
        <v>92</v>
      </c>
    </row>
    <row r="62" spans="1:80" x14ac:dyDescent="0.25">
      <c r="B62" s="433" t="s">
        <v>381</v>
      </c>
      <c r="C62" s="442">
        <v>1016</v>
      </c>
      <c r="D62" s="442">
        <v>938</v>
      </c>
      <c r="E62" s="442">
        <v>1954</v>
      </c>
      <c r="F62" s="442">
        <v>88</v>
      </c>
      <c r="G62" s="442">
        <v>91</v>
      </c>
      <c r="H62" s="442">
        <v>90</v>
      </c>
      <c r="I62" s="442">
        <v>1017</v>
      </c>
      <c r="J62" s="442">
        <v>940</v>
      </c>
      <c r="K62" s="442">
        <v>1957</v>
      </c>
      <c r="L62" s="442">
        <v>90</v>
      </c>
      <c r="M62" s="442">
        <v>95</v>
      </c>
      <c r="N62" s="442">
        <v>92</v>
      </c>
      <c r="O62" s="442">
        <v>1013</v>
      </c>
      <c r="P62" s="442">
        <v>940</v>
      </c>
      <c r="Q62" s="442">
        <v>1953</v>
      </c>
      <c r="R62" s="442">
        <v>87</v>
      </c>
      <c r="S62" s="442">
        <v>86</v>
      </c>
      <c r="T62" s="442">
        <v>86</v>
      </c>
      <c r="AG62" s="442">
        <v>3457</v>
      </c>
      <c r="AH62" s="442">
        <v>3291</v>
      </c>
      <c r="AI62" s="442">
        <v>6748</v>
      </c>
      <c r="AJ62" s="442">
        <v>93</v>
      </c>
      <c r="AK62" s="442">
        <v>94</v>
      </c>
      <c r="AL62" s="442">
        <v>93</v>
      </c>
      <c r="AM62" s="442">
        <v>3464</v>
      </c>
      <c r="AN62" s="442">
        <v>3300</v>
      </c>
      <c r="AO62" s="442">
        <v>6764</v>
      </c>
      <c r="AP62" s="442">
        <v>94</v>
      </c>
      <c r="AQ62" s="442">
        <v>96</v>
      </c>
      <c r="AR62" s="442">
        <v>95</v>
      </c>
      <c r="AS62" s="442">
        <v>3478</v>
      </c>
      <c r="AT62" s="442">
        <v>3307</v>
      </c>
      <c r="AU62" s="442">
        <v>6785</v>
      </c>
      <c r="AV62" s="442">
        <v>93</v>
      </c>
      <c r="AW62" s="442">
        <v>92</v>
      </c>
      <c r="AX62" s="442">
        <v>92</v>
      </c>
      <c r="BK62" s="442">
        <v>4473</v>
      </c>
      <c r="BL62" s="442">
        <v>4229</v>
      </c>
      <c r="BM62" s="442">
        <v>8702</v>
      </c>
      <c r="BN62" s="442">
        <v>92</v>
      </c>
      <c r="BO62" s="442">
        <v>93</v>
      </c>
      <c r="BP62" s="442">
        <v>92</v>
      </c>
      <c r="BQ62" s="442">
        <v>4481</v>
      </c>
      <c r="BR62" s="442">
        <v>4240</v>
      </c>
      <c r="BS62" s="442">
        <v>8721</v>
      </c>
      <c r="BT62" s="442">
        <v>93</v>
      </c>
      <c r="BU62" s="442">
        <v>96</v>
      </c>
      <c r="BV62" s="442">
        <v>94</v>
      </c>
      <c r="BW62" s="442">
        <v>4491</v>
      </c>
      <c r="BX62" s="442">
        <v>4247</v>
      </c>
      <c r="BY62" s="442">
        <v>8738</v>
      </c>
      <c r="BZ62" s="442">
        <v>91</v>
      </c>
      <c r="CA62" s="442">
        <v>91</v>
      </c>
      <c r="CB62" s="442">
        <v>91</v>
      </c>
    </row>
    <row r="63" spans="1:80" x14ac:dyDescent="0.25">
      <c r="B63" s="433" t="s">
        <v>35</v>
      </c>
      <c r="C63" s="442">
        <v>5205</v>
      </c>
      <c r="D63" s="442">
        <v>4944</v>
      </c>
      <c r="E63" s="442">
        <v>10149</v>
      </c>
      <c r="F63" s="442">
        <v>89</v>
      </c>
      <c r="G63" s="442">
        <v>89</v>
      </c>
      <c r="H63" s="442">
        <v>89</v>
      </c>
      <c r="I63" s="442">
        <v>5202</v>
      </c>
      <c r="J63" s="442">
        <v>4945</v>
      </c>
      <c r="K63" s="442">
        <v>10147</v>
      </c>
      <c r="L63" s="442">
        <v>91</v>
      </c>
      <c r="M63" s="442">
        <v>94</v>
      </c>
      <c r="N63" s="442">
        <v>92</v>
      </c>
      <c r="O63" s="442">
        <v>5217</v>
      </c>
      <c r="P63" s="442">
        <v>4950</v>
      </c>
      <c r="Q63" s="442">
        <v>10167</v>
      </c>
      <c r="R63" s="442">
        <v>89</v>
      </c>
      <c r="S63" s="442">
        <v>88</v>
      </c>
      <c r="T63" s="442">
        <v>88</v>
      </c>
      <c r="AG63" s="442">
        <v>22192</v>
      </c>
      <c r="AH63" s="442">
        <v>20906</v>
      </c>
      <c r="AI63" s="442">
        <v>43098</v>
      </c>
      <c r="AJ63" s="442">
        <v>91</v>
      </c>
      <c r="AK63" s="442">
        <v>93</v>
      </c>
      <c r="AL63" s="442">
        <v>92</v>
      </c>
      <c r="AM63" s="442">
        <v>22217</v>
      </c>
      <c r="AN63" s="442">
        <v>20938</v>
      </c>
      <c r="AO63" s="442">
        <v>43155</v>
      </c>
      <c r="AP63" s="442">
        <v>94</v>
      </c>
      <c r="AQ63" s="442">
        <v>96</v>
      </c>
      <c r="AR63" s="442">
        <v>95</v>
      </c>
      <c r="AS63" s="442">
        <v>22364</v>
      </c>
      <c r="AT63" s="442">
        <v>21019</v>
      </c>
      <c r="AU63" s="442">
        <v>43383</v>
      </c>
      <c r="AV63" s="442">
        <v>93</v>
      </c>
      <c r="AW63" s="442">
        <v>92</v>
      </c>
      <c r="AX63" s="442">
        <v>93</v>
      </c>
      <c r="BK63" s="442">
        <v>27397</v>
      </c>
      <c r="BL63" s="442">
        <v>25850</v>
      </c>
      <c r="BM63" s="442">
        <v>53247</v>
      </c>
      <c r="BN63" s="442">
        <v>91</v>
      </c>
      <c r="BO63" s="442">
        <v>92</v>
      </c>
      <c r="BP63" s="442">
        <v>91</v>
      </c>
      <c r="BQ63" s="442">
        <v>27419</v>
      </c>
      <c r="BR63" s="442">
        <v>25883</v>
      </c>
      <c r="BS63" s="442">
        <v>53302</v>
      </c>
      <c r="BT63" s="442">
        <v>93</v>
      </c>
      <c r="BU63" s="442">
        <v>95</v>
      </c>
      <c r="BV63" s="442">
        <v>94</v>
      </c>
      <c r="BW63" s="442">
        <v>27581</v>
      </c>
      <c r="BX63" s="442">
        <v>25969</v>
      </c>
      <c r="BY63" s="442">
        <v>53550</v>
      </c>
      <c r="BZ63" s="442">
        <v>92</v>
      </c>
      <c r="CA63" s="442">
        <v>91</v>
      </c>
      <c r="CB63" s="442">
        <v>92</v>
      </c>
    </row>
    <row r="64" spans="1:80" x14ac:dyDescent="0.25">
      <c r="B64" s="433" t="s">
        <v>382</v>
      </c>
      <c r="C64" s="442">
        <v>564</v>
      </c>
      <c r="D64" s="442">
        <v>533</v>
      </c>
      <c r="E64" s="442">
        <v>1097</v>
      </c>
      <c r="F64" s="442">
        <v>89</v>
      </c>
      <c r="G64" s="442">
        <v>89</v>
      </c>
      <c r="H64" s="442">
        <v>89</v>
      </c>
      <c r="I64" s="442">
        <v>564</v>
      </c>
      <c r="J64" s="442">
        <v>533</v>
      </c>
      <c r="K64" s="442">
        <v>1097</v>
      </c>
      <c r="L64" s="442">
        <v>91</v>
      </c>
      <c r="M64" s="442">
        <v>94</v>
      </c>
      <c r="N64" s="442">
        <v>93</v>
      </c>
      <c r="O64" s="442">
        <v>565</v>
      </c>
      <c r="P64" s="442">
        <v>534</v>
      </c>
      <c r="Q64" s="442">
        <v>1099</v>
      </c>
      <c r="R64" s="442">
        <v>90</v>
      </c>
      <c r="S64" s="442">
        <v>91</v>
      </c>
      <c r="T64" s="442">
        <v>90</v>
      </c>
      <c r="AG64" s="442">
        <v>6417</v>
      </c>
      <c r="AH64" s="442">
        <v>5835</v>
      </c>
      <c r="AI64" s="442">
        <v>12252</v>
      </c>
      <c r="AJ64" s="442">
        <v>93</v>
      </c>
      <c r="AK64" s="442">
        <v>94</v>
      </c>
      <c r="AL64" s="442">
        <v>93</v>
      </c>
      <c r="AM64" s="442">
        <v>6432</v>
      </c>
      <c r="AN64" s="442">
        <v>5852</v>
      </c>
      <c r="AO64" s="442">
        <v>12284</v>
      </c>
      <c r="AP64" s="442">
        <v>94</v>
      </c>
      <c r="AQ64" s="442">
        <v>96</v>
      </c>
      <c r="AR64" s="442">
        <v>95</v>
      </c>
      <c r="AS64" s="442">
        <v>6498</v>
      </c>
      <c r="AT64" s="442">
        <v>5896</v>
      </c>
      <c r="AU64" s="442">
        <v>12394</v>
      </c>
      <c r="AV64" s="442">
        <v>95</v>
      </c>
      <c r="AW64" s="442">
        <v>94</v>
      </c>
      <c r="AX64" s="442">
        <v>95</v>
      </c>
      <c r="BK64" s="442">
        <v>6981</v>
      </c>
      <c r="BL64" s="442">
        <v>6368</v>
      </c>
      <c r="BM64" s="442">
        <v>13349</v>
      </c>
      <c r="BN64" s="442">
        <v>92</v>
      </c>
      <c r="BO64" s="442">
        <v>93</v>
      </c>
      <c r="BP64" s="442">
        <v>93</v>
      </c>
      <c r="BQ64" s="442">
        <v>6996</v>
      </c>
      <c r="BR64" s="442">
        <v>6385</v>
      </c>
      <c r="BS64" s="442">
        <v>13381</v>
      </c>
      <c r="BT64" s="442">
        <v>94</v>
      </c>
      <c r="BU64" s="442">
        <v>96</v>
      </c>
      <c r="BV64" s="442">
        <v>95</v>
      </c>
      <c r="BW64" s="442">
        <v>7063</v>
      </c>
      <c r="BX64" s="442">
        <v>6430</v>
      </c>
      <c r="BY64" s="442">
        <v>13493</v>
      </c>
      <c r="BZ64" s="442">
        <v>94</v>
      </c>
      <c r="CA64" s="442">
        <v>94</v>
      </c>
      <c r="CB64" s="442">
        <v>94</v>
      </c>
    </row>
    <row r="65" spans="2:80" x14ac:dyDescent="0.25">
      <c r="B65" s="433" t="s">
        <v>383</v>
      </c>
      <c r="C65" s="442">
        <v>2621</v>
      </c>
      <c r="D65" s="442">
        <v>2499</v>
      </c>
      <c r="E65" s="442">
        <v>5120</v>
      </c>
      <c r="F65" s="442">
        <v>88</v>
      </c>
      <c r="G65" s="442">
        <v>88</v>
      </c>
      <c r="H65" s="442">
        <v>88</v>
      </c>
      <c r="I65" s="442">
        <v>2620</v>
      </c>
      <c r="J65" s="442">
        <v>2500</v>
      </c>
      <c r="K65" s="442">
        <v>5120</v>
      </c>
      <c r="L65" s="442">
        <v>89</v>
      </c>
      <c r="M65" s="442">
        <v>93</v>
      </c>
      <c r="N65" s="442">
        <v>91</v>
      </c>
      <c r="O65" s="442">
        <v>2620</v>
      </c>
      <c r="P65" s="442">
        <v>2503</v>
      </c>
      <c r="Q65" s="442">
        <v>5123</v>
      </c>
      <c r="R65" s="442">
        <v>87</v>
      </c>
      <c r="S65" s="442">
        <v>85</v>
      </c>
      <c r="T65" s="442">
        <v>86</v>
      </c>
      <c r="AG65" s="442">
        <v>9088</v>
      </c>
      <c r="AH65" s="442">
        <v>8643</v>
      </c>
      <c r="AI65" s="442">
        <v>17731</v>
      </c>
      <c r="AJ65" s="442">
        <v>90</v>
      </c>
      <c r="AK65" s="442">
        <v>91</v>
      </c>
      <c r="AL65" s="442">
        <v>90</v>
      </c>
      <c r="AM65" s="442">
        <v>9091</v>
      </c>
      <c r="AN65" s="442">
        <v>8646</v>
      </c>
      <c r="AO65" s="442">
        <v>17737</v>
      </c>
      <c r="AP65" s="442">
        <v>93</v>
      </c>
      <c r="AQ65" s="442">
        <v>95</v>
      </c>
      <c r="AR65" s="442">
        <v>94</v>
      </c>
      <c r="AS65" s="442">
        <v>9120</v>
      </c>
      <c r="AT65" s="442">
        <v>8658</v>
      </c>
      <c r="AU65" s="442">
        <v>17778</v>
      </c>
      <c r="AV65" s="442">
        <v>91</v>
      </c>
      <c r="AW65" s="442">
        <v>89</v>
      </c>
      <c r="AX65" s="442">
        <v>90</v>
      </c>
      <c r="BK65" s="442">
        <v>11709</v>
      </c>
      <c r="BL65" s="442">
        <v>11142</v>
      </c>
      <c r="BM65" s="442">
        <v>22851</v>
      </c>
      <c r="BN65" s="442">
        <v>89</v>
      </c>
      <c r="BO65" s="442">
        <v>90</v>
      </c>
      <c r="BP65" s="442">
        <v>90</v>
      </c>
      <c r="BQ65" s="442">
        <v>11711</v>
      </c>
      <c r="BR65" s="442">
        <v>11146</v>
      </c>
      <c r="BS65" s="442">
        <v>22857</v>
      </c>
      <c r="BT65" s="442">
        <v>92</v>
      </c>
      <c r="BU65" s="442">
        <v>94</v>
      </c>
      <c r="BV65" s="442">
        <v>93</v>
      </c>
      <c r="BW65" s="442">
        <v>11740</v>
      </c>
      <c r="BX65" s="442">
        <v>11161</v>
      </c>
      <c r="BY65" s="442">
        <v>22901</v>
      </c>
      <c r="BZ65" s="442">
        <v>90</v>
      </c>
      <c r="CA65" s="442">
        <v>88</v>
      </c>
      <c r="CB65" s="442">
        <v>89</v>
      </c>
    </row>
    <row r="66" spans="2:80" x14ac:dyDescent="0.25">
      <c r="B66" s="433" t="s">
        <v>384</v>
      </c>
      <c r="C66" s="442">
        <v>1422</v>
      </c>
      <c r="D66" s="442">
        <v>1404</v>
      </c>
      <c r="E66" s="442">
        <v>2826</v>
      </c>
      <c r="F66" s="442">
        <v>90</v>
      </c>
      <c r="G66" s="442">
        <v>91</v>
      </c>
      <c r="H66" s="442">
        <v>91</v>
      </c>
      <c r="I66" s="442">
        <v>1420</v>
      </c>
      <c r="J66" s="442">
        <v>1405</v>
      </c>
      <c r="K66" s="442">
        <v>2825</v>
      </c>
      <c r="L66" s="442">
        <v>93</v>
      </c>
      <c r="M66" s="442">
        <v>96</v>
      </c>
      <c r="N66" s="442">
        <v>94</v>
      </c>
      <c r="O66" s="442">
        <v>1428</v>
      </c>
      <c r="P66" s="442">
        <v>1406</v>
      </c>
      <c r="Q66" s="442">
        <v>2834</v>
      </c>
      <c r="R66" s="442">
        <v>91</v>
      </c>
      <c r="S66" s="442">
        <v>90</v>
      </c>
      <c r="T66" s="442">
        <v>90</v>
      </c>
      <c r="AG66" s="442">
        <v>3443</v>
      </c>
      <c r="AH66" s="442">
        <v>3307</v>
      </c>
      <c r="AI66" s="442">
        <v>6750</v>
      </c>
      <c r="AJ66" s="442">
        <v>93</v>
      </c>
      <c r="AK66" s="442">
        <v>93</v>
      </c>
      <c r="AL66" s="442">
        <v>93</v>
      </c>
      <c r="AM66" s="442">
        <v>3443</v>
      </c>
      <c r="AN66" s="442">
        <v>3311</v>
      </c>
      <c r="AO66" s="442">
        <v>6754</v>
      </c>
      <c r="AP66" s="442">
        <v>94</v>
      </c>
      <c r="AQ66" s="442">
        <v>97</v>
      </c>
      <c r="AR66" s="442">
        <v>95</v>
      </c>
      <c r="AS66" s="442">
        <v>3454</v>
      </c>
      <c r="AT66" s="442">
        <v>3315</v>
      </c>
      <c r="AU66" s="442">
        <v>6769</v>
      </c>
      <c r="AV66" s="442">
        <v>93</v>
      </c>
      <c r="AW66" s="442">
        <v>92</v>
      </c>
      <c r="AX66" s="442">
        <v>92</v>
      </c>
      <c r="BK66" s="442">
        <v>4865</v>
      </c>
      <c r="BL66" s="442">
        <v>4711</v>
      </c>
      <c r="BM66" s="442">
        <v>9576</v>
      </c>
      <c r="BN66" s="442">
        <v>92</v>
      </c>
      <c r="BO66" s="442">
        <v>93</v>
      </c>
      <c r="BP66" s="442">
        <v>92</v>
      </c>
      <c r="BQ66" s="442">
        <v>4863</v>
      </c>
      <c r="BR66" s="442">
        <v>4716</v>
      </c>
      <c r="BS66" s="442">
        <v>9579</v>
      </c>
      <c r="BT66" s="442">
        <v>94</v>
      </c>
      <c r="BU66" s="442">
        <v>96</v>
      </c>
      <c r="BV66" s="442">
        <v>95</v>
      </c>
      <c r="BW66" s="442">
        <v>4882</v>
      </c>
      <c r="BX66" s="442">
        <v>4721</v>
      </c>
      <c r="BY66" s="442">
        <v>9603</v>
      </c>
      <c r="BZ66" s="442">
        <v>92</v>
      </c>
      <c r="CA66" s="442">
        <v>91</v>
      </c>
      <c r="CB66" s="442">
        <v>92</v>
      </c>
    </row>
    <row r="67" spans="2:80" x14ac:dyDescent="0.25">
      <c r="B67" s="433" t="s">
        <v>385</v>
      </c>
      <c r="C67" s="442">
        <v>598</v>
      </c>
      <c r="D67" s="442">
        <v>508</v>
      </c>
      <c r="E67" s="442">
        <v>1106</v>
      </c>
      <c r="F67" s="442">
        <v>91</v>
      </c>
      <c r="G67" s="442">
        <v>93</v>
      </c>
      <c r="H67" s="442">
        <v>92</v>
      </c>
      <c r="I67" s="442">
        <v>598</v>
      </c>
      <c r="J67" s="442">
        <v>507</v>
      </c>
      <c r="K67" s="442">
        <v>1105</v>
      </c>
      <c r="L67" s="442">
        <v>91</v>
      </c>
      <c r="M67" s="442">
        <v>95</v>
      </c>
      <c r="N67" s="442">
        <v>93</v>
      </c>
      <c r="O67" s="442">
        <v>604</v>
      </c>
      <c r="P67" s="442">
        <v>507</v>
      </c>
      <c r="Q67" s="442">
        <v>1111</v>
      </c>
      <c r="R67" s="442">
        <v>91</v>
      </c>
      <c r="S67" s="442">
        <v>92</v>
      </c>
      <c r="T67" s="442">
        <v>92</v>
      </c>
      <c r="AG67" s="442">
        <v>3244</v>
      </c>
      <c r="AH67" s="442">
        <v>3121</v>
      </c>
      <c r="AI67" s="442">
        <v>6365</v>
      </c>
      <c r="AJ67" s="442">
        <v>92</v>
      </c>
      <c r="AK67" s="442">
        <v>94</v>
      </c>
      <c r="AL67" s="442">
        <v>93</v>
      </c>
      <c r="AM67" s="442">
        <v>3251</v>
      </c>
      <c r="AN67" s="442">
        <v>3129</v>
      </c>
      <c r="AO67" s="442">
        <v>6380</v>
      </c>
      <c r="AP67" s="442">
        <v>94</v>
      </c>
      <c r="AQ67" s="442">
        <v>96</v>
      </c>
      <c r="AR67" s="442">
        <v>95</v>
      </c>
      <c r="AS67" s="442">
        <v>3292</v>
      </c>
      <c r="AT67" s="442">
        <v>3150</v>
      </c>
      <c r="AU67" s="442">
        <v>6442</v>
      </c>
      <c r="AV67" s="442">
        <v>95</v>
      </c>
      <c r="AW67" s="442">
        <v>95</v>
      </c>
      <c r="AX67" s="442">
        <v>95</v>
      </c>
      <c r="BK67" s="442">
        <v>3842</v>
      </c>
      <c r="BL67" s="442">
        <v>3629</v>
      </c>
      <c r="BM67" s="442">
        <v>7471</v>
      </c>
      <c r="BN67" s="442">
        <v>92</v>
      </c>
      <c r="BO67" s="442">
        <v>94</v>
      </c>
      <c r="BP67" s="442">
        <v>93</v>
      </c>
      <c r="BQ67" s="442">
        <v>3849</v>
      </c>
      <c r="BR67" s="442">
        <v>3636</v>
      </c>
      <c r="BS67" s="442">
        <v>7485</v>
      </c>
      <c r="BT67" s="442">
        <v>93</v>
      </c>
      <c r="BU67" s="442">
        <v>96</v>
      </c>
      <c r="BV67" s="442">
        <v>95</v>
      </c>
      <c r="BW67" s="442">
        <v>3896</v>
      </c>
      <c r="BX67" s="442">
        <v>3657</v>
      </c>
      <c r="BY67" s="442">
        <v>7553</v>
      </c>
      <c r="BZ67" s="442">
        <v>94</v>
      </c>
      <c r="CA67" s="442">
        <v>95</v>
      </c>
      <c r="CB67" s="442">
        <v>94</v>
      </c>
    </row>
    <row r="68" spans="2:80" x14ac:dyDescent="0.25">
      <c r="B68" s="433" t="s">
        <v>36</v>
      </c>
      <c r="C68" s="442">
        <v>4533</v>
      </c>
      <c r="D68" s="442">
        <v>4391</v>
      </c>
      <c r="E68" s="442">
        <v>8924</v>
      </c>
      <c r="F68" s="442">
        <v>87</v>
      </c>
      <c r="G68" s="442">
        <v>90</v>
      </c>
      <c r="H68" s="442">
        <v>89</v>
      </c>
      <c r="I68" s="442">
        <v>4539</v>
      </c>
      <c r="J68" s="442">
        <v>4395</v>
      </c>
      <c r="K68" s="442">
        <v>8934</v>
      </c>
      <c r="L68" s="442">
        <v>89</v>
      </c>
      <c r="M68" s="442">
        <v>94</v>
      </c>
      <c r="N68" s="442">
        <v>92</v>
      </c>
      <c r="O68" s="442">
        <v>4528</v>
      </c>
      <c r="P68" s="442">
        <v>4395</v>
      </c>
      <c r="Q68" s="442">
        <v>8923</v>
      </c>
      <c r="R68" s="442">
        <v>86</v>
      </c>
      <c r="S68" s="442">
        <v>88</v>
      </c>
      <c r="T68" s="442">
        <v>87</v>
      </c>
      <c r="AG68" s="442">
        <v>9563</v>
      </c>
      <c r="AH68" s="442">
        <v>9277</v>
      </c>
      <c r="AI68" s="442">
        <v>18840</v>
      </c>
      <c r="AJ68" s="442">
        <v>91</v>
      </c>
      <c r="AK68" s="442">
        <v>92</v>
      </c>
      <c r="AL68" s="442">
        <v>92</v>
      </c>
      <c r="AM68" s="442">
        <v>9579</v>
      </c>
      <c r="AN68" s="442">
        <v>9295</v>
      </c>
      <c r="AO68" s="442">
        <v>18874</v>
      </c>
      <c r="AP68" s="442">
        <v>93</v>
      </c>
      <c r="AQ68" s="442">
        <v>96</v>
      </c>
      <c r="AR68" s="442">
        <v>94</v>
      </c>
      <c r="AS68" s="442">
        <v>9602</v>
      </c>
      <c r="AT68" s="442">
        <v>9309</v>
      </c>
      <c r="AU68" s="442">
        <v>18911</v>
      </c>
      <c r="AV68" s="442">
        <v>91</v>
      </c>
      <c r="AW68" s="442">
        <v>91</v>
      </c>
      <c r="AX68" s="442">
        <v>91</v>
      </c>
      <c r="BK68" s="442">
        <v>14096</v>
      </c>
      <c r="BL68" s="442">
        <v>13668</v>
      </c>
      <c r="BM68" s="442">
        <v>27764</v>
      </c>
      <c r="BN68" s="442">
        <v>90</v>
      </c>
      <c r="BO68" s="442">
        <v>92</v>
      </c>
      <c r="BP68" s="442">
        <v>91</v>
      </c>
      <c r="BQ68" s="442">
        <v>14118</v>
      </c>
      <c r="BR68" s="442">
        <v>13690</v>
      </c>
      <c r="BS68" s="442">
        <v>27808</v>
      </c>
      <c r="BT68" s="442">
        <v>92</v>
      </c>
      <c r="BU68" s="442">
        <v>95</v>
      </c>
      <c r="BV68" s="442">
        <v>93</v>
      </c>
      <c r="BW68" s="442">
        <v>14130</v>
      </c>
      <c r="BX68" s="442">
        <v>13704</v>
      </c>
      <c r="BY68" s="442">
        <v>27834</v>
      </c>
      <c r="BZ68" s="442">
        <v>89</v>
      </c>
      <c r="CA68" s="442">
        <v>90</v>
      </c>
      <c r="CB68" s="442">
        <v>90</v>
      </c>
    </row>
    <row r="69" spans="2:80" x14ac:dyDescent="0.25">
      <c r="B69" s="433" t="s">
        <v>438</v>
      </c>
      <c r="C69" s="442">
        <v>1299</v>
      </c>
      <c r="D69" s="442">
        <v>1247</v>
      </c>
      <c r="E69" s="442">
        <v>2546</v>
      </c>
      <c r="F69" s="442">
        <v>86</v>
      </c>
      <c r="G69" s="442">
        <v>89</v>
      </c>
      <c r="H69" s="442">
        <v>87</v>
      </c>
      <c r="I69" s="442">
        <v>1299</v>
      </c>
      <c r="J69" s="442">
        <v>1246</v>
      </c>
      <c r="K69" s="442">
        <v>2545</v>
      </c>
      <c r="L69" s="442">
        <v>88</v>
      </c>
      <c r="M69" s="442">
        <v>92</v>
      </c>
      <c r="N69" s="442">
        <v>90</v>
      </c>
      <c r="O69" s="442">
        <v>1299</v>
      </c>
      <c r="P69" s="442">
        <v>1248</v>
      </c>
      <c r="Q69" s="442">
        <v>2547</v>
      </c>
      <c r="R69" s="442">
        <v>83</v>
      </c>
      <c r="S69" s="442">
        <v>86</v>
      </c>
      <c r="T69" s="442">
        <v>85</v>
      </c>
      <c r="AG69" s="442">
        <v>2677</v>
      </c>
      <c r="AH69" s="442">
        <v>2449</v>
      </c>
      <c r="AI69" s="442">
        <v>5126</v>
      </c>
      <c r="AJ69" s="442">
        <v>90</v>
      </c>
      <c r="AK69" s="442">
        <v>91</v>
      </c>
      <c r="AL69" s="442">
        <v>90</v>
      </c>
      <c r="AM69" s="442">
        <v>2680</v>
      </c>
      <c r="AN69" s="442">
        <v>2451</v>
      </c>
      <c r="AO69" s="442">
        <v>5131</v>
      </c>
      <c r="AP69" s="442">
        <v>93</v>
      </c>
      <c r="AQ69" s="442">
        <v>95</v>
      </c>
      <c r="AR69" s="442">
        <v>94</v>
      </c>
      <c r="AS69" s="442">
        <v>2680</v>
      </c>
      <c r="AT69" s="442">
        <v>2455</v>
      </c>
      <c r="AU69" s="442">
        <v>5135</v>
      </c>
      <c r="AV69" s="442">
        <v>89</v>
      </c>
      <c r="AW69" s="442">
        <v>88</v>
      </c>
      <c r="AX69" s="442">
        <v>88</v>
      </c>
      <c r="BK69" s="442">
        <v>3976</v>
      </c>
      <c r="BL69" s="442">
        <v>3696</v>
      </c>
      <c r="BM69" s="442">
        <v>7672</v>
      </c>
      <c r="BN69" s="442">
        <v>88</v>
      </c>
      <c r="BO69" s="442">
        <v>90</v>
      </c>
      <c r="BP69" s="442">
        <v>89</v>
      </c>
      <c r="BQ69" s="442">
        <v>3979</v>
      </c>
      <c r="BR69" s="442">
        <v>3697</v>
      </c>
      <c r="BS69" s="442">
        <v>7676</v>
      </c>
      <c r="BT69" s="442">
        <v>91</v>
      </c>
      <c r="BU69" s="442">
        <v>94</v>
      </c>
      <c r="BV69" s="442">
        <v>92</v>
      </c>
      <c r="BW69" s="442">
        <v>3979</v>
      </c>
      <c r="BX69" s="442">
        <v>3703</v>
      </c>
      <c r="BY69" s="442">
        <v>7682</v>
      </c>
      <c r="BZ69" s="442">
        <v>87</v>
      </c>
      <c r="CA69" s="442">
        <v>87</v>
      </c>
      <c r="CB69" s="442">
        <v>87</v>
      </c>
    </row>
    <row r="70" spans="2:80" x14ac:dyDescent="0.25">
      <c r="B70" s="433" t="s">
        <v>439</v>
      </c>
      <c r="C70" s="442">
        <v>2672</v>
      </c>
      <c r="D70" s="442">
        <v>2589</v>
      </c>
      <c r="E70" s="442">
        <v>5261</v>
      </c>
      <c r="F70" s="442">
        <v>88</v>
      </c>
      <c r="G70" s="442">
        <v>91</v>
      </c>
      <c r="H70" s="442">
        <v>90</v>
      </c>
      <c r="I70" s="442">
        <v>2678</v>
      </c>
      <c r="J70" s="442">
        <v>2594</v>
      </c>
      <c r="K70" s="442">
        <v>5272</v>
      </c>
      <c r="L70" s="442">
        <v>90</v>
      </c>
      <c r="M70" s="442">
        <v>95</v>
      </c>
      <c r="N70" s="442">
        <v>92</v>
      </c>
      <c r="O70" s="442">
        <v>2669</v>
      </c>
      <c r="P70" s="442">
        <v>2591</v>
      </c>
      <c r="Q70" s="442">
        <v>5260</v>
      </c>
      <c r="R70" s="442">
        <v>88</v>
      </c>
      <c r="S70" s="442">
        <v>89</v>
      </c>
      <c r="T70" s="442">
        <v>89</v>
      </c>
      <c r="AG70" s="442">
        <v>5680</v>
      </c>
      <c r="AH70" s="442">
        <v>5673</v>
      </c>
      <c r="AI70" s="442">
        <v>11353</v>
      </c>
      <c r="AJ70" s="442">
        <v>92</v>
      </c>
      <c r="AK70" s="442">
        <v>93</v>
      </c>
      <c r="AL70" s="442">
        <v>93</v>
      </c>
      <c r="AM70" s="442">
        <v>5693</v>
      </c>
      <c r="AN70" s="442">
        <v>5681</v>
      </c>
      <c r="AO70" s="442">
        <v>11374</v>
      </c>
      <c r="AP70" s="442">
        <v>93</v>
      </c>
      <c r="AQ70" s="442">
        <v>96</v>
      </c>
      <c r="AR70" s="442">
        <v>95</v>
      </c>
      <c r="AS70" s="442">
        <v>5710</v>
      </c>
      <c r="AT70" s="442">
        <v>5690</v>
      </c>
      <c r="AU70" s="442">
        <v>11400</v>
      </c>
      <c r="AV70" s="442">
        <v>92</v>
      </c>
      <c r="AW70" s="442">
        <v>93</v>
      </c>
      <c r="AX70" s="442">
        <v>93</v>
      </c>
      <c r="BK70" s="442">
        <v>8352</v>
      </c>
      <c r="BL70" s="442">
        <v>8262</v>
      </c>
      <c r="BM70" s="442">
        <v>16614</v>
      </c>
      <c r="BN70" s="442">
        <v>91</v>
      </c>
      <c r="BO70" s="442">
        <v>93</v>
      </c>
      <c r="BP70" s="442">
        <v>92</v>
      </c>
      <c r="BQ70" s="442">
        <v>8371</v>
      </c>
      <c r="BR70" s="442">
        <v>8275</v>
      </c>
      <c r="BS70" s="442">
        <v>16646</v>
      </c>
      <c r="BT70" s="442">
        <v>92</v>
      </c>
      <c r="BU70" s="442">
        <v>96</v>
      </c>
      <c r="BV70" s="442">
        <v>94</v>
      </c>
      <c r="BW70" s="442">
        <v>8379</v>
      </c>
      <c r="BX70" s="442">
        <v>8281</v>
      </c>
      <c r="BY70" s="442">
        <v>16660</v>
      </c>
      <c r="BZ70" s="442">
        <v>91</v>
      </c>
      <c r="CA70" s="442">
        <v>92</v>
      </c>
      <c r="CB70" s="442">
        <v>91</v>
      </c>
    </row>
    <row r="71" spans="2:80" x14ac:dyDescent="0.25">
      <c r="B71" s="433" t="s">
        <v>388</v>
      </c>
      <c r="C71" s="442">
        <v>562</v>
      </c>
      <c r="D71" s="442">
        <v>555</v>
      </c>
      <c r="E71" s="442">
        <v>1117</v>
      </c>
      <c r="F71" s="442">
        <v>85</v>
      </c>
      <c r="G71" s="442">
        <v>89</v>
      </c>
      <c r="H71" s="442">
        <v>87</v>
      </c>
      <c r="I71" s="442">
        <v>562</v>
      </c>
      <c r="J71" s="442">
        <v>555</v>
      </c>
      <c r="K71" s="442">
        <v>1117</v>
      </c>
      <c r="L71" s="442">
        <v>86</v>
      </c>
      <c r="M71" s="442">
        <v>94</v>
      </c>
      <c r="N71" s="442">
        <v>90</v>
      </c>
      <c r="O71" s="442">
        <v>560</v>
      </c>
      <c r="P71" s="442">
        <v>556</v>
      </c>
      <c r="Q71" s="442">
        <v>1116</v>
      </c>
      <c r="R71" s="442">
        <v>84</v>
      </c>
      <c r="S71" s="442">
        <v>87</v>
      </c>
      <c r="T71" s="442">
        <v>86</v>
      </c>
      <c r="AG71" s="442">
        <v>1206</v>
      </c>
      <c r="AH71" s="442">
        <v>1155</v>
      </c>
      <c r="AI71" s="442">
        <v>2361</v>
      </c>
      <c r="AJ71" s="442">
        <v>89</v>
      </c>
      <c r="AK71" s="442">
        <v>92</v>
      </c>
      <c r="AL71" s="442">
        <v>91</v>
      </c>
      <c r="AM71" s="442">
        <v>1206</v>
      </c>
      <c r="AN71" s="442">
        <v>1163</v>
      </c>
      <c r="AO71" s="442">
        <v>2369</v>
      </c>
      <c r="AP71" s="442">
        <v>92</v>
      </c>
      <c r="AQ71" s="442">
        <v>96</v>
      </c>
      <c r="AR71" s="442">
        <v>94</v>
      </c>
      <c r="AS71" s="442">
        <v>1212</v>
      </c>
      <c r="AT71" s="442">
        <v>1164</v>
      </c>
      <c r="AU71" s="442">
        <v>2376</v>
      </c>
      <c r="AV71" s="442">
        <v>88</v>
      </c>
      <c r="AW71" s="442">
        <v>90</v>
      </c>
      <c r="AX71" s="442">
        <v>89</v>
      </c>
      <c r="BK71" s="442">
        <v>1768</v>
      </c>
      <c r="BL71" s="442">
        <v>1710</v>
      </c>
      <c r="BM71" s="442">
        <v>3478</v>
      </c>
      <c r="BN71" s="442">
        <v>88</v>
      </c>
      <c r="BO71" s="442">
        <v>91</v>
      </c>
      <c r="BP71" s="442">
        <v>90</v>
      </c>
      <c r="BQ71" s="442">
        <v>1768</v>
      </c>
      <c r="BR71" s="442">
        <v>1718</v>
      </c>
      <c r="BS71" s="442">
        <v>3486</v>
      </c>
      <c r="BT71" s="442">
        <v>90</v>
      </c>
      <c r="BU71" s="442">
        <v>95</v>
      </c>
      <c r="BV71" s="442">
        <v>93</v>
      </c>
      <c r="BW71" s="442">
        <v>1772</v>
      </c>
      <c r="BX71" s="442">
        <v>1720</v>
      </c>
      <c r="BY71" s="442">
        <v>3492</v>
      </c>
      <c r="BZ71" s="442">
        <v>87</v>
      </c>
      <c r="CA71" s="442">
        <v>89</v>
      </c>
      <c r="CB71" s="442">
        <v>88</v>
      </c>
    </row>
    <row r="72" spans="2:80" s="446" customFormat="1" x14ac:dyDescent="0.25">
      <c r="AG72" s="442"/>
      <c r="AH72" s="442"/>
      <c r="AI72" s="442"/>
      <c r="AJ72" s="442"/>
      <c r="AK72" s="442"/>
      <c r="AL72" s="442"/>
      <c r="AM72" s="442"/>
      <c r="AN72" s="442"/>
      <c r="AO72" s="442"/>
      <c r="AP72" s="442"/>
      <c r="AQ72" s="442"/>
      <c r="AR72" s="442"/>
      <c r="AS72" s="442"/>
      <c r="AT72" s="442"/>
      <c r="AU72" s="442"/>
      <c r="AV72" s="442"/>
      <c r="AW72" s="442"/>
      <c r="AX72" s="442"/>
      <c r="BK72" s="442"/>
      <c r="BL72" s="442"/>
      <c r="BM72" s="442"/>
      <c r="BN72" s="442"/>
      <c r="BO72" s="442"/>
      <c r="BP72" s="442"/>
      <c r="BQ72" s="442"/>
      <c r="BR72" s="442"/>
      <c r="BS72" s="442"/>
      <c r="BT72" s="442"/>
      <c r="BU72" s="442"/>
      <c r="BV72" s="442"/>
      <c r="BW72" s="442"/>
      <c r="BX72" s="442"/>
      <c r="BY72" s="442"/>
      <c r="BZ72" s="442"/>
      <c r="CA72" s="442"/>
      <c r="CB72" s="442"/>
    </row>
    <row r="73" spans="2:80" x14ac:dyDescent="0.25">
      <c r="B73" s="433" t="s">
        <v>37</v>
      </c>
      <c r="C73" s="442">
        <v>79</v>
      </c>
      <c r="D73" s="442">
        <v>59</v>
      </c>
      <c r="E73" s="442">
        <v>138</v>
      </c>
      <c r="F73" s="442">
        <v>90</v>
      </c>
      <c r="G73" s="442">
        <v>93</v>
      </c>
      <c r="H73" s="442">
        <v>91</v>
      </c>
      <c r="I73" s="442">
        <v>80</v>
      </c>
      <c r="J73" s="442">
        <v>59</v>
      </c>
      <c r="K73" s="442">
        <v>139</v>
      </c>
      <c r="L73" s="442">
        <v>93</v>
      </c>
      <c r="M73" s="442">
        <v>93</v>
      </c>
      <c r="N73" s="442">
        <v>93</v>
      </c>
      <c r="O73" s="442">
        <v>79</v>
      </c>
      <c r="P73" s="442">
        <v>59</v>
      </c>
      <c r="Q73" s="442">
        <v>138</v>
      </c>
      <c r="R73" s="442" t="s">
        <v>415</v>
      </c>
      <c r="S73" s="442" t="s">
        <v>415</v>
      </c>
      <c r="T73" s="442">
        <v>93</v>
      </c>
      <c r="U73" s="446"/>
      <c r="V73" s="446"/>
      <c r="W73" s="446"/>
      <c r="X73" s="446"/>
      <c r="Y73" s="446"/>
      <c r="Z73" s="446"/>
      <c r="AA73" s="446"/>
      <c r="AB73" s="446"/>
      <c r="AC73" s="446"/>
      <c r="AD73" s="446"/>
      <c r="AE73" s="446"/>
      <c r="AF73" s="446"/>
      <c r="AG73" s="442">
        <v>821</v>
      </c>
      <c r="AH73" s="442">
        <v>814</v>
      </c>
      <c r="AI73" s="442">
        <v>1635</v>
      </c>
      <c r="AJ73" s="442">
        <v>95</v>
      </c>
      <c r="AK73" s="442">
        <v>95</v>
      </c>
      <c r="AL73" s="442">
        <v>95</v>
      </c>
      <c r="AM73" s="442">
        <v>820</v>
      </c>
      <c r="AN73" s="442">
        <v>821</v>
      </c>
      <c r="AO73" s="442">
        <v>1641</v>
      </c>
      <c r="AP73" s="442">
        <v>95</v>
      </c>
      <c r="AQ73" s="442">
        <v>96</v>
      </c>
      <c r="AR73" s="442">
        <v>96</v>
      </c>
      <c r="AS73" s="442">
        <v>834</v>
      </c>
      <c r="AT73" s="442">
        <v>843</v>
      </c>
      <c r="AU73" s="442">
        <v>1677</v>
      </c>
      <c r="AV73" s="442">
        <v>97</v>
      </c>
      <c r="AW73" s="442">
        <v>97</v>
      </c>
      <c r="AX73" s="442">
        <v>97</v>
      </c>
      <c r="AY73" s="446"/>
      <c r="AZ73" s="446"/>
      <c r="BA73" s="446"/>
      <c r="BB73" s="446"/>
      <c r="BC73" s="446"/>
      <c r="BD73" s="446"/>
      <c r="BE73" s="446"/>
      <c r="BF73" s="446"/>
      <c r="BG73" s="446"/>
      <c r="BH73" s="446"/>
      <c r="BI73" s="446"/>
      <c r="BJ73" s="446"/>
      <c r="BK73" s="442">
        <v>900</v>
      </c>
      <c r="BL73" s="442">
        <v>873</v>
      </c>
      <c r="BM73" s="442">
        <v>1773</v>
      </c>
      <c r="BN73" s="442">
        <v>95</v>
      </c>
      <c r="BO73" s="442">
        <v>95</v>
      </c>
      <c r="BP73" s="442">
        <v>95</v>
      </c>
      <c r="BQ73" s="442">
        <v>900</v>
      </c>
      <c r="BR73" s="442">
        <v>880</v>
      </c>
      <c r="BS73" s="442">
        <v>1780</v>
      </c>
      <c r="BT73" s="442">
        <v>95</v>
      </c>
      <c r="BU73" s="442">
        <v>96</v>
      </c>
      <c r="BV73" s="442">
        <v>96</v>
      </c>
      <c r="BW73" s="442">
        <v>913</v>
      </c>
      <c r="BX73" s="442">
        <v>902</v>
      </c>
      <c r="BY73" s="442">
        <v>1815</v>
      </c>
      <c r="BZ73" s="442">
        <v>96</v>
      </c>
      <c r="CA73" s="442">
        <v>97</v>
      </c>
      <c r="CB73" s="442">
        <v>97</v>
      </c>
    </row>
    <row r="74" spans="2:80" s="446" customFormat="1" x14ac:dyDescent="0.25">
      <c r="D74" s="433"/>
      <c r="E74" s="433"/>
      <c r="F74" s="433"/>
      <c r="G74" s="433"/>
      <c r="H74" s="433"/>
      <c r="I74" s="433"/>
      <c r="J74" s="433"/>
      <c r="K74" s="433"/>
      <c r="L74" s="433"/>
      <c r="M74" s="433"/>
      <c r="N74" s="433"/>
      <c r="O74" s="433"/>
      <c r="P74" s="433"/>
      <c r="Q74" s="433"/>
      <c r="R74" s="433"/>
      <c r="S74" s="433"/>
      <c r="T74" s="433"/>
      <c r="AG74" s="442"/>
      <c r="AH74" s="442"/>
      <c r="AI74" s="442"/>
      <c r="AJ74" s="442"/>
      <c r="AK74" s="442"/>
      <c r="AL74" s="442"/>
      <c r="AM74" s="442"/>
      <c r="AN74" s="442"/>
      <c r="AO74" s="442"/>
      <c r="AP74" s="442"/>
      <c r="AQ74" s="442"/>
      <c r="AR74" s="442"/>
      <c r="AS74" s="442"/>
      <c r="AT74" s="442"/>
      <c r="AU74" s="442"/>
      <c r="AV74" s="442"/>
      <c r="AW74" s="442"/>
      <c r="AX74" s="442"/>
      <c r="BK74" s="442"/>
      <c r="BL74" s="442"/>
      <c r="BM74" s="442"/>
      <c r="BN74" s="442"/>
      <c r="BO74" s="442"/>
      <c r="BP74" s="442"/>
      <c r="BQ74" s="442"/>
      <c r="BR74" s="442"/>
      <c r="BS74" s="442"/>
      <c r="BT74" s="442"/>
      <c r="BU74" s="442"/>
      <c r="BV74" s="442"/>
      <c r="BW74" s="442"/>
      <c r="BX74" s="442"/>
      <c r="BY74" s="442"/>
      <c r="BZ74" s="442"/>
      <c r="CA74" s="442"/>
      <c r="CB74" s="442"/>
    </row>
    <row r="75" spans="2:80" x14ac:dyDescent="0.25">
      <c r="B75" s="433" t="s">
        <v>389</v>
      </c>
      <c r="C75" s="442">
        <v>1073</v>
      </c>
      <c r="D75" s="442">
        <v>1027</v>
      </c>
      <c r="E75" s="442">
        <v>2100</v>
      </c>
      <c r="F75" s="442">
        <v>89</v>
      </c>
      <c r="G75" s="442">
        <v>90</v>
      </c>
      <c r="H75" s="442">
        <v>89</v>
      </c>
      <c r="I75" s="442">
        <v>1074</v>
      </c>
      <c r="J75" s="442">
        <v>1029</v>
      </c>
      <c r="K75" s="442">
        <v>2103</v>
      </c>
      <c r="L75" s="442">
        <v>90</v>
      </c>
      <c r="M75" s="442">
        <v>93</v>
      </c>
      <c r="N75" s="442">
        <v>91</v>
      </c>
      <c r="O75" s="442">
        <v>1061</v>
      </c>
      <c r="P75" s="442">
        <v>1019</v>
      </c>
      <c r="Q75" s="442">
        <v>2080</v>
      </c>
      <c r="R75" s="442" t="s">
        <v>415</v>
      </c>
      <c r="S75" s="442" t="s">
        <v>415</v>
      </c>
      <c r="T75" s="442">
        <v>91</v>
      </c>
      <c r="AG75" s="442">
        <v>2570</v>
      </c>
      <c r="AH75" s="442">
        <v>2534</v>
      </c>
      <c r="AI75" s="442">
        <v>5104</v>
      </c>
      <c r="AJ75" s="442">
        <v>92</v>
      </c>
      <c r="AK75" s="442">
        <v>92</v>
      </c>
      <c r="AL75" s="442">
        <v>92</v>
      </c>
      <c r="AM75" s="442">
        <v>2581</v>
      </c>
      <c r="AN75" s="442">
        <v>2542</v>
      </c>
      <c r="AO75" s="442">
        <v>5123</v>
      </c>
      <c r="AP75" s="442">
        <v>93</v>
      </c>
      <c r="AQ75" s="442">
        <v>94</v>
      </c>
      <c r="AR75" s="442">
        <v>93</v>
      </c>
      <c r="AS75" s="442">
        <v>2589</v>
      </c>
      <c r="AT75" s="442">
        <v>2534</v>
      </c>
      <c r="AU75" s="442">
        <v>5123</v>
      </c>
      <c r="AV75" s="442">
        <v>94</v>
      </c>
      <c r="AW75" s="442">
        <v>93</v>
      </c>
      <c r="AX75" s="442">
        <v>93</v>
      </c>
      <c r="BK75" s="442">
        <v>3643</v>
      </c>
      <c r="BL75" s="442">
        <v>3561</v>
      </c>
      <c r="BM75" s="442">
        <v>7204</v>
      </c>
      <c r="BN75" s="442">
        <v>91</v>
      </c>
      <c r="BO75" s="442">
        <v>92</v>
      </c>
      <c r="BP75" s="442">
        <v>91</v>
      </c>
      <c r="BQ75" s="442">
        <v>3655</v>
      </c>
      <c r="BR75" s="442">
        <v>3571</v>
      </c>
      <c r="BS75" s="442">
        <v>7226</v>
      </c>
      <c r="BT75" s="442">
        <v>92</v>
      </c>
      <c r="BU75" s="442">
        <v>94</v>
      </c>
      <c r="BV75" s="442">
        <v>93</v>
      </c>
      <c r="BW75" s="442">
        <v>3650</v>
      </c>
      <c r="BX75" s="442">
        <v>3553</v>
      </c>
      <c r="BY75" s="442">
        <v>7203</v>
      </c>
      <c r="BZ75" s="442">
        <v>93</v>
      </c>
      <c r="CA75" s="442">
        <v>92</v>
      </c>
      <c r="CB75" s="442">
        <v>93</v>
      </c>
    </row>
  </sheetData>
  <mergeCells count="1">
    <mergeCell ref="A1:T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68"/>
  <sheetViews>
    <sheetView zoomScale="80" zoomScaleNormal="80" workbookViewId="0">
      <selection activeCell="B41" sqref="B41"/>
    </sheetView>
  </sheetViews>
  <sheetFormatPr defaultColWidth="9.140625" defaultRowHeight="15" x14ac:dyDescent="0.25"/>
  <cols>
    <col min="1" max="1" width="9.140625" style="433"/>
    <col min="2" max="2" width="27.42578125" style="433" bestFit="1" customWidth="1"/>
    <col min="3" max="16384" width="9.140625" style="433"/>
  </cols>
  <sheetData>
    <row r="1" spans="1:92" ht="15" customHeight="1" x14ac:dyDescent="0.25">
      <c r="A1" s="650" t="s">
        <v>345</v>
      </c>
      <c r="B1" s="650"/>
      <c r="C1" s="650"/>
      <c r="D1" s="650"/>
      <c r="E1" s="650"/>
      <c r="F1" s="650"/>
      <c r="G1" s="650"/>
      <c r="H1" s="650"/>
      <c r="I1" s="650"/>
      <c r="J1" s="650"/>
      <c r="K1" s="650"/>
      <c r="L1" s="650"/>
      <c r="M1" s="650"/>
      <c r="N1" s="650"/>
      <c r="O1" s="650"/>
      <c r="P1" s="650"/>
      <c r="Q1" s="650"/>
      <c r="R1" s="650"/>
      <c r="S1" s="650"/>
      <c r="T1" s="650"/>
    </row>
    <row r="2" spans="1:92" ht="15" customHeight="1" x14ac:dyDescent="0.25">
      <c r="A2" s="650"/>
      <c r="B2" s="650"/>
      <c r="C2" s="650"/>
      <c r="D2" s="650"/>
      <c r="E2" s="650"/>
      <c r="F2" s="650"/>
      <c r="G2" s="650"/>
      <c r="H2" s="650"/>
      <c r="I2" s="650"/>
      <c r="J2" s="650"/>
      <c r="K2" s="650"/>
      <c r="L2" s="650"/>
      <c r="M2" s="650"/>
      <c r="N2" s="650"/>
      <c r="O2" s="650"/>
      <c r="P2" s="650"/>
      <c r="Q2" s="650"/>
      <c r="R2" s="650"/>
      <c r="S2" s="650"/>
      <c r="T2" s="650"/>
    </row>
    <row r="3" spans="1:92" x14ac:dyDescent="0.25">
      <c r="C3" s="434" t="s">
        <v>432</v>
      </c>
      <c r="AG3" s="434" t="s">
        <v>433</v>
      </c>
      <c r="BK3" s="434" t="s">
        <v>326</v>
      </c>
    </row>
    <row r="4" spans="1:92" x14ac:dyDescent="0.25">
      <c r="C4" s="435" t="s">
        <v>346</v>
      </c>
      <c r="D4" s="435"/>
      <c r="E4" s="435"/>
      <c r="F4" s="435"/>
      <c r="G4" s="435"/>
      <c r="H4" s="435"/>
      <c r="I4" s="436" t="s">
        <v>347</v>
      </c>
      <c r="J4" s="436"/>
      <c r="K4" s="436"/>
      <c r="L4" s="436"/>
      <c r="M4" s="436"/>
      <c r="N4" s="436"/>
      <c r="O4" s="437" t="s">
        <v>348</v>
      </c>
      <c r="P4" s="437"/>
      <c r="Q4" s="437"/>
      <c r="R4" s="437"/>
      <c r="S4" s="437"/>
      <c r="T4" s="437"/>
      <c r="U4" s="438" t="s">
        <v>349</v>
      </c>
      <c r="V4" s="438"/>
      <c r="W4" s="438"/>
      <c r="X4" s="438"/>
      <c r="Y4" s="438"/>
      <c r="Z4" s="438"/>
      <c r="AA4" s="439" t="s">
        <v>346</v>
      </c>
      <c r="AB4" s="439"/>
      <c r="AC4" s="439"/>
      <c r="AD4" s="439"/>
      <c r="AE4" s="439"/>
      <c r="AF4" s="439"/>
      <c r="AG4" s="435" t="s">
        <v>346</v>
      </c>
      <c r="AH4" s="435"/>
      <c r="AI4" s="435"/>
      <c r="AJ4" s="435"/>
      <c r="AK4" s="435"/>
      <c r="AL4" s="435"/>
      <c r="AM4" s="436" t="s">
        <v>347</v>
      </c>
      <c r="AN4" s="436"/>
      <c r="AO4" s="436"/>
      <c r="AP4" s="436"/>
      <c r="AQ4" s="436"/>
      <c r="AR4" s="436"/>
      <c r="AS4" s="437" t="s">
        <v>348</v>
      </c>
      <c r="AT4" s="437"/>
      <c r="AU4" s="437"/>
      <c r="AV4" s="437"/>
      <c r="AW4" s="437"/>
      <c r="AX4" s="437"/>
      <c r="AY4" s="438" t="s">
        <v>349</v>
      </c>
      <c r="AZ4" s="438"/>
      <c r="BA4" s="438"/>
      <c r="BB4" s="438"/>
      <c r="BC4" s="438"/>
      <c r="BD4" s="438"/>
      <c r="BE4" s="439" t="s">
        <v>346</v>
      </c>
      <c r="BF4" s="439"/>
      <c r="BG4" s="439"/>
      <c r="BH4" s="439"/>
      <c r="BI4" s="439"/>
      <c r="BJ4" s="439"/>
      <c r="BK4" s="440" t="s">
        <v>346</v>
      </c>
      <c r="BL4" s="440"/>
      <c r="BM4" s="440"/>
      <c r="BN4" s="440"/>
      <c r="BO4" s="440"/>
      <c r="BP4" s="440"/>
      <c r="BQ4" s="436" t="s">
        <v>347</v>
      </c>
      <c r="BR4" s="436"/>
      <c r="BS4" s="436"/>
      <c r="BT4" s="436"/>
      <c r="BU4" s="436"/>
      <c r="BV4" s="436"/>
      <c r="BW4" s="437" t="s">
        <v>348</v>
      </c>
      <c r="BX4" s="437"/>
      <c r="BY4" s="437"/>
      <c r="BZ4" s="437"/>
      <c r="CA4" s="437"/>
      <c r="CB4" s="437"/>
      <c r="CC4" s="438" t="s">
        <v>349</v>
      </c>
      <c r="CD4" s="438"/>
      <c r="CE4" s="438"/>
      <c r="CF4" s="438"/>
      <c r="CG4" s="438"/>
      <c r="CH4" s="438"/>
      <c r="CI4" s="441" t="s">
        <v>346</v>
      </c>
      <c r="CJ4" s="441"/>
      <c r="CK4" s="441"/>
      <c r="CL4" s="441"/>
      <c r="CM4" s="441"/>
      <c r="CN4" s="441"/>
    </row>
    <row r="5" spans="1:92" x14ac:dyDescent="0.25">
      <c r="C5" s="435">
        <v>1</v>
      </c>
      <c r="D5" s="435"/>
      <c r="E5" s="435"/>
      <c r="F5" s="435"/>
      <c r="G5" s="435"/>
      <c r="H5" s="435"/>
      <c r="I5" s="436">
        <v>1</v>
      </c>
      <c r="J5" s="436"/>
      <c r="K5" s="436"/>
      <c r="L5" s="436"/>
      <c r="M5" s="436"/>
      <c r="N5" s="436"/>
      <c r="O5" s="437">
        <v>1</v>
      </c>
      <c r="P5" s="437"/>
      <c r="Q5" s="437"/>
      <c r="R5" s="437"/>
      <c r="S5" s="437"/>
      <c r="T5" s="437"/>
      <c r="U5" s="438">
        <v>1</v>
      </c>
      <c r="V5" s="438"/>
      <c r="W5" s="438"/>
      <c r="X5" s="438"/>
      <c r="Y5" s="438"/>
      <c r="Z5" s="438"/>
      <c r="AA5" s="439">
        <v>1</v>
      </c>
      <c r="AB5" s="439"/>
      <c r="AC5" s="439"/>
      <c r="AD5" s="439"/>
      <c r="AE5" s="439"/>
      <c r="AF5" s="439"/>
      <c r="AG5" s="435">
        <v>1</v>
      </c>
      <c r="AH5" s="435"/>
      <c r="AI5" s="435"/>
      <c r="AJ5" s="435"/>
      <c r="AK5" s="435"/>
      <c r="AL5" s="435"/>
      <c r="AM5" s="436">
        <v>1</v>
      </c>
      <c r="AN5" s="436"/>
      <c r="AO5" s="436"/>
      <c r="AP5" s="436"/>
      <c r="AQ5" s="436"/>
      <c r="AR5" s="436"/>
      <c r="AS5" s="437">
        <v>1</v>
      </c>
      <c r="AT5" s="437"/>
      <c r="AU5" s="437"/>
      <c r="AV5" s="437"/>
      <c r="AW5" s="437"/>
      <c r="AX5" s="437"/>
      <c r="AY5" s="438">
        <v>1</v>
      </c>
      <c r="AZ5" s="438"/>
      <c r="BA5" s="438"/>
      <c r="BB5" s="438"/>
      <c r="BC5" s="438"/>
      <c r="BD5" s="438"/>
      <c r="BE5" s="439">
        <v>1</v>
      </c>
      <c r="BF5" s="439"/>
      <c r="BG5" s="439"/>
      <c r="BH5" s="439"/>
      <c r="BI5" s="439"/>
      <c r="BJ5" s="439"/>
      <c r="BK5" s="440">
        <v>1</v>
      </c>
      <c r="BL5" s="440"/>
      <c r="BM5" s="440"/>
      <c r="BN5" s="440"/>
      <c r="BO5" s="440"/>
      <c r="BP5" s="440"/>
      <c r="BQ5" s="436">
        <v>1</v>
      </c>
      <c r="BR5" s="436"/>
      <c r="BS5" s="436"/>
      <c r="BT5" s="436"/>
      <c r="BU5" s="436"/>
      <c r="BV5" s="436"/>
      <c r="BW5" s="437">
        <v>1</v>
      </c>
      <c r="BX5" s="437"/>
      <c r="BY5" s="437"/>
      <c r="BZ5" s="437"/>
      <c r="CA5" s="437"/>
      <c r="CB5" s="437"/>
      <c r="CC5" s="438">
        <v>1</v>
      </c>
      <c r="CD5" s="438"/>
      <c r="CE5" s="438"/>
      <c r="CF5" s="438"/>
      <c r="CG5" s="438"/>
      <c r="CH5" s="438"/>
      <c r="CI5" s="441">
        <v>1</v>
      </c>
      <c r="CJ5" s="441"/>
      <c r="CK5" s="441"/>
      <c r="CL5" s="441"/>
      <c r="CM5" s="441"/>
      <c r="CN5" s="441"/>
    </row>
    <row r="6" spans="1:92" x14ac:dyDescent="0.25">
      <c r="C6" s="435" t="s">
        <v>356</v>
      </c>
      <c r="D6" s="435"/>
      <c r="E6" s="435"/>
      <c r="F6" s="435"/>
      <c r="G6" s="435"/>
      <c r="H6" s="435"/>
      <c r="I6" s="436" t="s">
        <v>358</v>
      </c>
      <c r="J6" s="436"/>
      <c r="K6" s="436"/>
      <c r="L6" s="436"/>
      <c r="M6" s="436"/>
      <c r="N6" s="436"/>
      <c r="O6" s="437" t="s">
        <v>360</v>
      </c>
      <c r="P6" s="437"/>
      <c r="Q6" s="437"/>
      <c r="R6" s="437"/>
      <c r="S6" s="437"/>
      <c r="T6" s="437"/>
      <c r="U6" s="438" t="s">
        <v>362</v>
      </c>
      <c r="V6" s="438"/>
      <c r="W6" s="438"/>
      <c r="X6" s="438"/>
      <c r="Y6" s="438"/>
      <c r="Z6" s="438"/>
      <c r="AA6" s="439" t="s">
        <v>434</v>
      </c>
      <c r="AB6" s="439"/>
      <c r="AC6" s="439"/>
      <c r="AD6" s="439"/>
      <c r="AE6" s="439"/>
      <c r="AF6" s="439"/>
      <c r="AG6" s="435" t="s">
        <v>356</v>
      </c>
      <c r="AH6" s="435"/>
      <c r="AI6" s="435"/>
      <c r="AJ6" s="435"/>
      <c r="AK6" s="435"/>
      <c r="AL6" s="435"/>
      <c r="AM6" s="436" t="s">
        <v>358</v>
      </c>
      <c r="AN6" s="436"/>
      <c r="AO6" s="436"/>
      <c r="AP6" s="436"/>
      <c r="AQ6" s="436"/>
      <c r="AR6" s="436"/>
      <c r="AS6" s="437" t="s">
        <v>360</v>
      </c>
      <c r="AT6" s="437"/>
      <c r="AU6" s="437"/>
      <c r="AV6" s="437"/>
      <c r="AW6" s="437"/>
      <c r="AX6" s="437"/>
      <c r="AY6" s="438" t="s">
        <v>362</v>
      </c>
      <c r="AZ6" s="438"/>
      <c r="BA6" s="438"/>
      <c r="BB6" s="438"/>
      <c r="BC6" s="438"/>
      <c r="BD6" s="438"/>
      <c r="BE6" s="439" t="s">
        <v>434</v>
      </c>
      <c r="BF6" s="439"/>
      <c r="BG6" s="439"/>
      <c r="BH6" s="439"/>
      <c r="BI6" s="439"/>
      <c r="BJ6" s="439"/>
      <c r="BK6" s="440" t="s">
        <v>356</v>
      </c>
      <c r="BL6" s="440"/>
      <c r="BM6" s="440"/>
      <c r="BN6" s="440"/>
      <c r="BO6" s="440"/>
      <c r="BP6" s="440"/>
      <c r="BQ6" s="436" t="s">
        <v>358</v>
      </c>
      <c r="BR6" s="436"/>
      <c r="BS6" s="436"/>
      <c r="BT6" s="436"/>
      <c r="BU6" s="436"/>
      <c r="BV6" s="436"/>
      <c r="BW6" s="437" t="s">
        <v>360</v>
      </c>
      <c r="BX6" s="437"/>
      <c r="BY6" s="437"/>
      <c r="BZ6" s="437"/>
      <c r="CA6" s="437"/>
      <c r="CB6" s="437"/>
      <c r="CC6" s="438" t="s">
        <v>362</v>
      </c>
      <c r="CD6" s="438"/>
      <c r="CE6" s="438"/>
      <c r="CF6" s="438"/>
      <c r="CG6" s="438"/>
      <c r="CH6" s="438"/>
      <c r="CI6" s="441" t="s">
        <v>434</v>
      </c>
      <c r="CJ6" s="441"/>
      <c r="CK6" s="441"/>
      <c r="CL6" s="441"/>
      <c r="CM6" s="441"/>
      <c r="CN6" s="441"/>
    </row>
    <row r="7" spans="1:92" x14ac:dyDescent="0.25">
      <c r="C7" s="435" t="s">
        <v>326</v>
      </c>
      <c r="D7" s="435"/>
      <c r="E7" s="435"/>
      <c r="F7" s="435">
        <v>1</v>
      </c>
      <c r="G7" s="435"/>
      <c r="H7" s="435"/>
      <c r="I7" s="436" t="s">
        <v>326</v>
      </c>
      <c r="J7" s="436"/>
      <c r="K7" s="436"/>
      <c r="L7" s="436">
        <v>1</v>
      </c>
      <c r="M7" s="436"/>
      <c r="N7" s="436"/>
      <c r="O7" s="437" t="s">
        <v>326</v>
      </c>
      <c r="P7" s="437"/>
      <c r="Q7" s="437"/>
      <c r="R7" s="437">
        <v>1</v>
      </c>
      <c r="S7" s="437"/>
      <c r="T7" s="437"/>
      <c r="U7" s="438" t="s">
        <v>326</v>
      </c>
      <c r="V7" s="438"/>
      <c r="W7" s="438"/>
      <c r="X7" s="438">
        <v>1</v>
      </c>
      <c r="Y7" s="438"/>
      <c r="Z7" s="438"/>
      <c r="AA7" s="439">
        <v>1</v>
      </c>
      <c r="AB7" s="439"/>
      <c r="AC7" s="439"/>
      <c r="AD7" s="439"/>
      <c r="AE7" s="439"/>
      <c r="AF7" s="439"/>
      <c r="AG7" s="435" t="s">
        <v>326</v>
      </c>
      <c r="AH7" s="435"/>
      <c r="AI7" s="435"/>
      <c r="AJ7" s="435">
        <v>1</v>
      </c>
      <c r="AK7" s="435"/>
      <c r="AL7" s="435"/>
      <c r="AM7" s="436" t="s">
        <v>326</v>
      </c>
      <c r="AN7" s="436"/>
      <c r="AO7" s="436"/>
      <c r="AP7" s="436">
        <v>1</v>
      </c>
      <c r="AQ7" s="436"/>
      <c r="AR7" s="436"/>
      <c r="AS7" s="437" t="s">
        <v>326</v>
      </c>
      <c r="AT7" s="437"/>
      <c r="AU7" s="437"/>
      <c r="AV7" s="437">
        <v>1</v>
      </c>
      <c r="AW7" s="437"/>
      <c r="AX7" s="437"/>
      <c r="AY7" s="438" t="s">
        <v>326</v>
      </c>
      <c r="AZ7" s="438"/>
      <c r="BA7" s="438"/>
      <c r="BB7" s="438">
        <v>1</v>
      </c>
      <c r="BC7" s="438"/>
      <c r="BD7" s="438"/>
      <c r="BE7" s="439">
        <v>1</v>
      </c>
      <c r="BF7" s="439"/>
      <c r="BG7" s="439"/>
      <c r="BH7" s="439"/>
      <c r="BI7" s="439"/>
      <c r="BJ7" s="439"/>
      <c r="BK7" s="440" t="s">
        <v>326</v>
      </c>
      <c r="BL7" s="440"/>
      <c r="BM7" s="440"/>
      <c r="BN7" s="440">
        <v>1</v>
      </c>
      <c r="BO7" s="440"/>
      <c r="BP7" s="440"/>
      <c r="BQ7" s="436" t="s">
        <v>326</v>
      </c>
      <c r="BR7" s="436"/>
      <c r="BS7" s="436"/>
      <c r="BT7" s="436">
        <v>1</v>
      </c>
      <c r="BU7" s="436"/>
      <c r="BV7" s="436"/>
      <c r="BW7" s="437" t="s">
        <v>326</v>
      </c>
      <c r="BX7" s="437"/>
      <c r="BY7" s="437"/>
      <c r="BZ7" s="437">
        <v>1</v>
      </c>
      <c r="CA7" s="437"/>
      <c r="CB7" s="437"/>
      <c r="CC7" s="438" t="s">
        <v>326</v>
      </c>
      <c r="CD7" s="438"/>
      <c r="CE7" s="438"/>
      <c r="CF7" s="438">
        <v>1</v>
      </c>
      <c r="CG7" s="438"/>
      <c r="CH7" s="438"/>
      <c r="CI7" s="441">
        <v>1</v>
      </c>
      <c r="CJ7" s="441"/>
      <c r="CK7" s="441"/>
      <c r="CL7" s="441"/>
      <c r="CM7" s="441"/>
      <c r="CN7" s="441"/>
    </row>
    <row r="8" spans="1:92" x14ac:dyDescent="0.25">
      <c r="C8" s="435" t="s">
        <v>352</v>
      </c>
      <c r="D8" s="435"/>
      <c r="E8" s="435"/>
      <c r="F8" s="435" t="s">
        <v>352</v>
      </c>
      <c r="G8" s="435"/>
      <c r="H8" s="435"/>
      <c r="I8" s="436" t="s">
        <v>352</v>
      </c>
      <c r="J8" s="436"/>
      <c r="K8" s="436"/>
      <c r="L8" s="436" t="s">
        <v>352</v>
      </c>
      <c r="M8" s="436"/>
      <c r="N8" s="436"/>
      <c r="O8" s="437" t="s">
        <v>352</v>
      </c>
      <c r="P8" s="437"/>
      <c r="Q8" s="437"/>
      <c r="R8" s="437" t="s">
        <v>352</v>
      </c>
      <c r="S8" s="437"/>
      <c r="T8" s="437"/>
      <c r="U8" s="438" t="s">
        <v>352</v>
      </c>
      <c r="V8" s="438"/>
      <c r="W8" s="438"/>
      <c r="X8" s="438" t="s">
        <v>352</v>
      </c>
      <c r="Y8" s="438"/>
      <c r="Z8" s="438"/>
      <c r="AA8" s="439" t="s">
        <v>348</v>
      </c>
      <c r="AB8" s="439"/>
      <c r="AC8" s="439"/>
      <c r="AD8" s="439"/>
      <c r="AE8" s="439"/>
      <c r="AF8" s="439"/>
      <c r="AG8" s="435" t="s">
        <v>352</v>
      </c>
      <c r="AH8" s="435"/>
      <c r="AI8" s="435"/>
      <c r="AJ8" s="435" t="s">
        <v>352</v>
      </c>
      <c r="AK8" s="435"/>
      <c r="AL8" s="435"/>
      <c r="AM8" s="436" t="s">
        <v>352</v>
      </c>
      <c r="AN8" s="436"/>
      <c r="AO8" s="436"/>
      <c r="AP8" s="436" t="s">
        <v>352</v>
      </c>
      <c r="AQ8" s="436"/>
      <c r="AR8" s="436"/>
      <c r="AS8" s="437" t="s">
        <v>352</v>
      </c>
      <c r="AT8" s="437"/>
      <c r="AU8" s="437"/>
      <c r="AV8" s="437" t="s">
        <v>352</v>
      </c>
      <c r="AW8" s="437"/>
      <c r="AX8" s="437"/>
      <c r="AY8" s="438" t="s">
        <v>352</v>
      </c>
      <c r="AZ8" s="438"/>
      <c r="BA8" s="438"/>
      <c r="BB8" s="438" t="s">
        <v>352</v>
      </c>
      <c r="BC8" s="438"/>
      <c r="BD8" s="438"/>
      <c r="BE8" s="439" t="s">
        <v>348</v>
      </c>
      <c r="BF8" s="439"/>
      <c r="BG8" s="439"/>
      <c r="BH8" s="439"/>
      <c r="BI8" s="439"/>
      <c r="BJ8" s="439"/>
      <c r="BK8" s="440" t="s">
        <v>352</v>
      </c>
      <c r="BL8" s="440"/>
      <c r="BM8" s="440"/>
      <c r="BN8" s="440" t="s">
        <v>352</v>
      </c>
      <c r="BO8" s="440"/>
      <c r="BP8" s="440"/>
      <c r="BQ8" s="436" t="s">
        <v>352</v>
      </c>
      <c r="BR8" s="436"/>
      <c r="BS8" s="436"/>
      <c r="BT8" s="436" t="s">
        <v>352</v>
      </c>
      <c r="BU8" s="436"/>
      <c r="BV8" s="436"/>
      <c r="BW8" s="437" t="s">
        <v>352</v>
      </c>
      <c r="BX8" s="437"/>
      <c r="BY8" s="437"/>
      <c r="BZ8" s="437" t="s">
        <v>352</v>
      </c>
      <c r="CA8" s="437"/>
      <c r="CB8" s="437"/>
      <c r="CC8" s="438" t="s">
        <v>352</v>
      </c>
      <c r="CD8" s="438"/>
      <c r="CE8" s="438"/>
      <c r="CF8" s="438" t="s">
        <v>352</v>
      </c>
      <c r="CG8" s="438"/>
      <c r="CH8" s="438"/>
      <c r="CI8" s="441" t="s">
        <v>348</v>
      </c>
      <c r="CJ8" s="441"/>
      <c r="CK8" s="441"/>
      <c r="CL8" s="441"/>
      <c r="CM8" s="441"/>
      <c r="CN8" s="441"/>
    </row>
    <row r="9" spans="1:92" x14ac:dyDescent="0.25">
      <c r="C9" s="435" t="s">
        <v>354</v>
      </c>
      <c r="D9" s="435" t="s">
        <v>353</v>
      </c>
      <c r="E9" s="435" t="s">
        <v>326</v>
      </c>
      <c r="F9" s="435" t="s">
        <v>354</v>
      </c>
      <c r="G9" s="435" t="s">
        <v>353</v>
      </c>
      <c r="H9" s="435" t="s">
        <v>326</v>
      </c>
      <c r="I9" s="436" t="s">
        <v>354</v>
      </c>
      <c r="J9" s="436" t="s">
        <v>353</v>
      </c>
      <c r="K9" s="436" t="s">
        <v>326</v>
      </c>
      <c r="L9" s="436" t="s">
        <v>354</v>
      </c>
      <c r="M9" s="436" t="s">
        <v>353</v>
      </c>
      <c r="N9" s="436" t="s">
        <v>326</v>
      </c>
      <c r="O9" s="437" t="s">
        <v>354</v>
      </c>
      <c r="P9" s="437" t="s">
        <v>353</v>
      </c>
      <c r="Q9" s="437" t="s">
        <v>326</v>
      </c>
      <c r="R9" s="437" t="s">
        <v>354</v>
      </c>
      <c r="S9" s="437" t="s">
        <v>353</v>
      </c>
      <c r="T9" s="437" t="s">
        <v>326</v>
      </c>
      <c r="U9" s="438" t="s">
        <v>354</v>
      </c>
      <c r="V9" s="438" t="s">
        <v>353</v>
      </c>
      <c r="W9" s="438" t="s">
        <v>326</v>
      </c>
      <c r="X9" s="438" t="s">
        <v>354</v>
      </c>
      <c r="Y9" s="438" t="s">
        <v>353</v>
      </c>
      <c r="Z9" s="438" t="s">
        <v>326</v>
      </c>
      <c r="AA9" s="439" t="s">
        <v>354</v>
      </c>
      <c r="AB9" s="439" t="s">
        <v>353</v>
      </c>
      <c r="AC9" s="439" t="s">
        <v>326</v>
      </c>
      <c r="AD9" s="439" t="s">
        <v>354</v>
      </c>
      <c r="AE9" s="439" t="s">
        <v>353</v>
      </c>
      <c r="AF9" s="439" t="s">
        <v>326</v>
      </c>
      <c r="AG9" s="435" t="s">
        <v>354</v>
      </c>
      <c r="AH9" s="435" t="s">
        <v>353</v>
      </c>
      <c r="AI9" s="435" t="s">
        <v>326</v>
      </c>
      <c r="AJ9" s="435" t="s">
        <v>354</v>
      </c>
      <c r="AK9" s="435" t="s">
        <v>353</v>
      </c>
      <c r="AL9" s="435" t="s">
        <v>326</v>
      </c>
      <c r="AM9" s="436" t="s">
        <v>354</v>
      </c>
      <c r="AN9" s="436" t="s">
        <v>353</v>
      </c>
      <c r="AO9" s="436" t="s">
        <v>326</v>
      </c>
      <c r="AP9" s="436" t="s">
        <v>354</v>
      </c>
      <c r="AQ9" s="436" t="s">
        <v>353</v>
      </c>
      <c r="AR9" s="436" t="s">
        <v>326</v>
      </c>
      <c r="AS9" s="437" t="s">
        <v>354</v>
      </c>
      <c r="AT9" s="437" t="s">
        <v>353</v>
      </c>
      <c r="AU9" s="437" t="s">
        <v>326</v>
      </c>
      <c r="AV9" s="437" t="s">
        <v>354</v>
      </c>
      <c r="AW9" s="437" t="s">
        <v>353</v>
      </c>
      <c r="AX9" s="437" t="s">
        <v>326</v>
      </c>
      <c r="AY9" s="438" t="s">
        <v>354</v>
      </c>
      <c r="AZ9" s="438" t="s">
        <v>353</v>
      </c>
      <c r="BA9" s="438" t="s">
        <v>326</v>
      </c>
      <c r="BB9" s="438" t="s">
        <v>354</v>
      </c>
      <c r="BC9" s="438" t="s">
        <v>353</v>
      </c>
      <c r="BD9" s="438" t="s">
        <v>326</v>
      </c>
      <c r="BE9" s="439" t="s">
        <v>354</v>
      </c>
      <c r="BF9" s="439" t="s">
        <v>353</v>
      </c>
      <c r="BG9" s="439" t="s">
        <v>326</v>
      </c>
      <c r="BH9" s="439" t="s">
        <v>354</v>
      </c>
      <c r="BI9" s="439" t="s">
        <v>353</v>
      </c>
      <c r="BJ9" s="439" t="s">
        <v>326</v>
      </c>
      <c r="BK9" s="440" t="s">
        <v>354</v>
      </c>
      <c r="BL9" s="440" t="s">
        <v>353</v>
      </c>
      <c r="BM9" s="440" t="s">
        <v>326</v>
      </c>
      <c r="BN9" s="440" t="s">
        <v>354</v>
      </c>
      <c r="BO9" s="440" t="s">
        <v>353</v>
      </c>
      <c r="BP9" s="440" t="s">
        <v>326</v>
      </c>
      <c r="BQ9" s="436" t="s">
        <v>354</v>
      </c>
      <c r="BR9" s="436" t="s">
        <v>353</v>
      </c>
      <c r="BS9" s="436" t="s">
        <v>326</v>
      </c>
      <c r="BT9" s="436" t="s">
        <v>354</v>
      </c>
      <c r="BU9" s="436" t="s">
        <v>353</v>
      </c>
      <c r="BV9" s="436" t="s">
        <v>326</v>
      </c>
      <c r="BW9" s="437" t="s">
        <v>354</v>
      </c>
      <c r="BX9" s="437" t="s">
        <v>353</v>
      </c>
      <c r="BY9" s="437" t="s">
        <v>326</v>
      </c>
      <c r="BZ9" s="437" t="s">
        <v>354</v>
      </c>
      <c r="CA9" s="437" t="s">
        <v>353</v>
      </c>
      <c r="CB9" s="437" t="s">
        <v>326</v>
      </c>
      <c r="CC9" s="438" t="s">
        <v>354</v>
      </c>
      <c r="CD9" s="438" t="s">
        <v>353</v>
      </c>
      <c r="CE9" s="438" t="s">
        <v>326</v>
      </c>
      <c r="CF9" s="438" t="s">
        <v>354</v>
      </c>
      <c r="CG9" s="438" t="s">
        <v>353</v>
      </c>
      <c r="CH9" s="438" t="s">
        <v>326</v>
      </c>
      <c r="CI9" s="441" t="s">
        <v>354</v>
      </c>
      <c r="CJ9" s="441" t="s">
        <v>353</v>
      </c>
      <c r="CK9" s="441" t="s">
        <v>326</v>
      </c>
      <c r="CL9" s="441" t="s">
        <v>354</v>
      </c>
      <c r="CM9" s="441" t="s">
        <v>353</v>
      </c>
      <c r="CN9" s="441" t="s">
        <v>326</v>
      </c>
    </row>
    <row r="10" spans="1:92" x14ac:dyDescent="0.25">
      <c r="C10" s="435" t="s">
        <v>372</v>
      </c>
      <c r="D10" s="435" t="s">
        <v>372</v>
      </c>
      <c r="E10" s="435" t="s">
        <v>372</v>
      </c>
      <c r="F10" s="435" t="s">
        <v>372</v>
      </c>
      <c r="G10" s="435" t="s">
        <v>372</v>
      </c>
      <c r="H10" s="435" t="s">
        <v>372</v>
      </c>
      <c r="I10" s="436" t="s">
        <v>372</v>
      </c>
      <c r="J10" s="436" t="s">
        <v>372</v>
      </c>
      <c r="K10" s="436" t="s">
        <v>372</v>
      </c>
      <c r="L10" s="436" t="s">
        <v>372</v>
      </c>
      <c r="M10" s="436" t="s">
        <v>372</v>
      </c>
      <c r="N10" s="436" t="s">
        <v>372</v>
      </c>
      <c r="O10" s="437" t="s">
        <v>372</v>
      </c>
      <c r="P10" s="437" t="s">
        <v>372</v>
      </c>
      <c r="Q10" s="437" t="s">
        <v>372</v>
      </c>
      <c r="R10" s="437" t="s">
        <v>372</v>
      </c>
      <c r="S10" s="437" t="s">
        <v>372</v>
      </c>
      <c r="T10" s="437" t="s">
        <v>372</v>
      </c>
      <c r="U10" s="438" t="s">
        <v>372</v>
      </c>
      <c r="V10" s="438" t="s">
        <v>372</v>
      </c>
      <c r="W10" s="438" t="s">
        <v>372</v>
      </c>
      <c r="X10" s="438" t="s">
        <v>372</v>
      </c>
      <c r="Y10" s="438" t="s">
        <v>372</v>
      </c>
      <c r="Z10" s="438" t="s">
        <v>372</v>
      </c>
      <c r="AA10" s="439" t="s">
        <v>372</v>
      </c>
      <c r="AB10" s="439" t="s">
        <v>372</v>
      </c>
      <c r="AC10" s="439" t="s">
        <v>372</v>
      </c>
      <c r="AD10" s="439" t="s">
        <v>372</v>
      </c>
      <c r="AE10" s="439" t="s">
        <v>372</v>
      </c>
      <c r="AF10" s="439" t="s">
        <v>372</v>
      </c>
      <c r="AG10" s="435" t="s">
        <v>372</v>
      </c>
      <c r="AH10" s="435" t="s">
        <v>372</v>
      </c>
      <c r="AI10" s="435" t="s">
        <v>372</v>
      </c>
      <c r="AJ10" s="435" t="s">
        <v>372</v>
      </c>
      <c r="AK10" s="435" t="s">
        <v>372</v>
      </c>
      <c r="AL10" s="435" t="s">
        <v>372</v>
      </c>
      <c r="AM10" s="436" t="s">
        <v>372</v>
      </c>
      <c r="AN10" s="436" t="s">
        <v>372</v>
      </c>
      <c r="AO10" s="436" t="s">
        <v>372</v>
      </c>
      <c r="AP10" s="436" t="s">
        <v>372</v>
      </c>
      <c r="AQ10" s="436" t="s">
        <v>372</v>
      </c>
      <c r="AR10" s="436" t="s">
        <v>372</v>
      </c>
      <c r="AS10" s="437" t="s">
        <v>372</v>
      </c>
      <c r="AT10" s="437" t="s">
        <v>372</v>
      </c>
      <c r="AU10" s="437" t="s">
        <v>372</v>
      </c>
      <c r="AV10" s="437" t="s">
        <v>372</v>
      </c>
      <c r="AW10" s="437" t="s">
        <v>372</v>
      </c>
      <c r="AX10" s="437" t="s">
        <v>372</v>
      </c>
      <c r="AY10" s="438" t="s">
        <v>372</v>
      </c>
      <c r="AZ10" s="438" t="s">
        <v>372</v>
      </c>
      <c r="BA10" s="438" t="s">
        <v>372</v>
      </c>
      <c r="BB10" s="438" t="s">
        <v>372</v>
      </c>
      <c r="BC10" s="438" t="s">
        <v>372</v>
      </c>
      <c r="BD10" s="438" t="s">
        <v>372</v>
      </c>
      <c r="BE10" s="439" t="s">
        <v>372</v>
      </c>
      <c r="BF10" s="439" t="s">
        <v>372</v>
      </c>
      <c r="BG10" s="439" t="s">
        <v>372</v>
      </c>
      <c r="BH10" s="439" t="s">
        <v>372</v>
      </c>
      <c r="BI10" s="439" t="s">
        <v>372</v>
      </c>
      <c r="BJ10" s="439" t="s">
        <v>372</v>
      </c>
      <c r="BK10" s="440" t="s">
        <v>372</v>
      </c>
      <c r="BL10" s="440" t="s">
        <v>372</v>
      </c>
      <c r="BM10" s="440" t="s">
        <v>372</v>
      </c>
      <c r="BN10" s="440" t="s">
        <v>372</v>
      </c>
      <c r="BO10" s="440" t="s">
        <v>372</v>
      </c>
      <c r="BP10" s="440" t="s">
        <v>372</v>
      </c>
      <c r="BQ10" s="436" t="s">
        <v>372</v>
      </c>
      <c r="BR10" s="436" t="s">
        <v>372</v>
      </c>
      <c r="BS10" s="436" t="s">
        <v>372</v>
      </c>
      <c r="BT10" s="436" t="s">
        <v>372</v>
      </c>
      <c r="BU10" s="436" t="s">
        <v>372</v>
      </c>
      <c r="BV10" s="436" t="s">
        <v>372</v>
      </c>
      <c r="BW10" s="437" t="s">
        <v>372</v>
      </c>
      <c r="BX10" s="437" t="s">
        <v>372</v>
      </c>
      <c r="BY10" s="437" t="s">
        <v>372</v>
      </c>
      <c r="BZ10" s="437" t="s">
        <v>372</v>
      </c>
      <c r="CA10" s="437" t="s">
        <v>372</v>
      </c>
      <c r="CB10" s="437" t="s">
        <v>372</v>
      </c>
      <c r="CC10" s="438" t="s">
        <v>372</v>
      </c>
      <c r="CD10" s="438" t="s">
        <v>372</v>
      </c>
      <c r="CE10" s="438" t="s">
        <v>372</v>
      </c>
      <c r="CF10" s="438" t="s">
        <v>372</v>
      </c>
      <c r="CG10" s="438" t="s">
        <v>372</v>
      </c>
      <c r="CH10" s="438" t="s">
        <v>372</v>
      </c>
      <c r="CI10" s="441" t="s">
        <v>372</v>
      </c>
      <c r="CJ10" s="441" t="s">
        <v>372</v>
      </c>
      <c r="CK10" s="441" t="s">
        <v>372</v>
      </c>
      <c r="CL10" s="441" t="s">
        <v>372</v>
      </c>
      <c r="CM10" s="441" t="s">
        <v>372</v>
      </c>
      <c r="CN10" s="441" t="s">
        <v>372</v>
      </c>
    </row>
    <row r="11" spans="1:92" x14ac:dyDescent="0.25">
      <c r="A11" s="433" t="s">
        <v>436</v>
      </c>
      <c r="B11" s="456" t="s">
        <v>437</v>
      </c>
      <c r="C11" s="433">
        <v>50185</v>
      </c>
      <c r="D11" s="433">
        <v>47842</v>
      </c>
      <c r="E11" s="433">
        <v>98027</v>
      </c>
      <c r="F11" s="433">
        <v>71</v>
      </c>
      <c r="G11" s="433">
        <v>79</v>
      </c>
      <c r="H11" s="433">
        <v>75</v>
      </c>
      <c r="I11" s="433">
        <v>50157</v>
      </c>
      <c r="J11" s="433">
        <v>47832</v>
      </c>
      <c r="K11" s="433">
        <v>97989</v>
      </c>
      <c r="L11" s="433">
        <v>63</v>
      </c>
      <c r="M11" s="433">
        <v>78</v>
      </c>
      <c r="N11" s="433">
        <v>70</v>
      </c>
      <c r="O11" s="433">
        <v>50183</v>
      </c>
      <c r="P11" s="433">
        <v>47837</v>
      </c>
      <c r="Q11" s="433">
        <v>98020</v>
      </c>
      <c r="R11" s="433">
        <v>74</v>
      </c>
      <c r="S11" s="433">
        <v>74</v>
      </c>
      <c r="T11" s="433">
        <v>74</v>
      </c>
      <c r="U11" s="433">
        <v>50185</v>
      </c>
      <c r="V11" s="433">
        <v>47839</v>
      </c>
      <c r="W11" s="433">
        <v>98024</v>
      </c>
      <c r="X11" s="433">
        <v>53</v>
      </c>
      <c r="Y11" s="433">
        <v>65</v>
      </c>
      <c r="Z11" s="433">
        <v>59</v>
      </c>
      <c r="AA11" s="433">
        <v>50151</v>
      </c>
      <c r="AB11" s="433">
        <v>47822</v>
      </c>
      <c r="AC11" s="433">
        <v>97973</v>
      </c>
      <c r="AD11" s="433">
        <v>56</v>
      </c>
      <c r="AE11" s="433">
        <v>65</v>
      </c>
      <c r="AF11" s="433">
        <v>60</v>
      </c>
      <c r="AG11" s="433">
        <v>223081</v>
      </c>
      <c r="AH11" s="433">
        <v>212857</v>
      </c>
      <c r="AI11" s="433">
        <v>435938</v>
      </c>
      <c r="AJ11" s="433">
        <v>86</v>
      </c>
      <c r="AK11" s="433">
        <v>90</v>
      </c>
      <c r="AL11" s="433">
        <v>88</v>
      </c>
      <c r="AM11" s="433">
        <v>223029</v>
      </c>
      <c r="AN11" s="433">
        <v>212826</v>
      </c>
      <c r="AO11" s="433">
        <v>435855</v>
      </c>
      <c r="AP11" s="433">
        <v>82</v>
      </c>
      <c r="AQ11" s="433">
        <v>91</v>
      </c>
      <c r="AR11" s="433">
        <v>86</v>
      </c>
      <c r="AS11" s="433">
        <v>223076</v>
      </c>
      <c r="AT11" s="433">
        <v>212855</v>
      </c>
      <c r="AU11" s="433">
        <v>435931</v>
      </c>
      <c r="AV11" s="433">
        <v>87</v>
      </c>
      <c r="AW11" s="433">
        <v>87</v>
      </c>
      <c r="AX11" s="433">
        <v>87</v>
      </c>
      <c r="AY11" s="433">
        <v>223069</v>
      </c>
      <c r="AZ11" s="433">
        <v>212838</v>
      </c>
      <c r="BA11" s="433">
        <v>435907</v>
      </c>
      <c r="BB11" s="433">
        <v>72</v>
      </c>
      <c r="BC11" s="433">
        <v>82</v>
      </c>
      <c r="BD11" s="433">
        <v>77</v>
      </c>
      <c r="BE11" s="433">
        <v>223017</v>
      </c>
      <c r="BF11" s="433">
        <v>212813</v>
      </c>
      <c r="BG11" s="433">
        <v>435830</v>
      </c>
      <c r="BH11" s="433">
        <v>75</v>
      </c>
      <c r="BI11" s="433">
        <v>82</v>
      </c>
      <c r="BJ11" s="433">
        <v>79</v>
      </c>
      <c r="BK11" s="433">
        <v>273266</v>
      </c>
      <c r="BL11" s="433">
        <v>260699</v>
      </c>
      <c r="BM11" s="433">
        <v>533965</v>
      </c>
      <c r="BN11" s="433">
        <v>83</v>
      </c>
      <c r="BO11" s="433">
        <v>88</v>
      </c>
      <c r="BP11" s="433">
        <v>86</v>
      </c>
      <c r="BQ11" s="433">
        <v>273186</v>
      </c>
      <c r="BR11" s="433">
        <v>260658</v>
      </c>
      <c r="BS11" s="433">
        <v>533844</v>
      </c>
      <c r="BT11" s="433">
        <v>78</v>
      </c>
      <c r="BU11" s="433">
        <v>88</v>
      </c>
      <c r="BV11" s="433">
        <v>83</v>
      </c>
      <c r="BW11" s="433">
        <v>273259</v>
      </c>
      <c r="BX11" s="433">
        <v>260692</v>
      </c>
      <c r="BY11" s="433">
        <v>533951</v>
      </c>
      <c r="BZ11" s="433">
        <v>84</v>
      </c>
      <c r="CA11" s="433">
        <v>85</v>
      </c>
      <c r="CB11" s="433">
        <v>85</v>
      </c>
      <c r="CC11" s="433">
        <v>273254</v>
      </c>
      <c r="CD11" s="433">
        <v>260677</v>
      </c>
      <c r="CE11" s="433">
        <v>533931</v>
      </c>
      <c r="CF11" s="433">
        <v>69</v>
      </c>
      <c r="CG11" s="433">
        <v>79</v>
      </c>
      <c r="CH11" s="433">
        <v>74</v>
      </c>
      <c r="CI11" s="433">
        <v>273168</v>
      </c>
      <c r="CJ11" s="433">
        <v>260635</v>
      </c>
      <c r="CK11" s="433">
        <v>533803</v>
      </c>
      <c r="CL11" s="433">
        <v>72</v>
      </c>
      <c r="CM11" s="433">
        <v>79</v>
      </c>
      <c r="CN11" s="433">
        <v>75</v>
      </c>
    </row>
    <row r="12" spans="1:92" x14ac:dyDescent="0.25">
      <c r="B12" s="456" t="s">
        <v>33</v>
      </c>
      <c r="C12" s="433">
        <v>34398</v>
      </c>
      <c r="D12" s="433">
        <v>32349</v>
      </c>
      <c r="E12" s="433">
        <v>66747</v>
      </c>
      <c r="F12" s="433">
        <v>69</v>
      </c>
      <c r="G12" s="433">
        <v>77</v>
      </c>
      <c r="H12" s="433">
        <v>73</v>
      </c>
      <c r="I12" s="433">
        <v>34382</v>
      </c>
      <c r="J12" s="433">
        <v>32342</v>
      </c>
      <c r="K12" s="433">
        <v>66724</v>
      </c>
      <c r="L12" s="433">
        <v>60</v>
      </c>
      <c r="M12" s="433">
        <v>76</v>
      </c>
      <c r="N12" s="433">
        <v>67</v>
      </c>
      <c r="O12" s="433">
        <v>34397</v>
      </c>
      <c r="P12" s="433">
        <v>32344</v>
      </c>
      <c r="Q12" s="433">
        <v>66741</v>
      </c>
      <c r="R12" s="433">
        <v>72</v>
      </c>
      <c r="S12" s="433">
        <v>72</v>
      </c>
      <c r="T12" s="433">
        <v>72</v>
      </c>
      <c r="U12" s="433">
        <v>34398</v>
      </c>
      <c r="V12" s="433">
        <v>32346</v>
      </c>
      <c r="W12" s="433">
        <v>66744</v>
      </c>
      <c r="X12" s="433">
        <v>48</v>
      </c>
      <c r="Y12" s="433">
        <v>61</v>
      </c>
      <c r="Z12" s="433">
        <v>54</v>
      </c>
      <c r="AA12" s="433">
        <v>34377</v>
      </c>
      <c r="AB12" s="433">
        <v>32332</v>
      </c>
      <c r="AC12" s="433">
        <v>66709</v>
      </c>
      <c r="AD12" s="433">
        <v>52</v>
      </c>
      <c r="AE12" s="433">
        <v>62</v>
      </c>
      <c r="AF12" s="433">
        <v>57</v>
      </c>
      <c r="AG12" s="433">
        <v>177505</v>
      </c>
      <c r="AH12" s="433">
        <v>168856</v>
      </c>
      <c r="AI12" s="433">
        <v>346361</v>
      </c>
      <c r="AJ12" s="433">
        <v>86</v>
      </c>
      <c r="AK12" s="433">
        <v>91</v>
      </c>
      <c r="AL12" s="433">
        <v>89</v>
      </c>
      <c r="AM12" s="433">
        <v>177469</v>
      </c>
      <c r="AN12" s="433">
        <v>168841</v>
      </c>
      <c r="AO12" s="433">
        <v>346310</v>
      </c>
      <c r="AP12" s="433">
        <v>82</v>
      </c>
      <c r="AQ12" s="433">
        <v>91</v>
      </c>
      <c r="AR12" s="433">
        <v>86</v>
      </c>
      <c r="AS12" s="433">
        <v>177504</v>
      </c>
      <c r="AT12" s="433">
        <v>168855</v>
      </c>
      <c r="AU12" s="433">
        <v>346359</v>
      </c>
      <c r="AV12" s="433">
        <v>87</v>
      </c>
      <c r="AW12" s="433">
        <v>87</v>
      </c>
      <c r="AX12" s="433">
        <v>87</v>
      </c>
      <c r="AY12" s="433">
        <v>177496</v>
      </c>
      <c r="AZ12" s="433">
        <v>168840</v>
      </c>
      <c r="BA12" s="433">
        <v>346336</v>
      </c>
      <c r="BB12" s="433">
        <v>71</v>
      </c>
      <c r="BC12" s="433">
        <v>81</v>
      </c>
      <c r="BD12" s="433">
        <v>76</v>
      </c>
      <c r="BE12" s="433">
        <v>177461</v>
      </c>
      <c r="BF12" s="433">
        <v>168829</v>
      </c>
      <c r="BG12" s="433">
        <v>346290</v>
      </c>
      <c r="BH12" s="433">
        <v>76</v>
      </c>
      <c r="BI12" s="433">
        <v>83</v>
      </c>
      <c r="BJ12" s="433">
        <v>79</v>
      </c>
      <c r="BK12" s="433">
        <v>211903</v>
      </c>
      <c r="BL12" s="433">
        <v>201205</v>
      </c>
      <c r="BM12" s="433">
        <v>413108</v>
      </c>
      <c r="BN12" s="433">
        <v>84</v>
      </c>
      <c r="BO12" s="433">
        <v>89</v>
      </c>
      <c r="BP12" s="433">
        <v>86</v>
      </c>
      <c r="BQ12" s="433">
        <v>211851</v>
      </c>
      <c r="BR12" s="433">
        <v>201183</v>
      </c>
      <c r="BS12" s="433">
        <v>413034</v>
      </c>
      <c r="BT12" s="433">
        <v>78</v>
      </c>
      <c r="BU12" s="433">
        <v>89</v>
      </c>
      <c r="BV12" s="433">
        <v>83</v>
      </c>
      <c r="BW12" s="433">
        <v>211901</v>
      </c>
      <c r="BX12" s="433">
        <v>201199</v>
      </c>
      <c r="BY12" s="433">
        <v>413100</v>
      </c>
      <c r="BZ12" s="433">
        <v>85</v>
      </c>
      <c r="CA12" s="433">
        <v>85</v>
      </c>
      <c r="CB12" s="433">
        <v>85</v>
      </c>
      <c r="CC12" s="433">
        <v>211894</v>
      </c>
      <c r="CD12" s="433">
        <v>201186</v>
      </c>
      <c r="CE12" s="433">
        <v>413080</v>
      </c>
      <c r="CF12" s="433">
        <v>68</v>
      </c>
      <c r="CG12" s="433">
        <v>78</v>
      </c>
      <c r="CH12" s="433">
        <v>73</v>
      </c>
      <c r="CI12" s="433">
        <v>211838</v>
      </c>
      <c r="CJ12" s="433">
        <v>201161</v>
      </c>
      <c r="CK12" s="433">
        <v>412999</v>
      </c>
      <c r="CL12" s="433">
        <v>72</v>
      </c>
      <c r="CM12" s="433">
        <v>79</v>
      </c>
      <c r="CN12" s="433">
        <v>76</v>
      </c>
    </row>
    <row r="13" spans="1:92" x14ac:dyDescent="0.25">
      <c r="B13" s="458" t="s">
        <v>373</v>
      </c>
      <c r="C13" s="433">
        <v>31960</v>
      </c>
      <c r="D13" s="433">
        <v>30020</v>
      </c>
      <c r="E13" s="433">
        <v>61980</v>
      </c>
      <c r="F13" s="433">
        <v>70</v>
      </c>
      <c r="G13" s="433">
        <v>78</v>
      </c>
      <c r="H13" s="433">
        <v>74</v>
      </c>
      <c r="I13" s="433">
        <v>31946</v>
      </c>
      <c r="J13" s="433">
        <v>30017</v>
      </c>
      <c r="K13" s="433">
        <v>61963</v>
      </c>
      <c r="L13" s="433">
        <v>60</v>
      </c>
      <c r="M13" s="433">
        <v>76</v>
      </c>
      <c r="N13" s="433">
        <v>68</v>
      </c>
      <c r="O13" s="433">
        <v>31959</v>
      </c>
      <c r="P13" s="433">
        <v>30017</v>
      </c>
      <c r="Q13" s="433">
        <v>61976</v>
      </c>
      <c r="R13" s="433">
        <v>72</v>
      </c>
      <c r="S13" s="433">
        <v>73</v>
      </c>
      <c r="T13" s="433">
        <v>72</v>
      </c>
      <c r="U13" s="433">
        <v>31960</v>
      </c>
      <c r="V13" s="433">
        <v>30018</v>
      </c>
      <c r="W13" s="433">
        <v>61978</v>
      </c>
      <c r="X13" s="433">
        <v>48</v>
      </c>
      <c r="Y13" s="433">
        <v>61</v>
      </c>
      <c r="Z13" s="433">
        <v>54</v>
      </c>
      <c r="AA13" s="433">
        <v>31941</v>
      </c>
      <c r="AB13" s="433">
        <v>30009</v>
      </c>
      <c r="AC13" s="433">
        <v>61950</v>
      </c>
      <c r="AD13" s="433">
        <v>53</v>
      </c>
      <c r="AE13" s="433">
        <v>63</v>
      </c>
      <c r="AF13" s="433">
        <v>58</v>
      </c>
      <c r="AG13" s="433">
        <v>166350</v>
      </c>
      <c r="AH13" s="433">
        <v>158100</v>
      </c>
      <c r="AI13" s="433">
        <v>324450</v>
      </c>
      <c r="AJ13" s="433">
        <v>87</v>
      </c>
      <c r="AK13" s="433">
        <v>92</v>
      </c>
      <c r="AL13" s="433">
        <v>89</v>
      </c>
      <c r="AM13" s="433">
        <v>166318</v>
      </c>
      <c r="AN13" s="433">
        <v>158093</v>
      </c>
      <c r="AO13" s="433">
        <v>324411</v>
      </c>
      <c r="AP13" s="433">
        <v>83</v>
      </c>
      <c r="AQ13" s="433">
        <v>92</v>
      </c>
      <c r="AR13" s="433">
        <v>87</v>
      </c>
      <c r="AS13" s="433">
        <v>166349</v>
      </c>
      <c r="AT13" s="433">
        <v>158100</v>
      </c>
      <c r="AU13" s="433">
        <v>324449</v>
      </c>
      <c r="AV13" s="433">
        <v>87</v>
      </c>
      <c r="AW13" s="433">
        <v>88</v>
      </c>
      <c r="AX13" s="433">
        <v>88</v>
      </c>
      <c r="AY13" s="433">
        <v>166342</v>
      </c>
      <c r="AZ13" s="433">
        <v>158084</v>
      </c>
      <c r="BA13" s="433">
        <v>324426</v>
      </c>
      <c r="BB13" s="433">
        <v>72</v>
      </c>
      <c r="BC13" s="433">
        <v>82</v>
      </c>
      <c r="BD13" s="433">
        <v>77</v>
      </c>
      <c r="BE13" s="433">
        <v>166310</v>
      </c>
      <c r="BF13" s="433">
        <v>158082</v>
      </c>
      <c r="BG13" s="433">
        <v>324392</v>
      </c>
      <c r="BH13" s="433">
        <v>76</v>
      </c>
      <c r="BI13" s="433">
        <v>83</v>
      </c>
      <c r="BJ13" s="433">
        <v>80</v>
      </c>
      <c r="BK13" s="433">
        <v>198310</v>
      </c>
      <c r="BL13" s="433">
        <v>188120</v>
      </c>
      <c r="BM13" s="433">
        <v>386430</v>
      </c>
      <c r="BN13" s="433">
        <v>84</v>
      </c>
      <c r="BO13" s="433">
        <v>89</v>
      </c>
      <c r="BP13" s="433">
        <v>87</v>
      </c>
      <c r="BQ13" s="433">
        <v>198264</v>
      </c>
      <c r="BR13" s="433">
        <v>188110</v>
      </c>
      <c r="BS13" s="433">
        <v>386374</v>
      </c>
      <c r="BT13" s="433">
        <v>79</v>
      </c>
      <c r="BU13" s="433">
        <v>89</v>
      </c>
      <c r="BV13" s="433">
        <v>84</v>
      </c>
      <c r="BW13" s="433">
        <v>198308</v>
      </c>
      <c r="BX13" s="433">
        <v>188117</v>
      </c>
      <c r="BY13" s="433">
        <v>386425</v>
      </c>
      <c r="BZ13" s="433">
        <v>85</v>
      </c>
      <c r="CA13" s="433">
        <v>85</v>
      </c>
      <c r="CB13" s="433">
        <v>85</v>
      </c>
      <c r="CC13" s="433">
        <v>198302</v>
      </c>
      <c r="CD13" s="433">
        <v>188102</v>
      </c>
      <c r="CE13" s="433">
        <v>386404</v>
      </c>
      <c r="CF13" s="433">
        <v>68</v>
      </c>
      <c r="CG13" s="433">
        <v>79</v>
      </c>
      <c r="CH13" s="433">
        <v>73</v>
      </c>
      <c r="CI13" s="433">
        <v>198251</v>
      </c>
      <c r="CJ13" s="433">
        <v>188091</v>
      </c>
      <c r="CK13" s="433">
        <v>386342</v>
      </c>
      <c r="CL13" s="433">
        <v>73</v>
      </c>
      <c r="CM13" s="433">
        <v>80</v>
      </c>
      <c r="CN13" s="433">
        <v>76</v>
      </c>
    </row>
    <row r="14" spans="1:92" x14ac:dyDescent="0.25">
      <c r="B14" s="458" t="s">
        <v>374</v>
      </c>
      <c r="C14" s="433">
        <v>157</v>
      </c>
      <c r="D14" s="433">
        <v>160</v>
      </c>
      <c r="E14" s="433">
        <v>317</v>
      </c>
      <c r="F14" s="433">
        <v>74</v>
      </c>
      <c r="G14" s="433">
        <v>86</v>
      </c>
      <c r="H14" s="433">
        <v>80</v>
      </c>
      <c r="I14" s="433">
        <v>157</v>
      </c>
      <c r="J14" s="433">
        <v>160</v>
      </c>
      <c r="K14" s="433">
        <v>317</v>
      </c>
      <c r="L14" s="433">
        <v>62</v>
      </c>
      <c r="M14" s="433">
        <v>73</v>
      </c>
      <c r="N14" s="433">
        <v>67</v>
      </c>
      <c r="O14" s="433">
        <v>157</v>
      </c>
      <c r="P14" s="433">
        <v>160</v>
      </c>
      <c r="Q14" s="433">
        <v>317</v>
      </c>
      <c r="R14" s="433">
        <v>74</v>
      </c>
      <c r="S14" s="433">
        <v>74</v>
      </c>
      <c r="T14" s="433">
        <v>74</v>
      </c>
      <c r="U14" s="433">
        <v>157</v>
      </c>
      <c r="V14" s="433">
        <v>160</v>
      </c>
      <c r="W14" s="433">
        <v>317</v>
      </c>
      <c r="X14" s="433">
        <v>51</v>
      </c>
      <c r="Y14" s="433">
        <v>64</v>
      </c>
      <c r="Z14" s="433">
        <v>58</v>
      </c>
      <c r="AA14" s="433">
        <v>157</v>
      </c>
      <c r="AB14" s="433">
        <v>160</v>
      </c>
      <c r="AC14" s="433">
        <v>317</v>
      </c>
      <c r="AD14" s="433">
        <v>54</v>
      </c>
      <c r="AE14" s="433">
        <v>66</v>
      </c>
      <c r="AF14" s="433">
        <v>60</v>
      </c>
      <c r="AG14" s="433">
        <v>712</v>
      </c>
      <c r="AH14" s="433">
        <v>717</v>
      </c>
      <c r="AI14" s="433">
        <v>1429</v>
      </c>
      <c r="AJ14" s="433">
        <v>93</v>
      </c>
      <c r="AK14" s="433">
        <v>96</v>
      </c>
      <c r="AL14" s="433">
        <v>94</v>
      </c>
      <c r="AM14" s="433">
        <v>712</v>
      </c>
      <c r="AN14" s="433">
        <v>717</v>
      </c>
      <c r="AO14" s="433">
        <v>1429</v>
      </c>
      <c r="AP14" s="433">
        <v>88</v>
      </c>
      <c r="AQ14" s="433">
        <v>93</v>
      </c>
      <c r="AR14" s="433">
        <v>91</v>
      </c>
      <c r="AS14" s="433">
        <v>712</v>
      </c>
      <c r="AT14" s="433">
        <v>717</v>
      </c>
      <c r="AU14" s="433">
        <v>1429</v>
      </c>
      <c r="AV14" s="433">
        <v>91</v>
      </c>
      <c r="AW14" s="433">
        <v>92</v>
      </c>
      <c r="AX14" s="433">
        <v>92</v>
      </c>
      <c r="AY14" s="433">
        <v>712</v>
      </c>
      <c r="AZ14" s="433">
        <v>717</v>
      </c>
      <c r="BA14" s="433">
        <v>1429</v>
      </c>
      <c r="BB14" s="433">
        <v>81</v>
      </c>
      <c r="BC14" s="433">
        <v>88</v>
      </c>
      <c r="BD14" s="433">
        <v>84</v>
      </c>
      <c r="BE14" s="433">
        <v>712</v>
      </c>
      <c r="BF14" s="433">
        <v>717</v>
      </c>
      <c r="BG14" s="433">
        <v>1429</v>
      </c>
      <c r="BH14" s="433">
        <v>84</v>
      </c>
      <c r="BI14" s="433">
        <v>88</v>
      </c>
      <c r="BJ14" s="433">
        <v>86</v>
      </c>
      <c r="BK14" s="433">
        <v>869</v>
      </c>
      <c r="BL14" s="433">
        <v>877</v>
      </c>
      <c r="BM14" s="433">
        <v>1746</v>
      </c>
      <c r="BN14" s="433">
        <v>89</v>
      </c>
      <c r="BO14" s="433">
        <v>94</v>
      </c>
      <c r="BP14" s="433">
        <v>92</v>
      </c>
      <c r="BQ14" s="433">
        <v>869</v>
      </c>
      <c r="BR14" s="433">
        <v>877</v>
      </c>
      <c r="BS14" s="433">
        <v>1746</v>
      </c>
      <c r="BT14" s="433">
        <v>84</v>
      </c>
      <c r="BU14" s="433">
        <v>89</v>
      </c>
      <c r="BV14" s="433">
        <v>87</v>
      </c>
      <c r="BW14" s="433">
        <v>869</v>
      </c>
      <c r="BX14" s="433">
        <v>877</v>
      </c>
      <c r="BY14" s="433">
        <v>1746</v>
      </c>
      <c r="BZ14" s="433">
        <v>88</v>
      </c>
      <c r="CA14" s="433">
        <v>88</v>
      </c>
      <c r="CB14" s="433">
        <v>88</v>
      </c>
      <c r="CC14" s="433">
        <v>869</v>
      </c>
      <c r="CD14" s="433">
        <v>877</v>
      </c>
      <c r="CE14" s="433">
        <v>1746</v>
      </c>
      <c r="CF14" s="433">
        <v>75</v>
      </c>
      <c r="CG14" s="433">
        <v>84</v>
      </c>
      <c r="CH14" s="433">
        <v>80</v>
      </c>
      <c r="CI14" s="433">
        <v>869</v>
      </c>
      <c r="CJ14" s="433">
        <v>877</v>
      </c>
      <c r="CK14" s="433">
        <v>1746</v>
      </c>
      <c r="CL14" s="433">
        <v>79</v>
      </c>
      <c r="CM14" s="433">
        <v>84</v>
      </c>
      <c r="CN14" s="433">
        <v>82</v>
      </c>
    </row>
    <row r="15" spans="1:92" x14ac:dyDescent="0.25">
      <c r="B15" s="458" t="s">
        <v>375</v>
      </c>
      <c r="C15" s="433">
        <v>161</v>
      </c>
      <c r="D15" s="433">
        <v>124</v>
      </c>
      <c r="E15" s="433">
        <v>285</v>
      </c>
      <c r="F15" s="433">
        <v>47</v>
      </c>
      <c r="G15" s="433">
        <v>56</v>
      </c>
      <c r="H15" s="433">
        <v>51</v>
      </c>
      <c r="I15" s="433">
        <v>161</v>
      </c>
      <c r="J15" s="433">
        <v>123</v>
      </c>
      <c r="K15" s="433">
        <v>284</v>
      </c>
      <c r="L15" s="433">
        <v>34</v>
      </c>
      <c r="M15" s="433">
        <v>53</v>
      </c>
      <c r="N15" s="433">
        <v>42</v>
      </c>
      <c r="O15" s="433">
        <v>161</v>
      </c>
      <c r="P15" s="433">
        <v>123</v>
      </c>
      <c r="Q15" s="433">
        <v>284</v>
      </c>
      <c r="R15" s="433">
        <v>50</v>
      </c>
      <c r="S15" s="433">
        <v>54</v>
      </c>
      <c r="T15" s="433">
        <v>52</v>
      </c>
      <c r="U15" s="433">
        <v>161</v>
      </c>
      <c r="V15" s="433">
        <v>123</v>
      </c>
      <c r="W15" s="433">
        <v>284</v>
      </c>
      <c r="X15" s="433">
        <v>24</v>
      </c>
      <c r="Y15" s="433">
        <v>38</v>
      </c>
      <c r="Z15" s="433">
        <v>30</v>
      </c>
      <c r="AA15" s="433">
        <v>161</v>
      </c>
      <c r="AB15" s="433">
        <v>122</v>
      </c>
      <c r="AC15" s="433">
        <v>283</v>
      </c>
      <c r="AD15" s="433">
        <v>29</v>
      </c>
      <c r="AE15" s="433">
        <v>39</v>
      </c>
      <c r="AF15" s="433">
        <v>33</v>
      </c>
      <c r="AG15" s="433">
        <v>54</v>
      </c>
      <c r="AH15" s="433">
        <v>45</v>
      </c>
      <c r="AI15" s="433">
        <v>99</v>
      </c>
      <c r="AJ15" s="433">
        <v>50</v>
      </c>
      <c r="AK15" s="433">
        <v>67</v>
      </c>
      <c r="AL15" s="433">
        <v>58</v>
      </c>
      <c r="AM15" s="433">
        <v>54</v>
      </c>
      <c r="AN15" s="433">
        <v>45</v>
      </c>
      <c r="AO15" s="433">
        <v>99</v>
      </c>
      <c r="AP15" s="433">
        <v>39</v>
      </c>
      <c r="AQ15" s="433">
        <v>60</v>
      </c>
      <c r="AR15" s="433">
        <v>48</v>
      </c>
      <c r="AS15" s="433">
        <v>54</v>
      </c>
      <c r="AT15" s="433">
        <v>45</v>
      </c>
      <c r="AU15" s="433">
        <v>99</v>
      </c>
      <c r="AV15" s="433">
        <v>56</v>
      </c>
      <c r="AW15" s="433">
        <v>62</v>
      </c>
      <c r="AX15" s="433">
        <v>59</v>
      </c>
      <c r="AY15" s="433">
        <v>54</v>
      </c>
      <c r="AZ15" s="433">
        <v>45</v>
      </c>
      <c r="BA15" s="433">
        <v>99</v>
      </c>
      <c r="BB15" s="433">
        <v>31</v>
      </c>
      <c r="BC15" s="433">
        <v>40</v>
      </c>
      <c r="BD15" s="433">
        <v>35</v>
      </c>
      <c r="BE15" s="433">
        <v>54</v>
      </c>
      <c r="BF15" s="433">
        <v>45</v>
      </c>
      <c r="BG15" s="433">
        <v>99</v>
      </c>
      <c r="BH15" s="433">
        <v>26</v>
      </c>
      <c r="BI15" s="433">
        <v>53</v>
      </c>
      <c r="BJ15" s="433">
        <v>38</v>
      </c>
      <c r="BK15" s="433">
        <v>215</v>
      </c>
      <c r="BL15" s="433">
        <v>169</v>
      </c>
      <c r="BM15" s="433">
        <v>384</v>
      </c>
      <c r="BN15" s="433">
        <v>47</v>
      </c>
      <c r="BO15" s="433">
        <v>59</v>
      </c>
      <c r="BP15" s="433">
        <v>52</v>
      </c>
      <c r="BQ15" s="433">
        <v>215</v>
      </c>
      <c r="BR15" s="433">
        <v>168</v>
      </c>
      <c r="BS15" s="433">
        <v>383</v>
      </c>
      <c r="BT15" s="433">
        <v>35</v>
      </c>
      <c r="BU15" s="433">
        <v>55</v>
      </c>
      <c r="BV15" s="433">
        <v>44</v>
      </c>
      <c r="BW15" s="433">
        <v>215</v>
      </c>
      <c r="BX15" s="433">
        <v>168</v>
      </c>
      <c r="BY15" s="433">
        <v>383</v>
      </c>
      <c r="BZ15" s="433">
        <v>51</v>
      </c>
      <c r="CA15" s="433">
        <v>57</v>
      </c>
      <c r="CB15" s="433">
        <v>54</v>
      </c>
      <c r="CC15" s="433">
        <v>215</v>
      </c>
      <c r="CD15" s="433">
        <v>168</v>
      </c>
      <c r="CE15" s="433">
        <v>383</v>
      </c>
      <c r="CF15" s="433">
        <v>26</v>
      </c>
      <c r="CG15" s="433">
        <v>39</v>
      </c>
      <c r="CH15" s="433">
        <v>32</v>
      </c>
      <c r="CI15" s="433">
        <v>215</v>
      </c>
      <c r="CJ15" s="433">
        <v>167</v>
      </c>
      <c r="CK15" s="433">
        <v>382</v>
      </c>
      <c r="CL15" s="433">
        <v>28</v>
      </c>
      <c r="CM15" s="433">
        <v>43</v>
      </c>
      <c r="CN15" s="433">
        <v>35</v>
      </c>
    </row>
    <row r="16" spans="1:92" x14ac:dyDescent="0.25">
      <c r="B16" s="458" t="s">
        <v>376</v>
      </c>
      <c r="C16" s="433">
        <v>412</v>
      </c>
      <c r="D16" s="433">
        <v>370</v>
      </c>
      <c r="E16" s="433">
        <v>782</v>
      </c>
      <c r="F16" s="433">
        <v>31</v>
      </c>
      <c r="G16" s="433">
        <v>37</v>
      </c>
      <c r="H16" s="433">
        <v>34</v>
      </c>
      <c r="I16" s="433">
        <v>410</v>
      </c>
      <c r="J16" s="433">
        <v>370</v>
      </c>
      <c r="K16" s="433">
        <v>780</v>
      </c>
      <c r="L16" s="433">
        <v>22</v>
      </c>
      <c r="M16" s="433">
        <v>31</v>
      </c>
      <c r="N16" s="433">
        <v>27</v>
      </c>
      <c r="O16" s="433">
        <v>412</v>
      </c>
      <c r="P16" s="433">
        <v>370</v>
      </c>
      <c r="Q16" s="433">
        <v>782</v>
      </c>
      <c r="R16" s="433">
        <v>38</v>
      </c>
      <c r="S16" s="433">
        <v>32</v>
      </c>
      <c r="T16" s="433">
        <v>35</v>
      </c>
      <c r="U16" s="433">
        <v>412</v>
      </c>
      <c r="V16" s="433">
        <v>370</v>
      </c>
      <c r="W16" s="433">
        <v>782</v>
      </c>
      <c r="X16" s="433">
        <v>12</v>
      </c>
      <c r="Y16" s="433">
        <v>22</v>
      </c>
      <c r="Z16" s="433">
        <v>16</v>
      </c>
      <c r="AA16" s="433">
        <v>410</v>
      </c>
      <c r="AB16" s="433">
        <v>370</v>
      </c>
      <c r="AC16" s="433">
        <v>780</v>
      </c>
      <c r="AD16" s="433">
        <v>17</v>
      </c>
      <c r="AE16" s="433">
        <v>19</v>
      </c>
      <c r="AF16" s="433">
        <v>18</v>
      </c>
      <c r="AG16" s="433">
        <v>378</v>
      </c>
      <c r="AH16" s="433">
        <v>365</v>
      </c>
      <c r="AI16" s="433">
        <v>743</v>
      </c>
      <c r="AJ16" s="433">
        <v>40</v>
      </c>
      <c r="AK16" s="433">
        <v>47</v>
      </c>
      <c r="AL16" s="433">
        <v>43</v>
      </c>
      <c r="AM16" s="433">
        <v>378</v>
      </c>
      <c r="AN16" s="433">
        <v>365</v>
      </c>
      <c r="AO16" s="433">
        <v>743</v>
      </c>
      <c r="AP16" s="433">
        <v>30</v>
      </c>
      <c r="AQ16" s="433">
        <v>46</v>
      </c>
      <c r="AR16" s="433">
        <v>38</v>
      </c>
      <c r="AS16" s="433">
        <v>378</v>
      </c>
      <c r="AT16" s="433">
        <v>365</v>
      </c>
      <c r="AU16" s="433">
        <v>743</v>
      </c>
      <c r="AV16" s="433">
        <v>47</v>
      </c>
      <c r="AW16" s="433">
        <v>43</v>
      </c>
      <c r="AX16" s="433">
        <v>45</v>
      </c>
      <c r="AY16" s="433">
        <v>378</v>
      </c>
      <c r="AZ16" s="433">
        <v>365</v>
      </c>
      <c r="BA16" s="433">
        <v>743</v>
      </c>
      <c r="BB16" s="433">
        <v>22</v>
      </c>
      <c r="BC16" s="433">
        <v>29</v>
      </c>
      <c r="BD16" s="433">
        <v>25</v>
      </c>
      <c r="BE16" s="433">
        <v>378</v>
      </c>
      <c r="BF16" s="433">
        <v>365</v>
      </c>
      <c r="BG16" s="433">
        <v>743</v>
      </c>
      <c r="BH16" s="433">
        <v>24</v>
      </c>
      <c r="BI16" s="433">
        <v>31</v>
      </c>
      <c r="BJ16" s="433">
        <v>28</v>
      </c>
      <c r="BK16" s="433">
        <v>790</v>
      </c>
      <c r="BL16" s="433">
        <v>735</v>
      </c>
      <c r="BM16" s="433">
        <v>1525</v>
      </c>
      <c r="BN16" s="433">
        <v>35</v>
      </c>
      <c r="BO16" s="433">
        <v>42</v>
      </c>
      <c r="BP16" s="433">
        <v>38</v>
      </c>
      <c r="BQ16" s="433">
        <v>788</v>
      </c>
      <c r="BR16" s="433">
        <v>735</v>
      </c>
      <c r="BS16" s="433">
        <v>1523</v>
      </c>
      <c r="BT16" s="433">
        <v>26</v>
      </c>
      <c r="BU16" s="433">
        <v>39</v>
      </c>
      <c r="BV16" s="433">
        <v>32</v>
      </c>
      <c r="BW16" s="433">
        <v>790</v>
      </c>
      <c r="BX16" s="433">
        <v>735</v>
      </c>
      <c r="BY16" s="433">
        <v>1525</v>
      </c>
      <c r="BZ16" s="433">
        <v>42</v>
      </c>
      <c r="CA16" s="433">
        <v>37</v>
      </c>
      <c r="CB16" s="433">
        <v>40</v>
      </c>
      <c r="CC16" s="433">
        <v>790</v>
      </c>
      <c r="CD16" s="433">
        <v>735</v>
      </c>
      <c r="CE16" s="433">
        <v>1525</v>
      </c>
      <c r="CF16" s="433">
        <v>16</v>
      </c>
      <c r="CG16" s="433">
        <v>26</v>
      </c>
      <c r="CH16" s="433">
        <v>21</v>
      </c>
      <c r="CI16" s="433">
        <v>788</v>
      </c>
      <c r="CJ16" s="433">
        <v>735</v>
      </c>
      <c r="CK16" s="433">
        <v>1523</v>
      </c>
      <c r="CL16" s="433">
        <v>21</v>
      </c>
      <c r="CM16" s="433">
        <v>25</v>
      </c>
      <c r="CN16" s="433">
        <v>23</v>
      </c>
    </row>
    <row r="17" spans="2:92" x14ac:dyDescent="0.25">
      <c r="B17" s="458" t="s">
        <v>377</v>
      </c>
      <c r="C17" s="433">
        <v>1708</v>
      </c>
      <c r="D17" s="433">
        <v>1675</v>
      </c>
      <c r="E17" s="433">
        <v>3383</v>
      </c>
      <c r="F17" s="433">
        <v>66</v>
      </c>
      <c r="G17" s="433">
        <v>74</v>
      </c>
      <c r="H17" s="433">
        <v>70</v>
      </c>
      <c r="I17" s="433">
        <v>1708</v>
      </c>
      <c r="J17" s="433">
        <v>1672</v>
      </c>
      <c r="K17" s="433">
        <v>3380</v>
      </c>
      <c r="L17" s="433">
        <v>60</v>
      </c>
      <c r="M17" s="433">
        <v>74</v>
      </c>
      <c r="N17" s="433">
        <v>67</v>
      </c>
      <c r="O17" s="433">
        <v>1708</v>
      </c>
      <c r="P17" s="433">
        <v>1674</v>
      </c>
      <c r="Q17" s="433">
        <v>3382</v>
      </c>
      <c r="R17" s="433">
        <v>74</v>
      </c>
      <c r="S17" s="433">
        <v>72</v>
      </c>
      <c r="T17" s="433">
        <v>73</v>
      </c>
      <c r="U17" s="433">
        <v>1708</v>
      </c>
      <c r="V17" s="433">
        <v>1675</v>
      </c>
      <c r="W17" s="433">
        <v>3383</v>
      </c>
      <c r="X17" s="433">
        <v>52</v>
      </c>
      <c r="Y17" s="433">
        <v>63</v>
      </c>
      <c r="Z17" s="433">
        <v>58</v>
      </c>
      <c r="AA17" s="433">
        <v>1708</v>
      </c>
      <c r="AB17" s="433">
        <v>1671</v>
      </c>
      <c r="AC17" s="433">
        <v>3379</v>
      </c>
      <c r="AD17" s="433">
        <v>53</v>
      </c>
      <c r="AE17" s="433">
        <v>62</v>
      </c>
      <c r="AF17" s="433">
        <v>57</v>
      </c>
      <c r="AG17" s="433">
        <v>10011</v>
      </c>
      <c r="AH17" s="433">
        <v>9629</v>
      </c>
      <c r="AI17" s="433">
        <v>19640</v>
      </c>
      <c r="AJ17" s="433">
        <v>77</v>
      </c>
      <c r="AK17" s="433">
        <v>82</v>
      </c>
      <c r="AL17" s="433">
        <v>79</v>
      </c>
      <c r="AM17" s="433">
        <v>10007</v>
      </c>
      <c r="AN17" s="433">
        <v>9621</v>
      </c>
      <c r="AO17" s="433">
        <v>19628</v>
      </c>
      <c r="AP17" s="433">
        <v>72</v>
      </c>
      <c r="AQ17" s="433">
        <v>81</v>
      </c>
      <c r="AR17" s="433">
        <v>77</v>
      </c>
      <c r="AS17" s="433">
        <v>10011</v>
      </c>
      <c r="AT17" s="433">
        <v>9628</v>
      </c>
      <c r="AU17" s="433">
        <v>19639</v>
      </c>
      <c r="AV17" s="433">
        <v>84</v>
      </c>
      <c r="AW17" s="433">
        <v>84</v>
      </c>
      <c r="AX17" s="433">
        <v>84</v>
      </c>
      <c r="AY17" s="433">
        <v>10010</v>
      </c>
      <c r="AZ17" s="433">
        <v>9629</v>
      </c>
      <c r="BA17" s="433">
        <v>19639</v>
      </c>
      <c r="BB17" s="433">
        <v>65</v>
      </c>
      <c r="BC17" s="433">
        <v>74</v>
      </c>
      <c r="BD17" s="433">
        <v>69</v>
      </c>
      <c r="BE17" s="433">
        <v>10007</v>
      </c>
      <c r="BF17" s="433">
        <v>9620</v>
      </c>
      <c r="BG17" s="433">
        <v>19627</v>
      </c>
      <c r="BH17" s="433">
        <v>66</v>
      </c>
      <c r="BI17" s="433">
        <v>73</v>
      </c>
      <c r="BJ17" s="433">
        <v>70</v>
      </c>
      <c r="BK17" s="433">
        <v>11719</v>
      </c>
      <c r="BL17" s="433">
        <v>11304</v>
      </c>
      <c r="BM17" s="433">
        <v>23023</v>
      </c>
      <c r="BN17" s="433">
        <v>75</v>
      </c>
      <c r="BO17" s="433">
        <v>81</v>
      </c>
      <c r="BP17" s="433">
        <v>78</v>
      </c>
      <c r="BQ17" s="433">
        <v>11715</v>
      </c>
      <c r="BR17" s="433">
        <v>11293</v>
      </c>
      <c r="BS17" s="433">
        <v>23008</v>
      </c>
      <c r="BT17" s="433">
        <v>70</v>
      </c>
      <c r="BU17" s="433">
        <v>80</v>
      </c>
      <c r="BV17" s="433">
        <v>75</v>
      </c>
      <c r="BW17" s="433">
        <v>11719</v>
      </c>
      <c r="BX17" s="433">
        <v>11302</v>
      </c>
      <c r="BY17" s="433">
        <v>23021</v>
      </c>
      <c r="BZ17" s="433">
        <v>82</v>
      </c>
      <c r="CA17" s="433">
        <v>82</v>
      </c>
      <c r="CB17" s="433">
        <v>82</v>
      </c>
      <c r="CC17" s="433">
        <v>11718</v>
      </c>
      <c r="CD17" s="433">
        <v>11304</v>
      </c>
      <c r="CE17" s="433">
        <v>23022</v>
      </c>
      <c r="CF17" s="433">
        <v>63</v>
      </c>
      <c r="CG17" s="433">
        <v>72</v>
      </c>
      <c r="CH17" s="433">
        <v>68</v>
      </c>
      <c r="CI17" s="433">
        <v>11715</v>
      </c>
      <c r="CJ17" s="433">
        <v>11291</v>
      </c>
      <c r="CK17" s="433">
        <v>23006</v>
      </c>
      <c r="CL17" s="433">
        <v>64</v>
      </c>
      <c r="CM17" s="433">
        <v>71</v>
      </c>
      <c r="CN17" s="433">
        <v>68</v>
      </c>
    </row>
    <row r="18" spans="2:92" x14ac:dyDescent="0.25">
      <c r="B18" s="456" t="s">
        <v>34</v>
      </c>
      <c r="C18" s="433">
        <v>3173</v>
      </c>
      <c r="D18" s="433">
        <v>3141</v>
      </c>
      <c r="E18" s="433">
        <v>6314</v>
      </c>
      <c r="F18" s="433">
        <v>76</v>
      </c>
      <c r="G18" s="433">
        <v>83</v>
      </c>
      <c r="H18" s="433">
        <v>80</v>
      </c>
      <c r="I18" s="433">
        <v>3172</v>
      </c>
      <c r="J18" s="433">
        <v>3141</v>
      </c>
      <c r="K18" s="433">
        <v>6313</v>
      </c>
      <c r="L18" s="433">
        <v>68</v>
      </c>
      <c r="M18" s="433">
        <v>82</v>
      </c>
      <c r="N18" s="433">
        <v>75</v>
      </c>
      <c r="O18" s="433">
        <v>3173</v>
      </c>
      <c r="P18" s="433">
        <v>3141</v>
      </c>
      <c r="Q18" s="433">
        <v>6314</v>
      </c>
      <c r="R18" s="433">
        <v>77</v>
      </c>
      <c r="S18" s="433">
        <v>77</v>
      </c>
      <c r="T18" s="433">
        <v>77</v>
      </c>
      <c r="U18" s="433">
        <v>3173</v>
      </c>
      <c r="V18" s="433">
        <v>3141</v>
      </c>
      <c r="W18" s="433">
        <v>6314</v>
      </c>
      <c r="X18" s="433">
        <v>59</v>
      </c>
      <c r="Y18" s="433">
        <v>70</v>
      </c>
      <c r="Z18" s="433">
        <v>64</v>
      </c>
      <c r="AA18" s="433">
        <v>3172</v>
      </c>
      <c r="AB18" s="433">
        <v>3141</v>
      </c>
      <c r="AC18" s="433">
        <v>6313</v>
      </c>
      <c r="AD18" s="433">
        <v>61</v>
      </c>
      <c r="AE18" s="433">
        <v>69</v>
      </c>
      <c r="AF18" s="433">
        <v>65</v>
      </c>
      <c r="AG18" s="433">
        <v>8936</v>
      </c>
      <c r="AH18" s="433">
        <v>8569</v>
      </c>
      <c r="AI18" s="433">
        <v>17505</v>
      </c>
      <c r="AJ18" s="433">
        <v>88</v>
      </c>
      <c r="AK18" s="433">
        <v>92</v>
      </c>
      <c r="AL18" s="433">
        <v>90</v>
      </c>
      <c r="AM18" s="433">
        <v>8934</v>
      </c>
      <c r="AN18" s="433">
        <v>8569</v>
      </c>
      <c r="AO18" s="433">
        <v>17503</v>
      </c>
      <c r="AP18" s="433">
        <v>84</v>
      </c>
      <c r="AQ18" s="433">
        <v>92</v>
      </c>
      <c r="AR18" s="433">
        <v>88</v>
      </c>
      <c r="AS18" s="433">
        <v>8936</v>
      </c>
      <c r="AT18" s="433">
        <v>8568</v>
      </c>
      <c r="AU18" s="433">
        <v>17504</v>
      </c>
      <c r="AV18" s="433">
        <v>87</v>
      </c>
      <c r="AW18" s="433">
        <v>88</v>
      </c>
      <c r="AX18" s="433">
        <v>88</v>
      </c>
      <c r="AY18" s="433">
        <v>8935</v>
      </c>
      <c r="AZ18" s="433">
        <v>8569</v>
      </c>
      <c r="BA18" s="433">
        <v>17504</v>
      </c>
      <c r="BB18" s="433">
        <v>76</v>
      </c>
      <c r="BC18" s="433">
        <v>84</v>
      </c>
      <c r="BD18" s="433">
        <v>80</v>
      </c>
      <c r="BE18" s="433">
        <v>8934</v>
      </c>
      <c r="BF18" s="433">
        <v>8568</v>
      </c>
      <c r="BG18" s="433">
        <v>17502</v>
      </c>
      <c r="BH18" s="433">
        <v>78</v>
      </c>
      <c r="BI18" s="433">
        <v>84</v>
      </c>
      <c r="BJ18" s="433">
        <v>81</v>
      </c>
      <c r="BK18" s="433">
        <v>12109</v>
      </c>
      <c r="BL18" s="433">
        <v>11710</v>
      </c>
      <c r="BM18" s="433">
        <v>23819</v>
      </c>
      <c r="BN18" s="433">
        <v>85</v>
      </c>
      <c r="BO18" s="433">
        <v>89</v>
      </c>
      <c r="BP18" s="433">
        <v>87</v>
      </c>
      <c r="BQ18" s="433">
        <v>12106</v>
      </c>
      <c r="BR18" s="433">
        <v>11710</v>
      </c>
      <c r="BS18" s="433">
        <v>23816</v>
      </c>
      <c r="BT18" s="433">
        <v>80</v>
      </c>
      <c r="BU18" s="433">
        <v>89</v>
      </c>
      <c r="BV18" s="433">
        <v>84</v>
      </c>
      <c r="BW18" s="433">
        <v>12109</v>
      </c>
      <c r="BX18" s="433">
        <v>11709</v>
      </c>
      <c r="BY18" s="433">
        <v>23818</v>
      </c>
      <c r="BZ18" s="433">
        <v>85</v>
      </c>
      <c r="CA18" s="433">
        <v>85</v>
      </c>
      <c r="CB18" s="433">
        <v>85</v>
      </c>
      <c r="CC18" s="433">
        <v>12108</v>
      </c>
      <c r="CD18" s="433">
        <v>11710</v>
      </c>
      <c r="CE18" s="433">
        <v>23818</v>
      </c>
      <c r="CF18" s="433">
        <v>72</v>
      </c>
      <c r="CG18" s="433">
        <v>80</v>
      </c>
      <c r="CH18" s="433">
        <v>76</v>
      </c>
      <c r="CI18" s="433">
        <v>12106</v>
      </c>
      <c r="CJ18" s="433">
        <v>11709</v>
      </c>
      <c r="CK18" s="433">
        <v>23815</v>
      </c>
      <c r="CL18" s="433">
        <v>73</v>
      </c>
      <c r="CM18" s="433">
        <v>80</v>
      </c>
      <c r="CN18" s="433">
        <v>76</v>
      </c>
    </row>
    <row r="19" spans="2:92" x14ac:dyDescent="0.25">
      <c r="B19" s="458" t="s">
        <v>378</v>
      </c>
      <c r="C19" s="433">
        <v>1241</v>
      </c>
      <c r="D19" s="433">
        <v>1219</v>
      </c>
      <c r="E19" s="433">
        <v>2460</v>
      </c>
      <c r="F19" s="433">
        <v>75</v>
      </c>
      <c r="G19" s="433">
        <v>83</v>
      </c>
      <c r="H19" s="433">
        <v>79</v>
      </c>
      <c r="I19" s="433">
        <v>1241</v>
      </c>
      <c r="J19" s="433">
        <v>1219</v>
      </c>
      <c r="K19" s="433">
        <v>2460</v>
      </c>
      <c r="L19" s="433">
        <v>66</v>
      </c>
      <c r="M19" s="433">
        <v>82</v>
      </c>
      <c r="N19" s="433">
        <v>74</v>
      </c>
      <c r="O19" s="433">
        <v>1241</v>
      </c>
      <c r="P19" s="433">
        <v>1219</v>
      </c>
      <c r="Q19" s="433">
        <v>2460</v>
      </c>
      <c r="R19" s="433">
        <v>75</v>
      </c>
      <c r="S19" s="433">
        <v>76</v>
      </c>
      <c r="T19" s="433">
        <v>75</v>
      </c>
      <c r="U19" s="433">
        <v>1241</v>
      </c>
      <c r="V19" s="433">
        <v>1219</v>
      </c>
      <c r="W19" s="433">
        <v>2460</v>
      </c>
      <c r="X19" s="433">
        <v>56</v>
      </c>
      <c r="Y19" s="433">
        <v>68</v>
      </c>
      <c r="Z19" s="433">
        <v>62</v>
      </c>
      <c r="AA19" s="433">
        <v>1241</v>
      </c>
      <c r="AB19" s="433">
        <v>1219</v>
      </c>
      <c r="AC19" s="433">
        <v>2460</v>
      </c>
      <c r="AD19" s="433">
        <v>58</v>
      </c>
      <c r="AE19" s="433">
        <v>68</v>
      </c>
      <c r="AF19" s="433">
        <v>63</v>
      </c>
      <c r="AG19" s="433">
        <v>2458</v>
      </c>
      <c r="AH19" s="433">
        <v>2389</v>
      </c>
      <c r="AI19" s="433">
        <v>4847</v>
      </c>
      <c r="AJ19" s="433">
        <v>85</v>
      </c>
      <c r="AK19" s="433">
        <v>90</v>
      </c>
      <c r="AL19" s="433">
        <v>88</v>
      </c>
      <c r="AM19" s="433">
        <v>2458</v>
      </c>
      <c r="AN19" s="433">
        <v>2389</v>
      </c>
      <c r="AO19" s="433">
        <v>4847</v>
      </c>
      <c r="AP19" s="433">
        <v>80</v>
      </c>
      <c r="AQ19" s="433">
        <v>91</v>
      </c>
      <c r="AR19" s="433">
        <v>85</v>
      </c>
      <c r="AS19" s="433">
        <v>2458</v>
      </c>
      <c r="AT19" s="433">
        <v>2389</v>
      </c>
      <c r="AU19" s="433">
        <v>4847</v>
      </c>
      <c r="AV19" s="433">
        <v>85</v>
      </c>
      <c r="AW19" s="433">
        <v>84</v>
      </c>
      <c r="AX19" s="433">
        <v>85</v>
      </c>
      <c r="AY19" s="433">
        <v>2458</v>
      </c>
      <c r="AZ19" s="433">
        <v>2389</v>
      </c>
      <c r="BA19" s="433">
        <v>4847</v>
      </c>
      <c r="BB19" s="433">
        <v>71</v>
      </c>
      <c r="BC19" s="433">
        <v>79</v>
      </c>
      <c r="BD19" s="433">
        <v>75</v>
      </c>
      <c r="BE19" s="433">
        <v>2458</v>
      </c>
      <c r="BF19" s="433">
        <v>2389</v>
      </c>
      <c r="BG19" s="433">
        <v>4847</v>
      </c>
      <c r="BH19" s="433">
        <v>73</v>
      </c>
      <c r="BI19" s="433">
        <v>80</v>
      </c>
      <c r="BJ19" s="433">
        <v>76</v>
      </c>
      <c r="BK19" s="433">
        <v>3699</v>
      </c>
      <c r="BL19" s="433">
        <v>3608</v>
      </c>
      <c r="BM19" s="433">
        <v>7307</v>
      </c>
      <c r="BN19" s="433">
        <v>82</v>
      </c>
      <c r="BO19" s="433">
        <v>88</v>
      </c>
      <c r="BP19" s="433">
        <v>85</v>
      </c>
      <c r="BQ19" s="433">
        <v>3699</v>
      </c>
      <c r="BR19" s="433">
        <v>3608</v>
      </c>
      <c r="BS19" s="433">
        <v>7307</v>
      </c>
      <c r="BT19" s="433">
        <v>75</v>
      </c>
      <c r="BU19" s="433">
        <v>88</v>
      </c>
      <c r="BV19" s="433">
        <v>81</v>
      </c>
      <c r="BW19" s="433">
        <v>3699</v>
      </c>
      <c r="BX19" s="433">
        <v>3608</v>
      </c>
      <c r="BY19" s="433">
        <v>7307</v>
      </c>
      <c r="BZ19" s="433">
        <v>81</v>
      </c>
      <c r="CA19" s="433">
        <v>82</v>
      </c>
      <c r="CB19" s="433">
        <v>81</v>
      </c>
      <c r="CC19" s="433">
        <v>3699</v>
      </c>
      <c r="CD19" s="433">
        <v>3608</v>
      </c>
      <c r="CE19" s="433">
        <v>7307</v>
      </c>
      <c r="CF19" s="433">
        <v>66</v>
      </c>
      <c r="CG19" s="433">
        <v>75</v>
      </c>
      <c r="CH19" s="433">
        <v>71</v>
      </c>
      <c r="CI19" s="433">
        <v>3699</v>
      </c>
      <c r="CJ19" s="433">
        <v>3608</v>
      </c>
      <c r="CK19" s="433">
        <v>7307</v>
      </c>
      <c r="CL19" s="433">
        <v>68</v>
      </c>
      <c r="CM19" s="433">
        <v>76</v>
      </c>
      <c r="CN19" s="433">
        <v>72</v>
      </c>
    </row>
    <row r="20" spans="2:92" x14ac:dyDescent="0.25">
      <c r="B20" s="458" t="s">
        <v>379</v>
      </c>
      <c r="C20" s="433">
        <v>392</v>
      </c>
      <c r="D20" s="433">
        <v>362</v>
      </c>
      <c r="E20" s="433">
        <v>754</v>
      </c>
      <c r="F20" s="433">
        <v>76</v>
      </c>
      <c r="G20" s="433">
        <v>85</v>
      </c>
      <c r="H20" s="433">
        <v>80</v>
      </c>
      <c r="I20" s="433">
        <v>392</v>
      </c>
      <c r="J20" s="433">
        <v>362</v>
      </c>
      <c r="K20" s="433">
        <v>754</v>
      </c>
      <c r="L20" s="433">
        <v>67</v>
      </c>
      <c r="M20" s="433">
        <v>84</v>
      </c>
      <c r="N20" s="433">
        <v>75</v>
      </c>
      <c r="O20" s="433">
        <v>392</v>
      </c>
      <c r="P20" s="433">
        <v>362</v>
      </c>
      <c r="Q20" s="433">
        <v>754</v>
      </c>
      <c r="R20" s="433">
        <v>75</v>
      </c>
      <c r="S20" s="433">
        <v>80</v>
      </c>
      <c r="T20" s="433">
        <v>78</v>
      </c>
      <c r="U20" s="433">
        <v>392</v>
      </c>
      <c r="V20" s="433">
        <v>362</v>
      </c>
      <c r="W20" s="433">
        <v>754</v>
      </c>
      <c r="X20" s="433">
        <v>59</v>
      </c>
      <c r="Y20" s="433">
        <v>75</v>
      </c>
      <c r="Z20" s="433">
        <v>67</v>
      </c>
      <c r="AA20" s="433">
        <v>392</v>
      </c>
      <c r="AB20" s="433">
        <v>362</v>
      </c>
      <c r="AC20" s="433">
        <v>754</v>
      </c>
      <c r="AD20" s="433">
        <v>60</v>
      </c>
      <c r="AE20" s="433">
        <v>72</v>
      </c>
      <c r="AF20" s="433">
        <v>66</v>
      </c>
      <c r="AG20" s="433">
        <v>1023</v>
      </c>
      <c r="AH20" s="433">
        <v>987</v>
      </c>
      <c r="AI20" s="433">
        <v>2010</v>
      </c>
      <c r="AJ20" s="433">
        <v>86</v>
      </c>
      <c r="AK20" s="433">
        <v>90</v>
      </c>
      <c r="AL20" s="433">
        <v>88</v>
      </c>
      <c r="AM20" s="433">
        <v>1021</v>
      </c>
      <c r="AN20" s="433">
        <v>987</v>
      </c>
      <c r="AO20" s="433">
        <v>2008</v>
      </c>
      <c r="AP20" s="433">
        <v>84</v>
      </c>
      <c r="AQ20" s="433">
        <v>92</v>
      </c>
      <c r="AR20" s="433">
        <v>88</v>
      </c>
      <c r="AS20" s="433">
        <v>1023</v>
      </c>
      <c r="AT20" s="433">
        <v>987</v>
      </c>
      <c r="AU20" s="433">
        <v>2010</v>
      </c>
      <c r="AV20" s="433">
        <v>85</v>
      </c>
      <c r="AW20" s="433">
        <v>87</v>
      </c>
      <c r="AX20" s="433">
        <v>86</v>
      </c>
      <c r="AY20" s="433">
        <v>1022</v>
      </c>
      <c r="AZ20" s="433">
        <v>987</v>
      </c>
      <c r="BA20" s="433">
        <v>2009</v>
      </c>
      <c r="BB20" s="433">
        <v>75</v>
      </c>
      <c r="BC20" s="433">
        <v>84</v>
      </c>
      <c r="BD20" s="433">
        <v>80</v>
      </c>
      <c r="BE20" s="433">
        <v>1021</v>
      </c>
      <c r="BF20" s="433">
        <v>987</v>
      </c>
      <c r="BG20" s="433">
        <v>2008</v>
      </c>
      <c r="BH20" s="433">
        <v>75</v>
      </c>
      <c r="BI20" s="433">
        <v>82</v>
      </c>
      <c r="BJ20" s="433">
        <v>78</v>
      </c>
      <c r="BK20" s="433">
        <v>1415</v>
      </c>
      <c r="BL20" s="433">
        <v>1349</v>
      </c>
      <c r="BM20" s="433">
        <v>2764</v>
      </c>
      <c r="BN20" s="433">
        <v>83</v>
      </c>
      <c r="BO20" s="433">
        <v>89</v>
      </c>
      <c r="BP20" s="433">
        <v>86</v>
      </c>
      <c r="BQ20" s="433">
        <v>1413</v>
      </c>
      <c r="BR20" s="433">
        <v>1349</v>
      </c>
      <c r="BS20" s="433">
        <v>2762</v>
      </c>
      <c r="BT20" s="433">
        <v>79</v>
      </c>
      <c r="BU20" s="433">
        <v>90</v>
      </c>
      <c r="BV20" s="433">
        <v>84</v>
      </c>
      <c r="BW20" s="433">
        <v>1415</v>
      </c>
      <c r="BX20" s="433">
        <v>1349</v>
      </c>
      <c r="BY20" s="433">
        <v>2764</v>
      </c>
      <c r="BZ20" s="433">
        <v>82</v>
      </c>
      <c r="CA20" s="433">
        <v>85</v>
      </c>
      <c r="CB20" s="433">
        <v>84</v>
      </c>
      <c r="CC20" s="433">
        <v>1414</v>
      </c>
      <c r="CD20" s="433">
        <v>1349</v>
      </c>
      <c r="CE20" s="433">
        <v>2763</v>
      </c>
      <c r="CF20" s="433">
        <v>71</v>
      </c>
      <c r="CG20" s="433">
        <v>82</v>
      </c>
      <c r="CH20" s="433">
        <v>76</v>
      </c>
      <c r="CI20" s="433">
        <v>1413</v>
      </c>
      <c r="CJ20" s="433">
        <v>1349</v>
      </c>
      <c r="CK20" s="433">
        <v>2762</v>
      </c>
      <c r="CL20" s="433">
        <v>71</v>
      </c>
      <c r="CM20" s="433">
        <v>79</v>
      </c>
      <c r="CN20" s="433">
        <v>75</v>
      </c>
    </row>
    <row r="21" spans="2:92" x14ac:dyDescent="0.25">
      <c r="B21" s="458" t="s">
        <v>380</v>
      </c>
      <c r="C21" s="433">
        <v>483</v>
      </c>
      <c r="D21" s="433">
        <v>486</v>
      </c>
      <c r="E21" s="433">
        <v>969</v>
      </c>
      <c r="F21" s="433">
        <v>76</v>
      </c>
      <c r="G21" s="433">
        <v>84</v>
      </c>
      <c r="H21" s="433">
        <v>80</v>
      </c>
      <c r="I21" s="433">
        <v>483</v>
      </c>
      <c r="J21" s="433">
        <v>486</v>
      </c>
      <c r="K21" s="433">
        <v>969</v>
      </c>
      <c r="L21" s="433">
        <v>67</v>
      </c>
      <c r="M21" s="433">
        <v>81</v>
      </c>
      <c r="N21" s="433">
        <v>74</v>
      </c>
      <c r="O21" s="433">
        <v>483</v>
      </c>
      <c r="P21" s="433">
        <v>486</v>
      </c>
      <c r="Q21" s="433">
        <v>969</v>
      </c>
      <c r="R21" s="433">
        <v>80</v>
      </c>
      <c r="S21" s="433">
        <v>77</v>
      </c>
      <c r="T21" s="433">
        <v>79</v>
      </c>
      <c r="U21" s="433">
        <v>483</v>
      </c>
      <c r="V21" s="433">
        <v>486</v>
      </c>
      <c r="W21" s="433">
        <v>969</v>
      </c>
      <c r="X21" s="433">
        <v>59</v>
      </c>
      <c r="Y21" s="433">
        <v>70</v>
      </c>
      <c r="Z21" s="433">
        <v>65</v>
      </c>
      <c r="AA21" s="433">
        <v>483</v>
      </c>
      <c r="AB21" s="433">
        <v>486</v>
      </c>
      <c r="AC21" s="433">
        <v>969</v>
      </c>
      <c r="AD21" s="433">
        <v>59</v>
      </c>
      <c r="AE21" s="433">
        <v>68</v>
      </c>
      <c r="AF21" s="433">
        <v>64</v>
      </c>
      <c r="AG21" s="433">
        <v>2153</v>
      </c>
      <c r="AH21" s="433">
        <v>2048</v>
      </c>
      <c r="AI21" s="433">
        <v>4201</v>
      </c>
      <c r="AJ21" s="433">
        <v>90</v>
      </c>
      <c r="AK21" s="433">
        <v>93</v>
      </c>
      <c r="AL21" s="433">
        <v>91</v>
      </c>
      <c r="AM21" s="433">
        <v>2153</v>
      </c>
      <c r="AN21" s="433">
        <v>2048</v>
      </c>
      <c r="AO21" s="433">
        <v>4201</v>
      </c>
      <c r="AP21" s="433">
        <v>87</v>
      </c>
      <c r="AQ21" s="433">
        <v>94</v>
      </c>
      <c r="AR21" s="433">
        <v>90</v>
      </c>
      <c r="AS21" s="433">
        <v>2153</v>
      </c>
      <c r="AT21" s="433">
        <v>2048</v>
      </c>
      <c r="AU21" s="433">
        <v>4201</v>
      </c>
      <c r="AV21" s="433">
        <v>90</v>
      </c>
      <c r="AW21" s="433">
        <v>90</v>
      </c>
      <c r="AX21" s="433">
        <v>90</v>
      </c>
      <c r="AY21" s="433">
        <v>2153</v>
      </c>
      <c r="AZ21" s="433">
        <v>2048</v>
      </c>
      <c r="BA21" s="433">
        <v>4201</v>
      </c>
      <c r="BB21" s="433">
        <v>80</v>
      </c>
      <c r="BC21" s="433">
        <v>88</v>
      </c>
      <c r="BD21" s="433">
        <v>84</v>
      </c>
      <c r="BE21" s="433">
        <v>2153</v>
      </c>
      <c r="BF21" s="433">
        <v>2048</v>
      </c>
      <c r="BG21" s="433">
        <v>4201</v>
      </c>
      <c r="BH21" s="433">
        <v>82</v>
      </c>
      <c r="BI21" s="433">
        <v>87</v>
      </c>
      <c r="BJ21" s="433">
        <v>84</v>
      </c>
      <c r="BK21" s="433">
        <v>2636</v>
      </c>
      <c r="BL21" s="433">
        <v>2534</v>
      </c>
      <c r="BM21" s="433">
        <v>5170</v>
      </c>
      <c r="BN21" s="433">
        <v>88</v>
      </c>
      <c r="BO21" s="433">
        <v>91</v>
      </c>
      <c r="BP21" s="433">
        <v>89</v>
      </c>
      <c r="BQ21" s="433">
        <v>2636</v>
      </c>
      <c r="BR21" s="433">
        <v>2534</v>
      </c>
      <c r="BS21" s="433">
        <v>5170</v>
      </c>
      <c r="BT21" s="433">
        <v>83</v>
      </c>
      <c r="BU21" s="433">
        <v>91</v>
      </c>
      <c r="BV21" s="433">
        <v>87</v>
      </c>
      <c r="BW21" s="433">
        <v>2636</v>
      </c>
      <c r="BX21" s="433">
        <v>2534</v>
      </c>
      <c r="BY21" s="433">
        <v>5170</v>
      </c>
      <c r="BZ21" s="433">
        <v>89</v>
      </c>
      <c r="CA21" s="433">
        <v>88</v>
      </c>
      <c r="CB21" s="433">
        <v>88</v>
      </c>
      <c r="CC21" s="433">
        <v>2636</v>
      </c>
      <c r="CD21" s="433">
        <v>2534</v>
      </c>
      <c r="CE21" s="433">
        <v>5170</v>
      </c>
      <c r="CF21" s="433">
        <v>76</v>
      </c>
      <c r="CG21" s="433">
        <v>84</v>
      </c>
      <c r="CH21" s="433">
        <v>80</v>
      </c>
      <c r="CI21" s="433">
        <v>2636</v>
      </c>
      <c r="CJ21" s="433">
        <v>2534</v>
      </c>
      <c r="CK21" s="433">
        <v>5170</v>
      </c>
      <c r="CL21" s="433">
        <v>78</v>
      </c>
      <c r="CM21" s="433">
        <v>83</v>
      </c>
      <c r="CN21" s="433">
        <v>80</v>
      </c>
    </row>
    <row r="22" spans="2:92" x14ac:dyDescent="0.25">
      <c r="B22" s="458" t="s">
        <v>381</v>
      </c>
      <c r="C22" s="433">
        <v>1057</v>
      </c>
      <c r="D22" s="433">
        <v>1074</v>
      </c>
      <c r="E22" s="433">
        <v>2131</v>
      </c>
      <c r="F22" s="433">
        <v>79</v>
      </c>
      <c r="G22" s="433">
        <v>83</v>
      </c>
      <c r="H22" s="433">
        <v>81</v>
      </c>
      <c r="I22" s="433">
        <v>1056</v>
      </c>
      <c r="J22" s="433">
        <v>1074</v>
      </c>
      <c r="K22" s="433">
        <v>2130</v>
      </c>
      <c r="L22" s="433">
        <v>71</v>
      </c>
      <c r="M22" s="433">
        <v>82</v>
      </c>
      <c r="N22" s="433">
        <v>76</v>
      </c>
      <c r="O22" s="433">
        <v>1057</v>
      </c>
      <c r="P22" s="433">
        <v>1074</v>
      </c>
      <c r="Q22" s="433">
        <v>2131</v>
      </c>
      <c r="R22" s="433">
        <v>78</v>
      </c>
      <c r="S22" s="433">
        <v>76</v>
      </c>
      <c r="T22" s="433">
        <v>77</v>
      </c>
      <c r="U22" s="433">
        <v>1057</v>
      </c>
      <c r="V22" s="433">
        <v>1074</v>
      </c>
      <c r="W22" s="433">
        <v>2131</v>
      </c>
      <c r="X22" s="433">
        <v>62</v>
      </c>
      <c r="Y22" s="433">
        <v>70</v>
      </c>
      <c r="Z22" s="433">
        <v>66</v>
      </c>
      <c r="AA22" s="433">
        <v>1056</v>
      </c>
      <c r="AB22" s="433">
        <v>1074</v>
      </c>
      <c r="AC22" s="433">
        <v>2130</v>
      </c>
      <c r="AD22" s="433">
        <v>64</v>
      </c>
      <c r="AE22" s="433">
        <v>70</v>
      </c>
      <c r="AF22" s="433">
        <v>67</v>
      </c>
      <c r="AG22" s="433">
        <v>3302</v>
      </c>
      <c r="AH22" s="433">
        <v>3145</v>
      </c>
      <c r="AI22" s="433">
        <v>6447</v>
      </c>
      <c r="AJ22" s="433">
        <v>89</v>
      </c>
      <c r="AK22" s="433">
        <v>93</v>
      </c>
      <c r="AL22" s="433">
        <v>91</v>
      </c>
      <c r="AM22" s="433">
        <v>3302</v>
      </c>
      <c r="AN22" s="433">
        <v>3145</v>
      </c>
      <c r="AO22" s="433">
        <v>6447</v>
      </c>
      <c r="AP22" s="433">
        <v>85</v>
      </c>
      <c r="AQ22" s="433">
        <v>92</v>
      </c>
      <c r="AR22" s="433">
        <v>89</v>
      </c>
      <c r="AS22" s="433">
        <v>3302</v>
      </c>
      <c r="AT22" s="433">
        <v>3144</v>
      </c>
      <c r="AU22" s="433">
        <v>6446</v>
      </c>
      <c r="AV22" s="433">
        <v>88</v>
      </c>
      <c r="AW22" s="433">
        <v>89</v>
      </c>
      <c r="AX22" s="433">
        <v>89</v>
      </c>
      <c r="AY22" s="433">
        <v>3302</v>
      </c>
      <c r="AZ22" s="433">
        <v>3145</v>
      </c>
      <c r="BA22" s="433">
        <v>6447</v>
      </c>
      <c r="BB22" s="433">
        <v>78</v>
      </c>
      <c r="BC22" s="433">
        <v>86</v>
      </c>
      <c r="BD22" s="433">
        <v>82</v>
      </c>
      <c r="BE22" s="433">
        <v>3302</v>
      </c>
      <c r="BF22" s="433">
        <v>3144</v>
      </c>
      <c r="BG22" s="433">
        <v>6446</v>
      </c>
      <c r="BH22" s="433">
        <v>79</v>
      </c>
      <c r="BI22" s="433">
        <v>85</v>
      </c>
      <c r="BJ22" s="433">
        <v>82</v>
      </c>
      <c r="BK22" s="433">
        <v>4359</v>
      </c>
      <c r="BL22" s="433">
        <v>4219</v>
      </c>
      <c r="BM22" s="433">
        <v>8578</v>
      </c>
      <c r="BN22" s="433">
        <v>86</v>
      </c>
      <c r="BO22" s="433">
        <v>90</v>
      </c>
      <c r="BP22" s="433">
        <v>88</v>
      </c>
      <c r="BQ22" s="433">
        <v>4358</v>
      </c>
      <c r="BR22" s="433">
        <v>4219</v>
      </c>
      <c r="BS22" s="433">
        <v>8577</v>
      </c>
      <c r="BT22" s="433">
        <v>82</v>
      </c>
      <c r="BU22" s="433">
        <v>90</v>
      </c>
      <c r="BV22" s="433">
        <v>86</v>
      </c>
      <c r="BW22" s="433">
        <v>4359</v>
      </c>
      <c r="BX22" s="433">
        <v>4218</v>
      </c>
      <c r="BY22" s="433">
        <v>8577</v>
      </c>
      <c r="BZ22" s="433">
        <v>86</v>
      </c>
      <c r="CA22" s="433">
        <v>86</v>
      </c>
      <c r="CB22" s="433">
        <v>86</v>
      </c>
      <c r="CC22" s="433">
        <v>4359</v>
      </c>
      <c r="CD22" s="433">
        <v>4219</v>
      </c>
      <c r="CE22" s="433">
        <v>8578</v>
      </c>
      <c r="CF22" s="433">
        <v>74</v>
      </c>
      <c r="CG22" s="433">
        <v>82</v>
      </c>
      <c r="CH22" s="433">
        <v>78</v>
      </c>
      <c r="CI22" s="433">
        <v>4358</v>
      </c>
      <c r="CJ22" s="433">
        <v>4218</v>
      </c>
      <c r="CK22" s="433">
        <v>8576</v>
      </c>
      <c r="CL22" s="433">
        <v>76</v>
      </c>
      <c r="CM22" s="433">
        <v>81</v>
      </c>
      <c r="CN22" s="433">
        <v>79</v>
      </c>
    </row>
    <row r="23" spans="2:92" x14ac:dyDescent="0.25">
      <c r="B23" s="456" t="s">
        <v>35</v>
      </c>
      <c r="C23" s="433">
        <v>5820</v>
      </c>
      <c r="D23" s="433">
        <v>5638</v>
      </c>
      <c r="E23" s="433">
        <v>11458</v>
      </c>
      <c r="F23" s="433">
        <v>77</v>
      </c>
      <c r="G23" s="433">
        <v>82</v>
      </c>
      <c r="H23" s="433">
        <v>79</v>
      </c>
      <c r="I23" s="433">
        <v>5816</v>
      </c>
      <c r="J23" s="433">
        <v>5636</v>
      </c>
      <c r="K23" s="433">
        <v>11452</v>
      </c>
      <c r="L23" s="433">
        <v>75</v>
      </c>
      <c r="M23" s="433">
        <v>83</v>
      </c>
      <c r="N23" s="433">
        <v>79</v>
      </c>
      <c r="O23" s="433">
        <v>5820</v>
      </c>
      <c r="P23" s="433">
        <v>5638</v>
      </c>
      <c r="Q23" s="433">
        <v>11458</v>
      </c>
      <c r="R23" s="433">
        <v>80</v>
      </c>
      <c r="S23" s="433">
        <v>78</v>
      </c>
      <c r="T23" s="433">
        <v>79</v>
      </c>
      <c r="U23" s="433">
        <v>5820</v>
      </c>
      <c r="V23" s="433">
        <v>5638</v>
      </c>
      <c r="W23" s="433">
        <v>11458</v>
      </c>
      <c r="X23" s="433">
        <v>67</v>
      </c>
      <c r="Y23" s="433">
        <v>76</v>
      </c>
      <c r="Z23" s="433">
        <v>71</v>
      </c>
      <c r="AA23" s="433">
        <v>5816</v>
      </c>
      <c r="AB23" s="433">
        <v>5636</v>
      </c>
      <c r="AC23" s="433">
        <v>11452</v>
      </c>
      <c r="AD23" s="433">
        <v>66</v>
      </c>
      <c r="AE23" s="433">
        <v>70</v>
      </c>
      <c r="AF23" s="433">
        <v>68</v>
      </c>
      <c r="AG23" s="433">
        <v>22140</v>
      </c>
      <c r="AH23" s="433">
        <v>21199</v>
      </c>
      <c r="AI23" s="433">
        <v>43339</v>
      </c>
      <c r="AJ23" s="433">
        <v>84</v>
      </c>
      <c r="AK23" s="433">
        <v>88</v>
      </c>
      <c r="AL23" s="433">
        <v>86</v>
      </c>
      <c r="AM23" s="433">
        <v>22135</v>
      </c>
      <c r="AN23" s="433">
        <v>21194</v>
      </c>
      <c r="AO23" s="433">
        <v>43329</v>
      </c>
      <c r="AP23" s="433">
        <v>82</v>
      </c>
      <c r="AQ23" s="433">
        <v>90</v>
      </c>
      <c r="AR23" s="433">
        <v>86</v>
      </c>
      <c r="AS23" s="433">
        <v>22137</v>
      </c>
      <c r="AT23" s="433">
        <v>21199</v>
      </c>
      <c r="AU23" s="433">
        <v>43336</v>
      </c>
      <c r="AV23" s="433">
        <v>87</v>
      </c>
      <c r="AW23" s="433">
        <v>86</v>
      </c>
      <c r="AX23" s="433">
        <v>86</v>
      </c>
      <c r="AY23" s="433">
        <v>22139</v>
      </c>
      <c r="AZ23" s="433">
        <v>21198</v>
      </c>
      <c r="BA23" s="433">
        <v>43337</v>
      </c>
      <c r="BB23" s="433">
        <v>78</v>
      </c>
      <c r="BC23" s="433">
        <v>85</v>
      </c>
      <c r="BD23" s="433">
        <v>81</v>
      </c>
      <c r="BE23" s="433">
        <v>22132</v>
      </c>
      <c r="BF23" s="433">
        <v>21194</v>
      </c>
      <c r="BG23" s="433">
        <v>43326</v>
      </c>
      <c r="BH23" s="433">
        <v>75</v>
      </c>
      <c r="BI23" s="433">
        <v>80</v>
      </c>
      <c r="BJ23" s="433">
        <v>78</v>
      </c>
      <c r="BK23" s="433">
        <v>27960</v>
      </c>
      <c r="BL23" s="433">
        <v>26837</v>
      </c>
      <c r="BM23" s="433">
        <v>54797</v>
      </c>
      <c r="BN23" s="433">
        <v>83</v>
      </c>
      <c r="BO23" s="433">
        <v>87</v>
      </c>
      <c r="BP23" s="433">
        <v>85</v>
      </c>
      <c r="BQ23" s="433">
        <v>27951</v>
      </c>
      <c r="BR23" s="433">
        <v>26830</v>
      </c>
      <c r="BS23" s="433">
        <v>54781</v>
      </c>
      <c r="BT23" s="433">
        <v>81</v>
      </c>
      <c r="BU23" s="433">
        <v>89</v>
      </c>
      <c r="BV23" s="433">
        <v>84</v>
      </c>
      <c r="BW23" s="433">
        <v>27957</v>
      </c>
      <c r="BX23" s="433">
        <v>26837</v>
      </c>
      <c r="BY23" s="433">
        <v>54794</v>
      </c>
      <c r="BZ23" s="433">
        <v>85</v>
      </c>
      <c r="CA23" s="433">
        <v>84</v>
      </c>
      <c r="CB23" s="433">
        <v>85</v>
      </c>
      <c r="CC23" s="433">
        <v>27959</v>
      </c>
      <c r="CD23" s="433">
        <v>26836</v>
      </c>
      <c r="CE23" s="433">
        <v>54795</v>
      </c>
      <c r="CF23" s="433">
        <v>75</v>
      </c>
      <c r="CG23" s="433">
        <v>83</v>
      </c>
      <c r="CH23" s="433">
        <v>79</v>
      </c>
      <c r="CI23" s="433">
        <v>27948</v>
      </c>
      <c r="CJ23" s="433">
        <v>26830</v>
      </c>
      <c r="CK23" s="433">
        <v>54778</v>
      </c>
      <c r="CL23" s="433">
        <v>73</v>
      </c>
      <c r="CM23" s="433">
        <v>78</v>
      </c>
      <c r="CN23" s="433">
        <v>76</v>
      </c>
    </row>
    <row r="24" spans="2:92" x14ac:dyDescent="0.25">
      <c r="B24" s="458" t="s">
        <v>382</v>
      </c>
      <c r="C24" s="433">
        <v>636</v>
      </c>
      <c r="D24" s="433">
        <v>629</v>
      </c>
      <c r="E24" s="433">
        <v>1265</v>
      </c>
      <c r="F24" s="433">
        <v>79</v>
      </c>
      <c r="G24" s="433">
        <v>84</v>
      </c>
      <c r="H24" s="433">
        <v>81</v>
      </c>
      <c r="I24" s="433">
        <v>636</v>
      </c>
      <c r="J24" s="433">
        <v>629</v>
      </c>
      <c r="K24" s="433">
        <v>1265</v>
      </c>
      <c r="L24" s="433">
        <v>77</v>
      </c>
      <c r="M24" s="433">
        <v>87</v>
      </c>
      <c r="N24" s="433">
        <v>82</v>
      </c>
      <c r="O24" s="433">
        <v>636</v>
      </c>
      <c r="P24" s="433">
        <v>629</v>
      </c>
      <c r="Q24" s="433">
        <v>1265</v>
      </c>
      <c r="R24" s="433">
        <v>83</v>
      </c>
      <c r="S24" s="433">
        <v>81</v>
      </c>
      <c r="T24" s="433">
        <v>82</v>
      </c>
      <c r="U24" s="433">
        <v>636</v>
      </c>
      <c r="V24" s="433">
        <v>629</v>
      </c>
      <c r="W24" s="433">
        <v>1265</v>
      </c>
      <c r="X24" s="433">
        <v>70</v>
      </c>
      <c r="Y24" s="433">
        <v>78</v>
      </c>
      <c r="Z24" s="433">
        <v>74</v>
      </c>
      <c r="AA24" s="433">
        <v>636</v>
      </c>
      <c r="AB24" s="433">
        <v>629</v>
      </c>
      <c r="AC24" s="433">
        <v>1265</v>
      </c>
      <c r="AD24" s="433">
        <v>69</v>
      </c>
      <c r="AE24" s="433">
        <v>74</v>
      </c>
      <c r="AF24" s="433">
        <v>71</v>
      </c>
      <c r="AG24" s="433">
        <v>6367</v>
      </c>
      <c r="AH24" s="433">
        <v>6017</v>
      </c>
      <c r="AI24" s="433">
        <v>12384</v>
      </c>
      <c r="AJ24" s="433">
        <v>88</v>
      </c>
      <c r="AK24" s="433">
        <v>92</v>
      </c>
      <c r="AL24" s="433">
        <v>90</v>
      </c>
      <c r="AM24" s="433">
        <v>6365</v>
      </c>
      <c r="AN24" s="433">
        <v>6017</v>
      </c>
      <c r="AO24" s="433">
        <v>12382</v>
      </c>
      <c r="AP24" s="433">
        <v>87</v>
      </c>
      <c r="AQ24" s="433">
        <v>93</v>
      </c>
      <c r="AR24" s="433">
        <v>90</v>
      </c>
      <c r="AS24" s="433">
        <v>6367</v>
      </c>
      <c r="AT24" s="433">
        <v>6017</v>
      </c>
      <c r="AU24" s="433">
        <v>12384</v>
      </c>
      <c r="AV24" s="433">
        <v>91</v>
      </c>
      <c r="AW24" s="433">
        <v>90</v>
      </c>
      <c r="AX24" s="433">
        <v>91</v>
      </c>
      <c r="AY24" s="433">
        <v>6367</v>
      </c>
      <c r="AZ24" s="433">
        <v>6016</v>
      </c>
      <c r="BA24" s="433">
        <v>12383</v>
      </c>
      <c r="BB24" s="433">
        <v>83</v>
      </c>
      <c r="BC24" s="433">
        <v>89</v>
      </c>
      <c r="BD24" s="433">
        <v>86</v>
      </c>
      <c r="BE24" s="433">
        <v>6365</v>
      </c>
      <c r="BF24" s="433">
        <v>6017</v>
      </c>
      <c r="BG24" s="433">
        <v>12382</v>
      </c>
      <c r="BH24" s="433">
        <v>82</v>
      </c>
      <c r="BI24" s="433">
        <v>86</v>
      </c>
      <c r="BJ24" s="433">
        <v>84</v>
      </c>
      <c r="BK24" s="433">
        <v>7003</v>
      </c>
      <c r="BL24" s="433">
        <v>6646</v>
      </c>
      <c r="BM24" s="433">
        <v>13649</v>
      </c>
      <c r="BN24" s="433">
        <v>88</v>
      </c>
      <c r="BO24" s="433">
        <v>91</v>
      </c>
      <c r="BP24" s="433">
        <v>89</v>
      </c>
      <c r="BQ24" s="433">
        <v>7001</v>
      </c>
      <c r="BR24" s="433">
        <v>6646</v>
      </c>
      <c r="BS24" s="433">
        <v>13647</v>
      </c>
      <c r="BT24" s="433">
        <v>86</v>
      </c>
      <c r="BU24" s="433">
        <v>92</v>
      </c>
      <c r="BV24" s="433">
        <v>89</v>
      </c>
      <c r="BW24" s="433">
        <v>7003</v>
      </c>
      <c r="BX24" s="433">
        <v>6646</v>
      </c>
      <c r="BY24" s="433">
        <v>13649</v>
      </c>
      <c r="BZ24" s="433">
        <v>90</v>
      </c>
      <c r="CA24" s="433">
        <v>89</v>
      </c>
      <c r="CB24" s="433">
        <v>90</v>
      </c>
      <c r="CC24" s="433">
        <v>7003</v>
      </c>
      <c r="CD24" s="433">
        <v>6645</v>
      </c>
      <c r="CE24" s="433">
        <v>13648</v>
      </c>
      <c r="CF24" s="433">
        <v>81</v>
      </c>
      <c r="CG24" s="433">
        <v>88</v>
      </c>
      <c r="CH24" s="433">
        <v>85</v>
      </c>
      <c r="CI24" s="433">
        <v>7001</v>
      </c>
      <c r="CJ24" s="433">
        <v>6646</v>
      </c>
      <c r="CK24" s="433">
        <v>13647</v>
      </c>
      <c r="CL24" s="433">
        <v>80</v>
      </c>
      <c r="CM24" s="433">
        <v>85</v>
      </c>
      <c r="CN24" s="433">
        <v>83</v>
      </c>
    </row>
    <row r="25" spans="2:92" x14ac:dyDescent="0.25">
      <c r="B25" s="458" t="s">
        <v>383</v>
      </c>
      <c r="C25" s="433">
        <v>2969</v>
      </c>
      <c r="D25" s="433">
        <v>2829</v>
      </c>
      <c r="E25" s="433">
        <v>5798</v>
      </c>
      <c r="F25" s="433">
        <v>75</v>
      </c>
      <c r="G25" s="433">
        <v>81</v>
      </c>
      <c r="H25" s="433">
        <v>78</v>
      </c>
      <c r="I25" s="433">
        <v>2965</v>
      </c>
      <c r="J25" s="433">
        <v>2827</v>
      </c>
      <c r="K25" s="433">
        <v>5792</v>
      </c>
      <c r="L25" s="433">
        <v>72</v>
      </c>
      <c r="M25" s="433">
        <v>81</v>
      </c>
      <c r="N25" s="433">
        <v>77</v>
      </c>
      <c r="O25" s="433">
        <v>2969</v>
      </c>
      <c r="P25" s="433">
        <v>2829</v>
      </c>
      <c r="Q25" s="433">
        <v>5798</v>
      </c>
      <c r="R25" s="433">
        <v>77</v>
      </c>
      <c r="S25" s="433">
        <v>76</v>
      </c>
      <c r="T25" s="433">
        <v>76</v>
      </c>
      <c r="U25" s="433">
        <v>2969</v>
      </c>
      <c r="V25" s="433">
        <v>2829</v>
      </c>
      <c r="W25" s="433">
        <v>5798</v>
      </c>
      <c r="X25" s="433">
        <v>64</v>
      </c>
      <c r="Y25" s="433">
        <v>74</v>
      </c>
      <c r="Z25" s="433">
        <v>69</v>
      </c>
      <c r="AA25" s="433">
        <v>2965</v>
      </c>
      <c r="AB25" s="433">
        <v>2827</v>
      </c>
      <c r="AC25" s="433">
        <v>5792</v>
      </c>
      <c r="AD25" s="433">
        <v>62</v>
      </c>
      <c r="AE25" s="433">
        <v>68</v>
      </c>
      <c r="AF25" s="433">
        <v>65</v>
      </c>
      <c r="AG25" s="433">
        <v>9031</v>
      </c>
      <c r="AH25" s="433">
        <v>8677</v>
      </c>
      <c r="AI25" s="433">
        <v>17708</v>
      </c>
      <c r="AJ25" s="433">
        <v>80</v>
      </c>
      <c r="AK25" s="433">
        <v>85</v>
      </c>
      <c r="AL25" s="433">
        <v>83</v>
      </c>
      <c r="AM25" s="433">
        <v>9030</v>
      </c>
      <c r="AN25" s="433">
        <v>8675</v>
      </c>
      <c r="AO25" s="433">
        <v>17705</v>
      </c>
      <c r="AP25" s="433">
        <v>78</v>
      </c>
      <c r="AQ25" s="433">
        <v>88</v>
      </c>
      <c r="AR25" s="433">
        <v>83</v>
      </c>
      <c r="AS25" s="433">
        <v>9029</v>
      </c>
      <c r="AT25" s="433">
        <v>8677</v>
      </c>
      <c r="AU25" s="433">
        <v>17706</v>
      </c>
      <c r="AV25" s="433">
        <v>83</v>
      </c>
      <c r="AW25" s="433">
        <v>82</v>
      </c>
      <c r="AX25" s="433">
        <v>83</v>
      </c>
      <c r="AY25" s="433">
        <v>9030</v>
      </c>
      <c r="AZ25" s="433">
        <v>8677</v>
      </c>
      <c r="BA25" s="433">
        <v>17707</v>
      </c>
      <c r="BB25" s="433">
        <v>72</v>
      </c>
      <c r="BC25" s="433">
        <v>81</v>
      </c>
      <c r="BD25" s="433">
        <v>77</v>
      </c>
      <c r="BE25" s="433">
        <v>9028</v>
      </c>
      <c r="BF25" s="433">
        <v>8675</v>
      </c>
      <c r="BG25" s="433">
        <v>17703</v>
      </c>
      <c r="BH25" s="433">
        <v>70</v>
      </c>
      <c r="BI25" s="433">
        <v>76</v>
      </c>
      <c r="BJ25" s="433">
        <v>73</v>
      </c>
      <c r="BK25" s="433">
        <v>12000</v>
      </c>
      <c r="BL25" s="433">
        <v>11506</v>
      </c>
      <c r="BM25" s="433">
        <v>23506</v>
      </c>
      <c r="BN25" s="433">
        <v>79</v>
      </c>
      <c r="BO25" s="433">
        <v>84</v>
      </c>
      <c r="BP25" s="433">
        <v>82</v>
      </c>
      <c r="BQ25" s="433">
        <v>11995</v>
      </c>
      <c r="BR25" s="433">
        <v>11502</v>
      </c>
      <c r="BS25" s="433">
        <v>23497</v>
      </c>
      <c r="BT25" s="433">
        <v>76</v>
      </c>
      <c r="BU25" s="433">
        <v>86</v>
      </c>
      <c r="BV25" s="433">
        <v>81</v>
      </c>
      <c r="BW25" s="433">
        <v>11998</v>
      </c>
      <c r="BX25" s="433">
        <v>11506</v>
      </c>
      <c r="BY25" s="433">
        <v>23504</v>
      </c>
      <c r="BZ25" s="433">
        <v>82</v>
      </c>
      <c r="CA25" s="433">
        <v>81</v>
      </c>
      <c r="CB25" s="433">
        <v>81</v>
      </c>
      <c r="CC25" s="433">
        <v>11999</v>
      </c>
      <c r="CD25" s="433">
        <v>11506</v>
      </c>
      <c r="CE25" s="433">
        <v>23505</v>
      </c>
      <c r="CF25" s="433">
        <v>70</v>
      </c>
      <c r="CG25" s="433">
        <v>79</v>
      </c>
      <c r="CH25" s="433">
        <v>75</v>
      </c>
      <c r="CI25" s="433">
        <v>11993</v>
      </c>
      <c r="CJ25" s="433">
        <v>11502</v>
      </c>
      <c r="CK25" s="433">
        <v>23495</v>
      </c>
      <c r="CL25" s="433">
        <v>68</v>
      </c>
      <c r="CM25" s="433">
        <v>74</v>
      </c>
      <c r="CN25" s="433">
        <v>71</v>
      </c>
    </row>
    <row r="26" spans="2:92" x14ac:dyDescent="0.25">
      <c r="B26" s="458" t="s">
        <v>384</v>
      </c>
      <c r="C26" s="433">
        <v>1532</v>
      </c>
      <c r="D26" s="433">
        <v>1536</v>
      </c>
      <c r="E26" s="433">
        <v>3068</v>
      </c>
      <c r="F26" s="433">
        <v>81</v>
      </c>
      <c r="G26" s="433">
        <v>83</v>
      </c>
      <c r="H26" s="433">
        <v>82</v>
      </c>
      <c r="I26" s="433">
        <v>1532</v>
      </c>
      <c r="J26" s="433">
        <v>1536</v>
      </c>
      <c r="K26" s="433">
        <v>3068</v>
      </c>
      <c r="L26" s="433">
        <v>80</v>
      </c>
      <c r="M26" s="433">
        <v>87</v>
      </c>
      <c r="N26" s="433">
        <v>84</v>
      </c>
      <c r="O26" s="433">
        <v>1532</v>
      </c>
      <c r="P26" s="433">
        <v>1536</v>
      </c>
      <c r="Q26" s="433">
        <v>3068</v>
      </c>
      <c r="R26" s="433">
        <v>84</v>
      </c>
      <c r="S26" s="433">
        <v>80</v>
      </c>
      <c r="T26" s="433">
        <v>82</v>
      </c>
      <c r="U26" s="433">
        <v>1532</v>
      </c>
      <c r="V26" s="433">
        <v>1536</v>
      </c>
      <c r="W26" s="433">
        <v>3068</v>
      </c>
      <c r="X26" s="433">
        <v>73</v>
      </c>
      <c r="Y26" s="433">
        <v>79</v>
      </c>
      <c r="Z26" s="433">
        <v>76</v>
      </c>
      <c r="AA26" s="433">
        <v>1532</v>
      </c>
      <c r="AB26" s="433">
        <v>1536</v>
      </c>
      <c r="AC26" s="433">
        <v>3068</v>
      </c>
      <c r="AD26" s="433">
        <v>71</v>
      </c>
      <c r="AE26" s="433">
        <v>73</v>
      </c>
      <c r="AF26" s="433">
        <v>72</v>
      </c>
      <c r="AG26" s="433">
        <v>3306</v>
      </c>
      <c r="AH26" s="433">
        <v>3224</v>
      </c>
      <c r="AI26" s="433">
        <v>6530</v>
      </c>
      <c r="AJ26" s="433">
        <v>84</v>
      </c>
      <c r="AK26" s="433">
        <v>88</v>
      </c>
      <c r="AL26" s="433">
        <v>86</v>
      </c>
      <c r="AM26" s="433">
        <v>3305</v>
      </c>
      <c r="AN26" s="433">
        <v>3222</v>
      </c>
      <c r="AO26" s="433">
        <v>6527</v>
      </c>
      <c r="AP26" s="433">
        <v>84</v>
      </c>
      <c r="AQ26" s="433">
        <v>90</v>
      </c>
      <c r="AR26" s="433">
        <v>87</v>
      </c>
      <c r="AS26" s="433">
        <v>3305</v>
      </c>
      <c r="AT26" s="433">
        <v>3224</v>
      </c>
      <c r="AU26" s="433">
        <v>6529</v>
      </c>
      <c r="AV26" s="433">
        <v>85</v>
      </c>
      <c r="AW26" s="433">
        <v>85</v>
      </c>
      <c r="AX26" s="433">
        <v>85</v>
      </c>
      <c r="AY26" s="433">
        <v>3306</v>
      </c>
      <c r="AZ26" s="433">
        <v>3224</v>
      </c>
      <c r="BA26" s="433">
        <v>6530</v>
      </c>
      <c r="BB26" s="433">
        <v>79</v>
      </c>
      <c r="BC26" s="433">
        <v>84</v>
      </c>
      <c r="BD26" s="433">
        <v>82</v>
      </c>
      <c r="BE26" s="433">
        <v>3304</v>
      </c>
      <c r="BF26" s="433">
        <v>3222</v>
      </c>
      <c r="BG26" s="433">
        <v>6526</v>
      </c>
      <c r="BH26" s="433">
        <v>75</v>
      </c>
      <c r="BI26" s="433">
        <v>80</v>
      </c>
      <c r="BJ26" s="433">
        <v>78</v>
      </c>
      <c r="BK26" s="433">
        <v>4838</v>
      </c>
      <c r="BL26" s="433">
        <v>4760</v>
      </c>
      <c r="BM26" s="433">
        <v>9598</v>
      </c>
      <c r="BN26" s="433">
        <v>83</v>
      </c>
      <c r="BO26" s="433">
        <v>86</v>
      </c>
      <c r="BP26" s="433">
        <v>85</v>
      </c>
      <c r="BQ26" s="433">
        <v>4837</v>
      </c>
      <c r="BR26" s="433">
        <v>4758</v>
      </c>
      <c r="BS26" s="433">
        <v>9595</v>
      </c>
      <c r="BT26" s="433">
        <v>83</v>
      </c>
      <c r="BU26" s="433">
        <v>89</v>
      </c>
      <c r="BV26" s="433">
        <v>86</v>
      </c>
      <c r="BW26" s="433">
        <v>4837</v>
      </c>
      <c r="BX26" s="433">
        <v>4760</v>
      </c>
      <c r="BY26" s="433">
        <v>9597</v>
      </c>
      <c r="BZ26" s="433">
        <v>85</v>
      </c>
      <c r="CA26" s="433">
        <v>84</v>
      </c>
      <c r="CB26" s="433">
        <v>84</v>
      </c>
      <c r="CC26" s="433">
        <v>4838</v>
      </c>
      <c r="CD26" s="433">
        <v>4760</v>
      </c>
      <c r="CE26" s="433">
        <v>9598</v>
      </c>
      <c r="CF26" s="433">
        <v>77</v>
      </c>
      <c r="CG26" s="433">
        <v>83</v>
      </c>
      <c r="CH26" s="433">
        <v>80</v>
      </c>
      <c r="CI26" s="433">
        <v>4836</v>
      </c>
      <c r="CJ26" s="433">
        <v>4758</v>
      </c>
      <c r="CK26" s="433">
        <v>9594</v>
      </c>
      <c r="CL26" s="433">
        <v>74</v>
      </c>
      <c r="CM26" s="433">
        <v>78</v>
      </c>
      <c r="CN26" s="433">
        <v>76</v>
      </c>
    </row>
    <row r="27" spans="2:92" x14ac:dyDescent="0.25">
      <c r="B27" s="458" t="s">
        <v>385</v>
      </c>
      <c r="C27" s="433">
        <v>683</v>
      </c>
      <c r="D27" s="433">
        <v>644</v>
      </c>
      <c r="E27" s="433">
        <v>1327</v>
      </c>
      <c r="F27" s="433">
        <v>75</v>
      </c>
      <c r="G27" s="433">
        <v>80</v>
      </c>
      <c r="H27" s="433">
        <v>77</v>
      </c>
      <c r="I27" s="433">
        <v>683</v>
      </c>
      <c r="J27" s="433">
        <v>644</v>
      </c>
      <c r="K27" s="433">
        <v>1327</v>
      </c>
      <c r="L27" s="433">
        <v>71</v>
      </c>
      <c r="M27" s="433">
        <v>79</v>
      </c>
      <c r="N27" s="433">
        <v>75</v>
      </c>
      <c r="O27" s="433">
        <v>683</v>
      </c>
      <c r="P27" s="433">
        <v>644</v>
      </c>
      <c r="Q27" s="433">
        <v>1327</v>
      </c>
      <c r="R27" s="433">
        <v>81</v>
      </c>
      <c r="S27" s="433">
        <v>79</v>
      </c>
      <c r="T27" s="433">
        <v>80</v>
      </c>
      <c r="U27" s="433">
        <v>683</v>
      </c>
      <c r="V27" s="433">
        <v>644</v>
      </c>
      <c r="W27" s="433">
        <v>1327</v>
      </c>
      <c r="X27" s="433">
        <v>66</v>
      </c>
      <c r="Y27" s="433">
        <v>74</v>
      </c>
      <c r="Z27" s="433">
        <v>70</v>
      </c>
      <c r="AA27" s="433">
        <v>683</v>
      </c>
      <c r="AB27" s="433">
        <v>644</v>
      </c>
      <c r="AC27" s="433">
        <v>1327</v>
      </c>
      <c r="AD27" s="433">
        <v>64</v>
      </c>
      <c r="AE27" s="433">
        <v>68</v>
      </c>
      <c r="AF27" s="433">
        <v>66</v>
      </c>
      <c r="AG27" s="433">
        <v>3436</v>
      </c>
      <c r="AH27" s="433">
        <v>3281</v>
      </c>
      <c r="AI27" s="433">
        <v>6717</v>
      </c>
      <c r="AJ27" s="433">
        <v>85</v>
      </c>
      <c r="AK27" s="433">
        <v>89</v>
      </c>
      <c r="AL27" s="433">
        <v>87</v>
      </c>
      <c r="AM27" s="433">
        <v>3435</v>
      </c>
      <c r="AN27" s="433">
        <v>3280</v>
      </c>
      <c r="AO27" s="433">
        <v>6715</v>
      </c>
      <c r="AP27" s="433">
        <v>83</v>
      </c>
      <c r="AQ27" s="433">
        <v>90</v>
      </c>
      <c r="AR27" s="433">
        <v>87</v>
      </c>
      <c r="AS27" s="433">
        <v>3436</v>
      </c>
      <c r="AT27" s="433">
        <v>3281</v>
      </c>
      <c r="AU27" s="433">
        <v>6717</v>
      </c>
      <c r="AV27" s="433">
        <v>89</v>
      </c>
      <c r="AW27" s="433">
        <v>90</v>
      </c>
      <c r="AX27" s="433">
        <v>89</v>
      </c>
      <c r="AY27" s="433">
        <v>3436</v>
      </c>
      <c r="AZ27" s="433">
        <v>3281</v>
      </c>
      <c r="BA27" s="433">
        <v>6717</v>
      </c>
      <c r="BB27" s="433">
        <v>81</v>
      </c>
      <c r="BC27" s="433">
        <v>87</v>
      </c>
      <c r="BD27" s="433">
        <v>84</v>
      </c>
      <c r="BE27" s="433">
        <v>3435</v>
      </c>
      <c r="BF27" s="433">
        <v>3280</v>
      </c>
      <c r="BG27" s="433">
        <v>6715</v>
      </c>
      <c r="BH27" s="433">
        <v>77</v>
      </c>
      <c r="BI27" s="433">
        <v>83</v>
      </c>
      <c r="BJ27" s="433">
        <v>80</v>
      </c>
      <c r="BK27" s="433">
        <v>4119</v>
      </c>
      <c r="BL27" s="433">
        <v>3925</v>
      </c>
      <c r="BM27" s="433">
        <v>8044</v>
      </c>
      <c r="BN27" s="433">
        <v>83</v>
      </c>
      <c r="BO27" s="433">
        <v>88</v>
      </c>
      <c r="BP27" s="433">
        <v>85</v>
      </c>
      <c r="BQ27" s="433">
        <v>4118</v>
      </c>
      <c r="BR27" s="433">
        <v>3924</v>
      </c>
      <c r="BS27" s="433">
        <v>8042</v>
      </c>
      <c r="BT27" s="433">
        <v>81</v>
      </c>
      <c r="BU27" s="433">
        <v>89</v>
      </c>
      <c r="BV27" s="433">
        <v>85</v>
      </c>
      <c r="BW27" s="433">
        <v>4119</v>
      </c>
      <c r="BX27" s="433">
        <v>3925</v>
      </c>
      <c r="BY27" s="433">
        <v>8044</v>
      </c>
      <c r="BZ27" s="433">
        <v>88</v>
      </c>
      <c r="CA27" s="433">
        <v>88</v>
      </c>
      <c r="CB27" s="433">
        <v>88</v>
      </c>
      <c r="CC27" s="433">
        <v>4119</v>
      </c>
      <c r="CD27" s="433">
        <v>3925</v>
      </c>
      <c r="CE27" s="433">
        <v>8044</v>
      </c>
      <c r="CF27" s="433">
        <v>78</v>
      </c>
      <c r="CG27" s="433">
        <v>85</v>
      </c>
      <c r="CH27" s="433">
        <v>81</v>
      </c>
      <c r="CI27" s="433">
        <v>4118</v>
      </c>
      <c r="CJ27" s="433">
        <v>3924</v>
      </c>
      <c r="CK27" s="433">
        <v>8042</v>
      </c>
      <c r="CL27" s="433">
        <v>75</v>
      </c>
      <c r="CM27" s="433">
        <v>81</v>
      </c>
      <c r="CN27" s="433">
        <v>78</v>
      </c>
    </row>
    <row r="28" spans="2:92" x14ac:dyDescent="0.25">
      <c r="B28" s="456" t="s">
        <v>36</v>
      </c>
      <c r="C28" s="433">
        <v>5107</v>
      </c>
      <c r="D28" s="433">
        <v>5117</v>
      </c>
      <c r="E28" s="433">
        <v>10224</v>
      </c>
      <c r="F28" s="433">
        <v>76</v>
      </c>
      <c r="G28" s="433">
        <v>82</v>
      </c>
      <c r="H28" s="433">
        <v>79</v>
      </c>
      <c r="I28" s="433">
        <v>5101</v>
      </c>
      <c r="J28" s="433">
        <v>5117</v>
      </c>
      <c r="K28" s="433">
        <v>10218</v>
      </c>
      <c r="L28" s="433">
        <v>71</v>
      </c>
      <c r="M28" s="433">
        <v>83</v>
      </c>
      <c r="N28" s="433">
        <v>77</v>
      </c>
      <c r="O28" s="433">
        <v>5106</v>
      </c>
      <c r="P28" s="433">
        <v>5117</v>
      </c>
      <c r="Q28" s="433">
        <v>10223</v>
      </c>
      <c r="R28" s="433">
        <v>77</v>
      </c>
      <c r="S28" s="433">
        <v>78</v>
      </c>
      <c r="T28" s="433">
        <v>77</v>
      </c>
      <c r="U28" s="433">
        <v>5107</v>
      </c>
      <c r="V28" s="433">
        <v>5117</v>
      </c>
      <c r="W28" s="433">
        <v>10224</v>
      </c>
      <c r="X28" s="433">
        <v>64</v>
      </c>
      <c r="Y28" s="433">
        <v>74</v>
      </c>
      <c r="Z28" s="433">
        <v>69</v>
      </c>
      <c r="AA28" s="433">
        <v>5100</v>
      </c>
      <c r="AB28" s="433">
        <v>5117</v>
      </c>
      <c r="AC28" s="433">
        <v>10217</v>
      </c>
      <c r="AD28" s="433">
        <v>62</v>
      </c>
      <c r="AE28" s="433">
        <v>70</v>
      </c>
      <c r="AF28" s="433">
        <v>66</v>
      </c>
      <c r="AG28" s="433">
        <v>9119</v>
      </c>
      <c r="AH28" s="433">
        <v>8853</v>
      </c>
      <c r="AI28" s="433">
        <v>17972</v>
      </c>
      <c r="AJ28" s="433">
        <v>84</v>
      </c>
      <c r="AK28" s="433">
        <v>90</v>
      </c>
      <c r="AL28" s="433">
        <v>87</v>
      </c>
      <c r="AM28" s="433">
        <v>9116</v>
      </c>
      <c r="AN28" s="433">
        <v>8849</v>
      </c>
      <c r="AO28" s="433">
        <v>17965</v>
      </c>
      <c r="AP28" s="433">
        <v>80</v>
      </c>
      <c r="AQ28" s="433">
        <v>90</v>
      </c>
      <c r="AR28" s="433">
        <v>85</v>
      </c>
      <c r="AS28" s="433">
        <v>9119</v>
      </c>
      <c r="AT28" s="433">
        <v>8853</v>
      </c>
      <c r="AU28" s="433">
        <v>17972</v>
      </c>
      <c r="AV28" s="433">
        <v>84</v>
      </c>
      <c r="AW28" s="433">
        <v>87</v>
      </c>
      <c r="AX28" s="433">
        <v>85</v>
      </c>
      <c r="AY28" s="433">
        <v>9119</v>
      </c>
      <c r="AZ28" s="433">
        <v>8853</v>
      </c>
      <c r="BA28" s="433">
        <v>17972</v>
      </c>
      <c r="BB28" s="433">
        <v>73</v>
      </c>
      <c r="BC28" s="433">
        <v>83</v>
      </c>
      <c r="BD28" s="433">
        <v>78</v>
      </c>
      <c r="BE28" s="433">
        <v>9116</v>
      </c>
      <c r="BF28" s="433">
        <v>8849</v>
      </c>
      <c r="BG28" s="433">
        <v>17965</v>
      </c>
      <c r="BH28" s="433">
        <v>72</v>
      </c>
      <c r="BI28" s="433">
        <v>81</v>
      </c>
      <c r="BJ28" s="433">
        <v>77</v>
      </c>
      <c r="BK28" s="433">
        <v>14226</v>
      </c>
      <c r="BL28" s="433">
        <v>13970</v>
      </c>
      <c r="BM28" s="433">
        <v>28196</v>
      </c>
      <c r="BN28" s="433">
        <v>81</v>
      </c>
      <c r="BO28" s="433">
        <v>87</v>
      </c>
      <c r="BP28" s="433">
        <v>84</v>
      </c>
      <c r="BQ28" s="433">
        <v>14217</v>
      </c>
      <c r="BR28" s="433">
        <v>13966</v>
      </c>
      <c r="BS28" s="433">
        <v>28183</v>
      </c>
      <c r="BT28" s="433">
        <v>76</v>
      </c>
      <c r="BU28" s="433">
        <v>87</v>
      </c>
      <c r="BV28" s="433">
        <v>82</v>
      </c>
      <c r="BW28" s="433">
        <v>14225</v>
      </c>
      <c r="BX28" s="433">
        <v>13970</v>
      </c>
      <c r="BY28" s="433">
        <v>28195</v>
      </c>
      <c r="BZ28" s="433">
        <v>81</v>
      </c>
      <c r="CA28" s="433">
        <v>83</v>
      </c>
      <c r="CB28" s="433">
        <v>82</v>
      </c>
      <c r="CC28" s="433">
        <v>14226</v>
      </c>
      <c r="CD28" s="433">
        <v>13970</v>
      </c>
      <c r="CE28" s="433">
        <v>28196</v>
      </c>
      <c r="CF28" s="433">
        <v>70</v>
      </c>
      <c r="CG28" s="433">
        <v>80</v>
      </c>
      <c r="CH28" s="433">
        <v>75</v>
      </c>
      <c r="CI28" s="433">
        <v>14216</v>
      </c>
      <c r="CJ28" s="433">
        <v>13966</v>
      </c>
      <c r="CK28" s="433">
        <v>28182</v>
      </c>
      <c r="CL28" s="433">
        <v>69</v>
      </c>
      <c r="CM28" s="433">
        <v>77</v>
      </c>
      <c r="CN28" s="433">
        <v>73</v>
      </c>
    </row>
    <row r="29" spans="2:92" x14ac:dyDescent="0.25">
      <c r="B29" s="458" t="s">
        <v>386</v>
      </c>
      <c r="C29" s="433">
        <v>1288</v>
      </c>
      <c r="D29" s="433">
        <v>1306</v>
      </c>
      <c r="E29" s="433">
        <v>2594</v>
      </c>
      <c r="F29" s="433">
        <v>72</v>
      </c>
      <c r="G29" s="433">
        <v>81</v>
      </c>
      <c r="H29" s="433">
        <v>77</v>
      </c>
      <c r="I29" s="433">
        <v>1285</v>
      </c>
      <c r="J29" s="433">
        <v>1306</v>
      </c>
      <c r="K29" s="433">
        <v>2591</v>
      </c>
      <c r="L29" s="433">
        <v>68</v>
      </c>
      <c r="M29" s="433">
        <v>81</v>
      </c>
      <c r="N29" s="433">
        <v>74</v>
      </c>
      <c r="O29" s="433">
        <v>1288</v>
      </c>
      <c r="P29" s="433">
        <v>1306</v>
      </c>
      <c r="Q29" s="433">
        <v>2594</v>
      </c>
      <c r="R29" s="433">
        <v>72</v>
      </c>
      <c r="S29" s="433">
        <v>75</v>
      </c>
      <c r="T29" s="433">
        <v>73</v>
      </c>
      <c r="U29" s="433">
        <v>1288</v>
      </c>
      <c r="V29" s="433">
        <v>1306</v>
      </c>
      <c r="W29" s="433">
        <v>2594</v>
      </c>
      <c r="X29" s="433">
        <v>55</v>
      </c>
      <c r="Y29" s="433">
        <v>69</v>
      </c>
      <c r="Z29" s="433">
        <v>62</v>
      </c>
      <c r="AA29" s="433">
        <v>1285</v>
      </c>
      <c r="AB29" s="433">
        <v>1306</v>
      </c>
      <c r="AC29" s="433">
        <v>2591</v>
      </c>
      <c r="AD29" s="433">
        <v>57</v>
      </c>
      <c r="AE29" s="433">
        <v>67</v>
      </c>
      <c r="AF29" s="433">
        <v>62</v>
      </c>
      <c r="AG29" s="433">
        <v>2458</v>
      </c>
      <c r="AH29" s="433">
        <v>2399</v>
      </c>
      <c r="AI29" s="433">
        <v>4857</v>
      </c>
      <c r="AJ29" s="433">
        <v>82</v>
      </c>
      <c r="AK29" s="433">
        <v>90</v>
      </c>
      <c r="AL29" s="433">
        <v>86</v>
      </c>
      <c r="AM29" s="433">
        <v>2457</v>
      </c>
      <c r="AN29" s="433">
        <v>2398</v>
      </c>
      <c r="AO29" s="433">
        <v>4855</v>
      </c>
      <c r="AP29" s="433">
        <v>77</v>
      </c>
      <c r="AQ29" s="433">
        <v>90</v>
      </c>
      <c r="AR29" s="433">
        <v>84</v>
      </c>
      <c r="AS29" s="433">
        <v>2458</v>
      </c>
      <c r="AT29" s="433">
        <v>2399</v>
      </c>
      <c r="AU29" s="433">
        <v>4857</v>
      </c>
      <c r="AV29" s="433">
        <v>80</v>
      </c>
      <c r="AW29" s="433">
        <v>85</v>
      </c>
      <c r="AX29" s="433">
        <v>83</v>
      </c>
      <c r="AY29" s="433">
        <v>2458</v>
      </c>
      <c r="AZ29" s="433">
        <v>2399</v>
      </c>
      <c r="BA29" s="433">
        <v>4857</v>
      </c>
      <c r="BB29" s="433">
        <v>67</v>
      </c>
      <c r="BC29" s="433">
        <v>81</v>
      </c>
      <c r="BD29" s="433">
        <v>74</v>
      </c>
      <c r="BE29" s="433">
        <v>2457</v>
      </c>
      <c r="BF29" s="433">
        <v>2398</v>
      </c>
      <c r="BG29" s="433">
        <v>4855</v>
      </c>
      <c r="BH29" s="433">
        <v>68</v>
      </c>
      <c r="BI29" s="433">
        <v>79</v>
      </c>
      <c r="BJ29" s="433">
        <v>74</v>
      </c>
      <c r="BK29" s="433">
        <v>3746</v>
      </c>
      <c r="BL29" s="433">
        <v>3705</v>
      </c>
      <c r="BM29" s="433">
        <v>7451</v>
      </c>
      <c r="BN29" s="433">
        <v>79</v>
      </c>
      <c r="BO29" s="433">
        <v>87</v>
      </c>
      <c r="BP29" s="433">
        <v>83</v>
      </c>
      <c r="BQ29" s="433">
        <v>3742</v>
      </c>
      <c r="BR29" s="433">
        <v>3704</v>
      </c>
      <c r="BS29" s="433">
        <v>7446</v>
      </c>
      <c r="BT29" s="433">
        <v>74</v>
      </c>
      <c r="BU29" s="433">
        <v>87</v>
      </c>
      <c r="BV29" s="433">
        <v>80</v>
      </c>
      <c r="BW29" s="433">
        <v>3746</v>
      </c>
      <c r="BX29" s="433">
        <v>3705</v>
      </c>
      <c r="BY29" s="433">
        <v>7451</v>
      </c>
      <c r="BZ29" s="433">
        <v>78</v>
      </c>
      <c r="CA29" s="433">
        <v>81</v>
      </c>
      <c r="CB29" s="433">
        <v>79</v>
      </c>
      <c r="CC29" s="433">
        <v>3746</v>
      </c>
      <c r="CD29" s="433">
        <v>3705</v>
      </c>
      <c r="CE29" s="433">
        <v>7451</v>
      </c>
      <c r="CF29" s="433">
        <v>63</v>
      </c>
      <c r="CG29" s="433">
        <v>77</v>
      </c>
      <c r="CH29" s="433">
        <v>70</v>
      </c>
      <c r="CI29" s="433">
        <v>3742</v>
      </c>
      <c r="CJ29" s="433">
        <v>3704</v>
      </c>
      <c r="CK29" s="433">
        <v>7446</v>
      </c>
      <c r="CL29" s="433">
        <v>64</v>
      </c>
      <c r="CM29" s="433">
        <v>75</v>
      </c>
      <c r="CN29" s="433">
        <v>70</v>
      </c>
    </row>
    <row r="30" spans="2:92" x14ac:dyDescent="0.25">
      <c r="B30" s="458" t="s">
        <v>387</v>
      </c>
      <c r="C30" s="433">
        <v>3212</v>
      </c>
      <c r="D30" s="433">
        <v>3235</v>
      </c>
      <c r="E30" s="433">
        <v>6447</v>
      </c>
      <c r="F30" s="433">
        <v>78</v>
      </c>
      <c r="G30" s="433">
        <v>83</v>
      </c>
      <c r="H30" s="433">
        <v>80</v>
      </c>
      <c r="I30" s="433">
        <v>3211</v>
      </c>
      <c r="J30" s="433">
        <v>3235</v>
      </c>
      <c r="K30" s="433">
        <v>6446</v>
      </c>
      <c r="L30" s="433">
        <v>73</v>
      </c>
      <c r="M30" s="433">
        <v>83</v>
      </c>
      <c r="N30" s="433">
        <v>78</v>
      </c>
      <c r="O30" s="433">
        <v>3212</v>
      </c>
      <c r="P30" s="433">
        <v>3235</v>
      </c>
      <c r="Q30" s="433">
        <v>6447</v>
      </c>
      <c r="R30" s="433">
        <v>79</v>
      </c>
      <c r="S30" s="433">
        <v>80</v>
      </c>
      <c r="T30" s="433">
        <v>80</v>
      </c>
      <c r="U30" s="433">
        <v>3212</v>
      </c>
      <c r="V30" s="433">
        <v>3235</v>
      </c>
      <c r="W30" s="433">
        <v>6447</v>
      </c>
      <c r="X30" s="433">
        <v>67</v>
      </c>
      <c r="Y30" s="433">
        <v>76</v>
      </c>
      <c r="Z30" s="433">
        <v>72</v>
      </c>
      <c r="AA30" s="433">
        <v>3211</v>
      </c>
      <c r="AB30" s="433">
        <v>3235</v>
      </c>
      <c r="AC30" s="433">
        <v>6446</v>
      </c>
      <c r="AD30" s="433">
        <v>65</v>
      </c>
      <c r="AE30" s="433">
        <v>72</v>
      </c>
      <c r="AF30" s="433">
        <v>68</v>
      </c>
      <c r="AG30" s="433">
        <v>5472</v>
      </c>
      <c r="AH30" s="433">
        <v>5372</v>
      </c>
      <c r="AI30" s="433">
        <v>10844</v>
      </c>
      <c r="AJ30" s="433">
        <v>85</v>
      </c>
      <c r="AK30" s="433">
        <v>90</v>
      </c>
      <c r="AL30" s="433">
        <v>87</v>
      </c>
      <c r="AM30" s="433">
        <v>5470</v>
      </c>
      <c r="AN30" s="433">
        <v>5370</v>
      </c>
      <c r="AO30" s="433">
        <v>10840</v>
      </c>
      <c r="AP30" s="433">
        <v>81</v>
      </c>
      <c r="AQ30" s="433">
        <v>90</v>
      </c>
      <c r="AR30" s="433">
        <v>86</v>
      </c>
      <c r="AS30" s="433">
        <v>5472</v>
      </c>
      <c r="AT30" s="433">
        <v>5372</v>
      </c>
      <c r="AU30" s="433">
        <v>10844</v>
      </c>
      <c r="AV30" s="433">
        <v>85</v>
      </c>
      <c r="AW30" s="433">
        <v>88</v>
      </c>
      <c r="AX30" s="433">
        <v>87</v>
      </c>
      <c r="AY30" s="433">
        <v>5472</v>
      </c>
      <c r="AZ30" s="433">
        <v>5372</v>
      </c>
      <c r="BA30" s="433">
        <v>10844</v>
      </c>
      <c r="BB30" s="433">
        <v>77</v>
      </c>
      <c r="BC30" s="433">
        <v>85</v>
      </c>
      <c r="BD30" s="433">
        <v>81</v>
      </c>
      <c r="BE30" s="433">
        <v>5470</v>
      </c>
      <c r="BF30" s="433">
        <v>5370</v>
      </c>
      <c r="BG30" s="433">
        <v>10840</v>
      </c>
      <c r="BH30" s="433">
        <v>75</v>
      </c>
      <c r="BI30" s="433">
        <v>82</v>
      </c>
      <c r="BJ30" s="433">
        <v>78</v>
      </c>
      <c r="BK30" s="433">
        <v>8684</v>
      </c>
      <c r="BL30" s="433">
        <v>8607</v>
      </c>
      <c r="BM30" s="433">
        <v>17291</v>
      </c>
      <c r="BN30" s="433">
        <v>82</v>
      </c>
      <c r="BO30" s="433">
        <v>87</v>
      </c>
      <c r="BP30" s="433">
        <v>85</v>
      </c>
      <c r="BQ30" s="433">
        <v>8681</v>
      </c>
      <c r="BR30" s="433">
        <v>8605</v>
      </c>
      <c r="BS30" s="433">
        <v>17286</v>
      </c>
      <c r="BT30" s="433">
        <v>78</v>
      </c>
      <c r="BU30" s="433">
        <v>88</v>
      </c>
      <c r="BV30" s="433">
        <v>83</v>
      </c>
      <c r="BW30" s="433">
        <v>8684</v>
      </c>
      <c r="BX30" s="433">
        <v>8607</v>
      </c>
      <c r="BY30" s="433">
        <v>17291</v>
      </c>
      <c r="BZ30" s="433">
        <v>83</v>
      </c>
      <c r="CA30" s="433">
        <v>85</v>
      </c>
      <c r="CB30" s="433">
        <v>84</v>
      </c>
      <c r="CC30" s="433">
        <v>8684</v>
      </c>
      <c r="CD30" s="433">
        <v>8607</v>
      </c>
      <c r="CE30" s="433">
        <v>17291</v>
      </c>
      <c r="CF30" s="433">
        <v>73</v>
      </c>
      <c r="CG30" s="433">
        <v>82</v>
      </c>
      <c r="CH30" s="433">
        <v>77</v>
      </c>
      <c r="CI30" s="433">
        <v>8681</v>
      </c>
      <c r="CJ30" s="433">
        <v>8605</v>
      </c>
      <c r="CK30" s="433">
        <v>17286</v>
      </c>
      <c r="CL30" s="433">
        <v>71</v>
      </c>
      <c r="CM30" s="433">
        <v>78</v>
      </c>
      <c r="CN30" s="433">
        <v>75</v>
      </c>
    </row>
    <row r="31" spans="2:92" x14ac:dyDescent="0.25">
      <c r="B31" s="458" t="s">
        <v>388</v>
      </c>
      <c r="C31" s="433">
        <v>607</v>
      </c>
      <c r="D31" s="433">
        <v>576</v>
      </c>
      <c r="E31" s="433">
        <v>1183</v>
      </c>
      <c r="F31" s="433">
        <v>74</v>
      </c>
      <c r="G31" s="433">
        <v>81</v>
      </c>
      <c r="H31" s="433">
        <v>78</v>
      </c>
      <c r="I31" s="433">
        <v>605</v>
      </c>
      <c r="J31" s="433">
        <v>576</v>
      </c>
      <c r="K31" s="433">
        <v>1181</v>
      </c>
      <c r="L31" s="433">
        <v>69</v>
      </c>
      <c r="M31" s="433">
        <v>81</v>
      </c>
      <c r="N31" s="433">
        <v>75</v>
      </c>
      <c r="O31" s="433">
        <v>606</v>
      </c>
      <c r="P31" s="433">
        <v>576</v>
      </c>
      <c r="Q31" s="433">
        <v>1182</v>
      </c>
      <c r="R31" s="433">
        <v>74</v>
      </c>
      <c r="S31" s="433">
        <v>74</v>
      </c>
      <c r="T31" s="433">
        <v>74</v>
      </c>
      <c r="U31" s="433">
        <v>607</v>
      </c>
      <c r="V31" s="433">
        <v>576</v>
      </c>
      <c r="W31" s="433">
        <v>1183</v>
      </c>
      <c r="X31" s="433">
        <v>63</v>
      </c>
      <c r="Y31" s="433">
        <v>73</v>
      </c>
      <c r="Z31" s="433">
        <v>68</v>
      </c>
      <c r="AA31" s="433">
        <v>604</v>
      </c>
      <c r="AB31" s="433">
        <v>576</v>
      </c>
      <c r="AC31" s="433">
        <v>1180</v>
      </c>
      <c r="AD31" s="433">
        <v>61</v>
      </c>
      <c r="AE31" s="433">
        <v>66</v>
      </c>
      <c r="AF31" s="433">
        <v>63</v>
      </c>
      <c r="AG31" s="433">
        <v>1189</v>
      </c>
      <c r="AH31" s="433">
        <v>1082</v>
      </c>
      <c r="AI31" s="433">
        <v>2271</v>
      </c>
      <c r="AJ31" s="433">
        <v>81</v>
      </c>
      <c r="AK31" s="433">
        <v>90</v>
      </c>
      <c r="AL31" s="433">
        <v>85</v>
      </c>
      <c r="AM31" s="433">
        <v>1189</v>
      </c>
      <c r="AN31" s="433">
        <v>1081</v>
      </c>
      <c r="AO31" s="433">
        <v>2270</v>
      </c>
      <c r="AP31" s="433">
        <v>77</v>
      </c>
      <c r="AQ31" s="433">
        <v>88</v>
      </c>
      <c r="AR31" s="433">
        <v>82</v>
      </c>
      <c r="AS31" s="433">
        <v>1189</v>
      </c>
      <c r="AT31" s="433">
        <v>1082</v>
      </c>
      <c r="AU31" s="433">
        <v>2271</v>
      </c>
      <c r="AV31" s="433">
        <v>81</v>
      </c>
      <c r="AW31" s="433">
        <v>85</v>
      </c>
      <c r="AX31" s="433">
        <v>83</v>
      </c>
      <c r="AY31" s="433">
        <v>1189</v>
      </c>
      <c r="AZ31" s="433">
        <v>1082</v>
      </c>
      <c r="BA31" s="433">
        <v>2271</v>
      </c>
      <c r="BB31" s="433">
        <v>71</v>
      </c>
      <c r="BC31" s="433">
        <v>82</v>
      </c>
      <c r="BD31" s="433">
        <v>76</v>
      </c>
      <c r="BE31" s="433">
        <v>1189</v>
      </c>
      <c r="BF31" s="433">
        <v>1081</v>
      </c>
      <c r="BG31" s="433">
        <v>2270</v>
      </c>
      <c r="BH31" s="433">
        <v>69</v>
      </c>
      <c r="BI31" s="433">
        <v>80</v>
      </c>
      <c r="BJ31" s="433">
        <v>74</v>
      </c>
      <c r="BK31" s="433">
        <v>1796</v>
      </c>
      <c r="BL31" s="433">
        <v>1658</v>
      </c>
      <c r="BM31" s="433">
        <v>3454</v>
      </c>
      <c r="BN31" s="433">
        <v>79</v>
      </c>
      <c r="BO31" s="433">
        <v>87</v>
      </c>
      <c r="BP31" s="433">
        <v>83</v>
      </c>
      <c r="BQ31" s="433">
        <v>1794</v>
      </c>
      <c r="BR31" s="433">
        <v>1657</v>
      </c>
      <c r="BS31" s="433">
        <v>3451</v>
      </c>
      <c r="BT31" s="433">
        <v>74</v>
      </c>
      <c r="BU31" s="433">
        <v>86</v>
      </c>
      <c r="BV31" s="433">
        <v>80</v>
      </c>
      <c r="BW31" s="433">
        <v>1795</v>
      </c>
      <c r="BX31" s="433">
        <v>1658</v>
      </c>
      <c r="BY31" s="433">
        <v>3453</v>
      </c>
      <c r="BZ31" s="433">
        <v>79</v>
      </c>
      <c r="CA31" s="433">
        <v>81</v>
      </c>
      <c r="CB31" s="433">
        <v>80</v>
      </c>
      <c r="CC31" s="433">
        <v>1796</v>
      </c>
      <c r="CD31" s="433">
        <v>1658</v>
      </c>
      <c r="CE31" s="433">
        <v>3454</v>
      </c>
      <c r="CF31" s="433">
        <v>69</v>
      </c>
      <c r="CG31" s="433">
        <v>79</v>
      </c>
      <c r="CH31" s="433">
        <v>73</v>
      </c>
      <c r="CI31" s="433">
        <v>1793</v>
      </c>
      <c r="CJ31" s="433">
        <v>1657</v>
      </c>
      <c r="CK31" s="433">
        <v>3450</v>
      </c>
      <c r="CL31" s="433">
        <v>66</v>
      </c>
      <c r="CM31" s="433">
        <v>75</v>
      </c>
      <c r="CN31" s="433">
        <v>70</v>
      </c>
    </row>
    <row r="32" spans="2:92" x14ac:dyDescent="0.25">
      <c r="B32" s="456" t="s">
        <v>37</v>
      </c>
      <c r="C32" s="433">
        <v>72</v>
      </c>
      <c r="D32" s="433">
        <v>72</v>
      </c>
      <c r="E32" s="433">
        <v>144</v>
      </c>
      <c r="F32" s="433">
        <v>92</v>
      </c>
      <c r="G32" s="433">
        <v>96</v>
      </c>
      <c r="H32" s="433">
        <v>94</v>
      </c>
      <c r="I32" s="433">
        <v>72</v>
      </c>
      <c r="J32" s="433">
        <v>72</v>
      </c>
      <c r="K32" s="433">
        <v>144</v>
      </c>
      <c r="L32" s="433">
        <v>92</v>
      </c>
      <c r="M32" s="433">
        <v>93</v>
      </c>
      <c r="N32" s="433">
        <v>92</v>
      </c>
      <c r="O32" s="433">
        <v>72</v>
      </c>
      <c r="P32" s="433">
        <v>72</v>
      </c>
      <c r="Q32" s="433">
        <v>144</v>
      </c>
      <c r="R32" s="433">
        <v>94</v>
      </c>
      <c r="S32" s="433">
        <v>92</v>
      </c>
      <c r="T32" s="433">
        <v>93</v>
      </c>
      <c r="U32" s="433">
        <v>72</v>
      </c>
      <c r="V32" s="433">
        <v>72</v>
      </c>
      <c r="W32" s="433">
        <v>144</v>
      </c>
      <c r="X32" s="433">
        <v>81</v>
      </c>
      <c r="Y32" s="433">
        <v>89</v>
      </c>
      <c r="Z32" s="433">
        <v>85</v>
      </c>
      <c r="AA32" s="433">
        <v>72</v>
      </c>
      <c r="AB32" s="433">
        <v>72</v>
      </c>
      <c r="AC32" s="433">
        <v>144</v>
      </c>
      <c r="AD32" s="433">
        <v>86</v>
      </c>
      <c r="AE32" s="433">
        <v>88</v>
      </c>
      <c r="AF32" s="433">
        <v>87</v>
      </c>
      <c r="AG32" s="433">
        <v>774</v>
      </c>
      <c r="AH32" s="433">
        <v>875</v>
      </c>
      <c r="AI32" s="433">
        <v>1649</v>
      </c>
      <c r="AJ32" s="433">
        <v>87</v>
      </c>
      <c r="AK32" s="433">
        <v>92</v>
      </c>
      <c r="AL32" s="433">
        <v>90</v>
      </c>
      <c r="AM32" s="433">
        <v>774</v>
      </c>
      <c r="AN32" s="433">
        <v>874</v>
      </c>
      <c r="AO32" s="433">
        <v>1648</v>
      </c>
      <c r="AP32" s="433">
        <v>84</v>
      </c>
      <c r="AQ32" s="433">
        <v>92</v>
      </c>
      <c r="AR32" s="433">
        <v>88</v>
      </c>
      <c r="AS32" s="433">
        <v>774</v>
      </c>
      <c r="AT32" s="433">
        <v>875</v>
      </c>
      <c r="AU32" s="433">
        <v>1649</v>
      </c>
      <c r="AV32" s="433">
        <v>94</v>
      </c>
      <c r="AW32" s="433">
        <v>95</v>
      </c>
      <c r="AX32" s="433">
        <v>95</v>
      </c>
      <c r="AY32" s="433">
        <v>774</v>
      </c>
      <c r="AZ32" s="433">
        <v>875</v>
      </c>
      <c r="BA32" s="433">
        <v>1649</v>
      </c>
      <c r="BB32" s="433">
        <v>84</v>
      </c>
      <c r="BC32" s="433">
        <v>89</v>
      </c>
      <c r="BD32" s="433">
        <v>86</v>
      </c>
      <c r="BE32" s="433">
        <v>774</v>
      </c>
      <c r="BF32" s="433">
        <v>874</v>
      </c>
      <c r="BG32" s="433">
        <v>1648</v>
      </c>
      <c r="BH32" s="433">
        <v>81</v>
      </c>
      <c r="BI32" s="433">
        <v>88</v>
      </c>
      <c r="BJ32" s="433">
        <v>85</v>
      </c>
      <c r="BK32" s="433">
        <v>846</v>
      </c>
      <c r="BL32" s="433">
        <v>947</v>
      </c>
      <c r="BM32" s="433">
        <v>1793</v>
      </c>
      <c r="BN32" s="433">
        <v>88</v>
      </c>
      <c r="BO32" s="433">
        <v>93</v>
      </c>
      <c r="BP32" s="433">
        <v>90</v>
      </c>
      <c r="BQ32" s="433">
        <v>846</v>
      </c>
      <c r="BR32" s="433">
        <v>946</v>
      </c>
      <c r="BS32" s="433">
        <v>1792</v>
      </c>
      <c r="BT32" s="433">
        <v>85</v>
      </c>
      <c r="BU32" s="433">
        <v>92</v>
      </c>
      <c r="BV32" s="433">
        <v>89</v>
      </c>
      <c r="BW32" s="433">
        <v>846</v>
      </c>
      <c r="BX32" s="433">
        <v>947</v>
      </c>
      <c r="BY32" s="433">
        <v>1793</v>
      </c>
      <c r="BZ32" s="433">
        <v>94</v>
      </c>
      <c r="CA32" s="433">
        <v>95</v>
      </c>
      <c r="CB32" s="433">
        <v>94</v>
      </c>
      <c r="CC32" s="433">
        <v>846</v>
      </c>
      <c r="CD32" s="433">
        <v>947</v>
      </c>
      <c r="CE32" s="433">
        <v>1793</v>
      </c>
      <c r="CF32" s="433">
        <v>83</v>
      </c>
      <c r="CG32" s="433">
        <v>89</v>
      </c>
      <c r="CH32" s="433">
        <v>86</v>
      </c>
      <c r="CI32" s="433">
        <v>846</v>
      </c>
      <c r="CJ32" s="433">
        <v>946</v>
      </c>
      <c r="CK32" s="433">
        <v>1792</v>
      </c>
      <c r="CL32" s="433">
        <v>82</v>
      </c>
      <c r="CM32" s="433">
        <v>88</v>
      </c>
      <c r="CN32" s="433">
        <v>85</v>
      </c>
    </row>
    <row r="33" spans="1:92" x14ac:dyDescent="0.25">
      <c r="B33" s="459" t="s">
        <v>389</v>
      </c>
      <c r="C33" s="433">
        <v>1258</v>
      </c>
      <c r="D33" s="433">
        <v>1217</v>
      </c>
      <c r="E33" s="433">
        <v>2475</v>
      </c>
      <c r="F33" s="433">
        <v>73</v>
      </c>
      <c r="G33" s="433">
        <v>78</v>
      </c>
      <c r="H33" s="433">
        <v>76</v>
      </c>
      <c r="I33" s="433">
        <v>1257</v>
      </c>
      <c r="J33" s="433">
        <v>1216</v>
      </c>
      <c r="K33" s="433">
        <v>2473</v>
      </c>
      <c r="L33" s="433">
        <v>70</v>
      </c>
      <c r="M33" s="433">
        <v>78</v>
      </c>
      <c r="N33" s="433">
        <v>74</v>
      </c>
      <c r="O33" s="433">
        <v>1258</v>
      </c>
      <c r="P33" s="433">
        <v>1217</v>
      </c>
      <c r="Q33" s="433">
        <v>2475</v>
      </c>
      <c r="R33" s="433">
        <v>81</v>
      </c>
      <c r="S33" s="433">
        <v>79</v>
      </c>
      <c r="T33" s="433">
        <v>80</v>
      </c>
      <c r="U33" s="433">
        <v>1258</v>
      </c>
      <c r="V33" s="433">
        <v>1217</v>
      </c>
      <c r="W33" s="433">
        <v>2475</v>
      </c>
      <c r="X33" s="433">
        <v>62</v>
      </c>
      <c r="Y33" s="433">
        <v>70</v>
      </c>
      <c r="Z33" s="433">
        <v>66</v>
      </c>
      <c r="AA33" s="433">
        <v>1257</v>
      </c>
      <c r="AB33" s="433">
        <v>1216</v>
      </c>
      <c r="AC33" s="433">
        <v>2473</v>
      </c>
      <c r="AD33" s="433">
        <v>62</v>
      </c>
      <c r="AE33" s="433">
        <v>68</v>
      </c>
      <c r="AF33" s="433">
        <v>65</v>
      </c>
      <c r="AG33" s="433">
        <v>2796</v>
      </c>
      <c r="AH33" s="433">
        <v>2680</v>
      </c>
      <c r="AI33" s="433">
        <v>5476</v>
      </c>
      <c r="AJ33" s="433">
        <v>79</v>
      </c>
      <c r="AK33" s="433">
        <v>83</v>
      </c>
      <c r="AL33" s="433">
        <v>81</v>
      </c>
      <c r="AM33" s="433">
        <v>2795</v>
      </c>
      <c r="AN33" s="433">
        <v>2679</v>
      </c>
      <c r="AO33" s="433">
        <v>5474</v>
      </c>
      <c r="AP33" s="433">
        <v>76</v>
      </c>
      <c r="AQ33" s="433">
        <v>84</v>
      </c>
      <c r="AR33" s="433">
        <v>80</v>
      </c>
      <c r="AS33" s="433">
        <v>2795</v>
      </c>
      <c r="AT33" s="433">
        <v>2680</v>
      </c>
      <c r="AU33" s="433">
        <v>5475</v>
      </c>
      <c r="AV33" s="433">
        <v>86</v>
      </c>
      <c r="AW33" s="433">
        <v>84</v>
      </c>
      <c r="AX33" s="433">
        <v>85</v>
      </c>
      <c r="AY33" s="433">
        <v>2795</v>
      </c>
      <c r="AZ33" s="433">
        <v>2680</v>
      </c>
      <c r="BA33" s="433">
        <v>5475</v>
      </c>
      <c r="BB33" s="433">
        <v>72</v>
      </c>
      <c r="BC33" s="433">
        <v>78</v>
      </c>
      <c r="BD33" s="433">
        <v>75</v>
      </c>
      <c r="BE33" s="433">
        <v>2794</v>
      </c>
      <c r="BF33" s="433">
        <v>2679</v>
      </c>
      <c r="BG33" s="433">
        <v>5473</v>
      </c>
      <c r="BH33" s="433">
        <v>70</v>
      </c>
      <c r="BI33" s="433">
        <v>75</v>
      </c>
      <c r="BJ33" s="433">
        <v>72</v>
      </c>
      <c r="BK33" s="433">
        <v>4054</v>
      </c>
      <c r="BL33" s="433">
        <v>3897</v>
      </c>
      <c r="BM33" s="433">
        <v>7951</v>
      </c>
      <c r="BN33" s="433">
        <v>78</v>
      </c>
      <c r="BO33" s="433">
        <v>82</v>
      </c>
      <c r="BP33" s="433">
        <v>79</v>
      </c>
      <c r="BQ33" s="433">
        <v>4052</v>
      </c>
      <c r="BR33" s="433">
        <v>3895</v>
      </c>
      <c r="BS33" s="433">
        <v>7947</v>
      </c>
      <c r="BT33" s="433">
        <v>74</v>
      </c>
      <c r="BU33" s="433">
        <v>82</v>
      </c>
      <c r="BV33" s="433">
        <v>78</v>
      </c>
      <c r="BW33" s="433">
        <v>4053</v>
      </c>
      <c r="BX33" s="433">
        <v>3897</v>
      </c>
      <c r="BY33" s="433">
        <v>7950</v>
      </c>
      <c r="BZ33" s="433">
        <v>84</v>
      </c>
      <c r="CA33" s="433">
        <v>83</v>
      </c>
      <c r="CB33" s="433">
        <v>83</v>
      </c>
      <c r="CC33" s="433">
        <v>4053</v>
      </c>
      <c r="CD33" s="433">
        <v>3897</v>
      </c>
      <c r="CE33" s="433">
        <v>7950</v>
      </c>
      <c r="CF33" s="433">
        <v>69</v>
      </c>
      <c r="CG33" s="433">
        <v>75</v>
      </c>
      <c r="CH33" s="433">
        <v>72</v>
      </c>
      <c r="CI33" s="433">
        <v>4051</v>
      </c>
      <c r="CJ33" s="433">
        <v>3895</v>
      </c>
      <c r="CK33" s="433">
        <v>7946</v>
      </c>
      <c r="CL33" s="433">
        <v>67</v>
      </c>
      <c r="CM33" s="433">
        <v>73</v>
      </c>
      <c r="CN33" s="433">
        <v>70</v>
      </c>
    </row>
    <row r="35" spans="1:92" x14ac:dyDescent="0.25">
      <c r="A35" s="444" t="s">
        <v>212</v>
      </c>
    </row>
    <row r="36" spans="1:92" x14ac:dyDescent="0.25">
      <c r="B36" s="433" t="s">
        <v>212</v>
      </c>
    </row>
    <row r="38" spans="1:92" x14ac:dyDescent="0.25">
      <c r="C38" s="434" t="s">
        <v>432</v>
      </c>
      <c r="AG38" s="434" t="s">
        <v>433</v>
      </c>
      <c r="BK38" s="434" t="s">
        <v>326</v>
      </c>
    </row>
    <row r="39" spans="1:92" x14ac:dyDescent="0.25">
      <c r="C39" s="435" t="s">
        <v>351</v>
      </c>
      <c r="D39" s="435"/>
      <c r="E39" s="435"/>
      <c r="F39" s="435"/>
      <c r="G39" s="435"/>
      <c r="H39" s="435"/>
      <c r="I39" s="436" t="s">
        <v>351</v>
      </c>
      <c r="J39" s="436"/>
      <c r="K39" s="436"/>
      <c r="L39" s="436"/>
      <c r="M39" s="436"/>
      <c r="N39" s="436"/>
      <c r="O39" s="437" t="s">
        <v>351</v>
      </c>
      <c r="P39" s="437"/>
      <c r="Q39" s="437"/>
      <c r="R39" s="437"/>
      <c r="S39" s="437"/>
      <c r="T39" s="437"/>
      <c r="AG39" s="435" t="s">
        <v>351</v>
      </c>
      <c r="AH39" s="435"/>
      <c r="AI39" s="435"/>
      <c r="AJ39" s="435"/>
      <c r="AK39" s="435"/>
      <c r="AL39" s="435"/>
      <c r="AM39" s="436" t="s">
        <v>351</v>
      </c>
      <c r="AN39" s="436"/>
      <c r="AO39" s="436"/>
      <c r="AP39" s="436"/>
      <c r="AQ39" s="436"/>
      <c r="AR39" s="436"/>
      <c r="AS39" s="437" t="s">
        <v>351</v>
      </c>
      <c r="AT39" s="437"/>
      <c r="AU39" s="437"/>
      <c r="AV39" s="437"/>
      <c r="AW39" s="437"/>
      <c r="AX39" s="437"/>
      <c r="BK39" s="435" t="s">
        <v>351</v>
      </c>
      <c r="BL39" s="435"/>
      <c r="BM39" s="435"/>
      <c r="BN39" s="435"/>
      <c r="BO39" s="435"/>
      <c r="BP39" s="435"/>
      <c r="BQ39" s="436" t="s">
        <v>351</v>
      </c>
      <c r="BR39" s="436"/>
      <c r="BS39" s="436"/>
      <c r="BT39" s="436"/>
      <c r="BU39" s="436"/>
      <c r="BV39" s="436"/>
      <c r="BW39" s="445" t="s">
        <v>351</v>
      </c>
      <c r="BX39" s="445"/>
      <c r="BY39" s="445"/>
      <c r="BZ39" s="445"/>
      <c r="CA39" s="445"/>
      <c r="CB39" s="445"/>
    </row>
    <row r="40" spans="1:92" x14ac:dyDescent="0.25">
      <c r="C40" s="435">
        <v>1</v>
      </c>
      <c r="D40" s="435"/>
      <c r="E40" s="435"/>
      <c r="F40" s="435"/>
      <c r="G40" s="435"/>
      <c r="H40" s="435"/>
      <c r="I40" s="436">
        <v>1</v>
      </c>
      <c r="J40" s="436"/>
      <c r="K40" s="436"/>
      <c r="L40" s="436"/>
      <c r="M40" s="436"/>
      <c r="N40" s="436"/>
      <c r="O40" s="437">
        <v>1</v>
      </c>
      <c r="P40" s="437"/>
      <c r="Q40" s="437"/>
      <c r="R40" s="437"/>
      <c r="S40" s="437"/>
      <c r="T40" s="437"/>
      <c r="AG40" s="435">
        <v>1</v>
      </c>
      <c r="AH40" s="435"/>
      <c r="AI40" s="435"/>
      <c r="AJ40" s="435"/>
      <c r="AK40" s="435"/>
      <c r="AL40" s="435"/>
      <c r="AM40" s="436">
        <v>1</v>
      </c>
      <c r="AN40" s="436"/>
      <c r="AO40" s="436"/>
      <c r="AP40" s="436"/>
      <c r="AQ40" s="436"/>
      <c r="AR40" s="436"/>
      <c r="AS40" s="437">
        <v>1</v>
      </c>
      <c r="AT40" s="437"/>
      <c r="AU40" s="437"/>
      <c r="AV40" s="437"/>
      <c r="AW40" s="437"/>
      <c r="AX40" s="437"/>
      <c r="BK40" s="435">
        <v>1</v>
      </c>
      <c r="BL40" s="435"/>
      <c r="BM40" s="435"/>
      <c r="BN40" s="435"/>
      <c r="BO40" s="435"/>
      <c r="BP40" s="435"/>
      <c r="BQ40" s="436">
        <v>1</v>
      </c>
      <c r="BR40" s="436"/>
      <c r="BS40" s="436"/>
      <c r="BT40" s="436"/>
      <c r="BU40" s="436"/>
      <c r="BV40" s="436"/>
      <c r="BW40" s="445">
        <v>1</v>
      </c>
      <c r="BX40" s="445"/>
      <c r="BY40" s="445"/>
      <c r="BZ40" s="445"/>
      <c r="CA40" s="445"/>
      <c r="CB40" s="445"/>
    </row>
    <row r="41" spans="1:92" x14ac:dyDescent="0.25">
      <c r="C41" s="435" t="s">
        <v>364</v>
      </c>
      <c r="D41" s="435"/>
      <c r="E41" s="435"/>
      <c r="F41" s="435"/>
      <c r="G41" s="435"/>
      <c r="H41" s="435"/>
      <c r="I41" s="436" t="s">
        <v>365</v>
      </c>
      <c r="J41" s="436"/>
      <c r="K41" s="436"/>
      <c r="L41" s="436"/>
      <c r="M41" s="436"/>
      <c r="N41" s="436"/>
      <c r="O41" s="437" t="s">
        <v>366</v>
      </c>
      <c r="P41" s="437"/>
      <c r="Q41" s="437"/>
      <c r="R41" s="437"/>
      <c r="S41" s="437"/>
      <c r="T41" s="437"/>
      <c r="AG41" s="435" t="s">
        <v>364</v>
      </c>
      <c r="AH41" s="435"/>
      <c r="AI41" s="435"/>
      <c r="AJ41" s="435"/>
      <c r="AK41" s="435"/>
      <c r="AL41" s="435"/>
      <c r="AM41" s="436" t="s">
        <v>365</v>
      </c>
      <c r="AN41" s="436"/>
      <c r="AO41" s="436"/>
      <c r="AP41" s="436"/>
      <c r="AQ41" s="436"/>
      <c r="AR41" s="436"/>
      <c r="AS41" s="437" t="s">
        <v>366</v>
      </c>
      <c r="AT41" s="437"/>
      <c r="AU41" s="437"/>
      <c r="AV41" s="437"/>
      <c r="AW41" s="437"/>
      <c r="AX41" s="437"/>
      <c r="BK41" s="435" t="s">
        <v>364</v>
      </c>
      <c r="BL41" s="435"/>
      <c r="BM41" s="435"/>
      <c r="BN41" s="435"/>
      <c r="BO41" s="435"/>
      <c r="BP41" s="435"/>
      <c r="BQ41" s="436" t="s">
        <v>365</v>
      </c>
      <c r="BR41" s="436"/>
      <c r="BS41" s="436"/>
      <c r="BT41" s="436"/>
      <c r="BU41" s="436"/>
      <c r="BV41" s="436"/>
      <c r="BW41" s="445" t="s">
        <v>366</v>
      </c>
      <c r="BX41" s="445"/>
      <c r="BY41" s="445"/>
      <c r="BZ41" s="445"/>
      <c r="CA41" s="445"/>
      <c r="CB41" s="445"/>
    </row>
    <row r="42" spans="1:92" x14ac:dyDescent="0.25">
      <c r="C42" s="435" t="s">
        <v>326</v>
      </c>
      <c r="D42" s="435"/>
      <c r="E42" s="435"/>
      <c r="F42" s="435">
        <v>1</v>
      </c>
      <c r="G42" s="435"/>
      <c r="H42" s="435"/>
      <c r="I42" s="436" t="s">
        <v>326</v>
      </c>
      <c r="J42" s="436"/>
      <c r="K42" s="436"/>
      <c r="L42" s="436">
        <v>1</v>
      </c>
      <c r="M42" s="436"/>
      <c r="N42" s="436"/>
      <c r="O42" s="437" t="s">
        <v>326</v>
      </c>
      <c r="P42" s="437"/>
      <c r="Q42" s="437"/>
      <c r="R42" s="437">
        <v>1</v>
      </c>
      <c r="S42" s="437"/>
      <c r="T42" s="437"/>
      <c r="AG42" s="435" t="s">
        <v>326</v>
      </c>
      <c r="AH42" s="435"/>
      <c r="AI42" s="435"/>
      <c r="AJ42" s="435">
        <v>1</v>
      </c>
      <c r="AK42" s="435"/>
      <c r="AL42" s="435"/>
      <c r="AM42" s="436" t="s">
        <v>326</v>
      </c>
      <c r="AN42" s="436"/>
      <c r="AO42" s="436"/>
      <c r="AP42" s="436">
        <v>1</v>
      </c>
      <c r="AQ42" s="436"/>
      <c r="AR42" s="436"/>
      <c r="AS42" s="437" t="s">
        <v>326</v>
      </c>
      <c r="AT42" s="437"/>
      <c r="AU42" s="437"/>
      <c r="AV42" s="437">
        <v>1</v>
      </c>
      <c r="AW42" s="437"/>
      <c r="AX42" s="437"/>
      <c r="BK42" s="435" t="s">
        <v>326</v>
      </c>
      <c r="BL42" s="435"/>
      <c r="BM42" s="435"/>
      <c r="BN42" s="435">
        <v>1</v>
      </c>
      <c r="BO42" s="435"/>
      <c r="BP42" s="435"/>
      <c r="BQ42" s="436" t="s">
        <v>326</v>
      </c>
      <c r="BR42" s="436"/>
      <c r="BS42" s="436"/>
      <c r="BT42" s="436">
        <v>1</v>
      </c>
      <c r="BU42" s="436"/>
      <c r="BV42" s="436"/>
      <c r="BW42" s="445" t="s">
        <v>326</v>
      </c>
      <c r="BX42" s="445"/>
      <c r="BY42" s="445"/>
      <c r="BZ42" s="445">
        <v>1</v>
      </c>
      <c r="CA42" s="445"/>
      <c r="CB42" s="445"/>
    </row>
    <row r="43" spans="1:92" x14ac:dyDescent="0.25">
      <c r="C43" s="435" t="s">
        <v>352</v>
      </c>
      <c r="D43" s="435"/>
      <c r="E43" s="435"/>
      <c r="F43" s="435" t="s">
        <v>352</v>
      </c>
      <c r="G43" s="435"/>
      <c r="H43" s="435"/>
      <c r="I43" s="436" t="s">
        <v>352</v>
      </c>
      <c r="J43" s="436"/>
      <c r="K43" s="436"/>
      <c r="L43" s="436" t="s">
        <v>352</v>
      </c>
      <c r="M43" s="436"/>
      <c r="N43" s="436"/>
      <c r="O43" s="437" t="s">
        <v>352</v>
      </c>
      <c r="P43" s="437"/>
      <c r="Q43" s="437"/>
      <c r="R43" s="437" t="s">
        <v>352</v>
      </c>
      <c r="S43" s="437"/>
      <c r="T43" s="437"/>
      <c r="AG43" s="435" t="s">
        <v>352</v>
      </c>
      <c r="AH43" s="435"/>
      <c r="AI43" s="435"/>
      <c r="AJ43" s="435" t="s">
        <v>352</v>
      </c>
      <c r="AK43" s="435"/>
      <c r="AL43" s="435"/>
      <c r="AM43" s="436" t="s">
        <v>352</v>
      </c>
      <c r="AN43" s="436"/>
      <c r="AO43" s="436"/>
      <c r="AP43" s="436" t="s">
        <v>352</v>
      </c>
      <c r="AQ43" s="436"/>
      <c r="AR43" s="436"/>
      <c r="AS43" s="437" t="s">
        <v>352</v>
      </c>
      <c r="AT43" s="437"/>
      <c r="AU43" s="437"/>
      <c r="AV43" s="437" t="s">
        <v>352</v>
      </c>
      <c r="AW43" s="437"/>
      <c r="AX43" s="437"/>
      <c r="BK43" s="435" t="s">
        <v>352</v>
      </c>
      <c r="BL43" s="435"/>
      <c r="BM43" s="435"/>
      <c r="BN43" s="435" t="s">
        <v>352</v>
      </c>
      <c r="BO43" s="435"/>
      <c r="BP43" s="435"/>
      <c r="BQ43" s="436" t="s">
        <v>352</v>
      </c>
      <c r="BR43" s="436"/>
      <c r="BS43" s="436"/>
      <c r="BT43" s="436" t="s">
        <v>352</v>
      </c>
      <c r="BU43" s="436"/>
      <c r="BV43" s="436"/>
      <c r="BW43" s="445" t="s">
        <v>352</v>
      </c>
      <c r="BX43" s="445"/>
      <c r="BY43" s="445"/>
      <c r="BZ43" s="445" t="s">
        <v>352</v>
      </c>
      <c r="CA43" s="445"/>
      <c r="CB43" s="445"/>
    </row>
    <row r="44" spans="1:92" x14ac:dyDescent="0.25">
      <c r="C44" s="435" t="s">
        <v>354</v>
      </c>
      <c r="D44" s="435" t="s">
        <v>353</v>
      </c>
      <c r="E44" s="435" t="s">
        <v>326</v>
      </c>
      <c r="F44" s="435" t="s">
        <v>354</v>
      </c>
      <c r="G44" s="435" t="s">
        <v>353</v>
      </c>
      <c r="H44" s="435" t="s">
        <v>326</v>
      </c>
      <c r="I44" s="436" t="s">
        <v>354</v>
      </c>
      <c r="J44" s="436" t="s">
        <v>353</v>
      </c>
      <c r="K44" s="436" t="s">
        <v>326</v>
      </c>
      <c r="L44" s="436" t="s">
        <v>354</v>
      </c>
      <c r="M44" s="436" t="s">
        <v>353</v>
      </c>
      <c r="N44" s="436" t="s">
        <v>326</v>
      </c>
      <c r="O44" s="437" t="s">
        <v>354</v>
      </c>
      <c r="P44" s="437" t="s">
        <v>353</v>
      </c>
      <c r="Q44" s="437" t="s">
        <v>326</v>
      </c>
      <c r="R44" s="437" t="s">
        <v>354</v>
      </c>
      <c r="S44" s="437" t="s">
        <v>353</v>
      </c>
      <c r="T44" s="437" t="s">
        <v>326</v>
      </c>
      <c r="AG44" s="435" t="s">
        <v>354</v>
      </c>
      <c r="AH44" s="435" t="s">
        <v>353</v>
      </c>
      <c r="AI44" s="435" t="s">
        <v>326</v>
      </c>
      <c r="AJ44" s="435" t="s">
        <v>354</v>
      </c>
      <c r="AK44" s="435" t="s">
        <v>353</v>
      </c>
      <c r="AL44" s="435" t="s">
        <v>326</v>
      </c>
      <c r="AM44" s="436" t="s">
        <v>354</v>
      </c>
      <c r="AN44" s="436" t="s">
        <v>353</v>
      </c>
      <c r="AO44" s="436" t="s">
        <v>326</v>
      </c>
      <c r="AP44" s="436" t="s">
        <v>354</v>
      </c>
      <c r="AQ44" s="436" t="s">
        <v>353</v>
      </c>
      <c r="AR44" s="436" t="s">
        <v>326</v>
      </c>
      <c r="AS44" s="437" t="s">
        <v>354</v>
      </c>
      <c r="AT44" s="437" t="s">
        <v>353</v>
      </c>
      <c r="AU44" s="437" t="s">
        <v>326</v>
      </c>
      <c r="AV44" s="437" t="s">
        <v>354</v>
      </c>
      <c r="AW44" s="437" t="s">
        <v>353</v>
      </c>
      <c r="AX44" s="437" t="s">
        <v>326</v>
      </c>
      <c r="BK44" s="435" t="s">
        <v>354</v>
      </c>
      <c r="BL44" s="435" t="s">
        <v>353</v>
      </c>
      <c r="BM44" s="435" t="s">
        <v>326</v>
      </c>
      <c r="BN44" s="435" t="s">
        <v>354</v>
      </c>
      <c r="BO44" s="435" t="s">
        <v>353</v>
      </c>
      <c r="BP44" s="435" t="s">
        <v>326</v>
      </c>
      <c r="BQ44" s="436" t="s">
        <v>354</v>
      </c>
      <c r="BR44" s="436" t="s">
        <v>353</v>
      </c>
      <c r="BS44" s="436" t="s">
        <v>326</v>
      </c>
      <c r="BT44" s="436" t="s">
        <v>354</v>
      </c>
      <c r="BU44" s="436" t="s">
        <v>353</v>
      </c>
      <c r="BV44" s="436" t="s">
        <v>326</v>
      </c>
      <c r="BW44" s="445" t="s">
        <v>354</v>
      </c>
      <c r="BX44" s="445" t="s">
        <v>353</v>
      </c>
      <c r="BY44" s="445" t="s">
        <v>326</v>
      </c>
      <c r="BZ44" s="445" t="s">
        <v>354</v>
      </c>
      <c r="CA44" s="445" t="s">
        <v>353</v>
      </c>
      <c r="CB44" s="445" t="s">
        <v>326</v>
      </c>
    </row>
    <row r="45" spans="1:92" x14ac:dyDescent="0.25">
      <c r="C45" s="435" t="s">
        <v>372</v>
      </c>
      <c r="D45" s="435" t="s">
        <v>372</v>
      </c>
      <c r="E45" s="435" t="s">
        <v>372</v>
      </c>
      <c r="F45" s="435" t="s">
        <v>372</v>
      </c>
      <c r="G45" s="435" t="s">
        <v>372</v>
      </c>
      <c r="H45" s="435" t="s">
        <v>372</v>
      </c>
      <c r="I45" s="436" t="s">
        <v>372</v>
      </c>
      <c r="J45" s="436" t="s">
        <v>372</v>
      </c>
      <c r="K45" s="436" t="s">
        <v>372</v>
      </c>
      <c r="L45" s="436" t="s">
        <v>372</v>
      </c>
      <c r="M45" s="436" t="s">
        <v>372</v>
      </c>
      <c r="N45" s="436" t="s">
        <v>372</v>
      </c>
      <c r="O45" s="437" t="s">
        <v>372</v>
      </c>
      <c r="P45" s="437" t="s">
        <v>372</v>
      </c>
      <c r="Q45" s="437" t="s">
        <v>372</v>
      </c>
      <c r="R45" s="437" t="s">
        <v>372</v>
      </c>
      <c r="S45" s="437" t="s">
        <v>372</v>
      </c>
      <c r="T45" s="437" t="s">
        <v>372</v>
      </c>
      <c r="AG45" s="435" t="s">
        <v>372</v>
      </c>
      <c r="AH45" s="435" t="s">
        <v>372</v>
      </c>
      <c r="AI45" s="435" t="s">
        <v>372</v>
      </c>
      <c r="AJ45" s="435" t="s">
        <v>372</v>
      </c>
      <c r="AK45" s="435" t="s">
        <v>372</v>
      </c>
      <c r="AL45" s="435" t="s">
        <v>372</v>
      </c>
      <c r="AM45" s="436" t="s">
        <v>372</v>
      </c>
      <c r="AN45" s="436" t="s">
        <v>372</v>
      </c>
      <c r="AO45" s="436" t="s">
        <v>372</v>
      </c>
      <c r="AP45" s="436" t="s">
        <v>372</v>
      </c>
      <c r="AQ45" s="436" t="s">
        <v>372</v>
      </c>
      <c r="AR45" s="436" t="s">
        <v>372</v>
      </c>
      <c r="AS45" s="437" t="s">
        <v>372</v>
      </c>
      <c r="AT45" s="437" t="s">
        <v>372</v>
      </c>
      <c r="AU45" s="437" t="s">
        <v>372</v>
      </c>
      <c r="AV45" s="437" t="s">
        <v>372</v>
      </c>
      <c r="AW45" s="437" t="s">
        <v>372</v>
      </c>
      <c r="AX45" s="437" t="s">
        <v>372</v>
      </c>
      <c r="BK45" s="435" t="s">
        <v>372</v>
      </c>
      <c r="BL45" s="435" t="s">
        <v>372</v>
      </c>
      <c r="BM45" s="435" t="s">
        <v>372</v>
      </c>
      <c r="BN45" s="435" t="s">
        <v>372</v>
      </c>
      <c r="BO45" s="435" t="s">
        <v>372</v>
      </c>
      <c r="BP45" s="435" t="s">
        <v>372</v>
      </c>
      <c r="BQ45" s="436" t="s">
        <v>372</v>
      </c>
      <c r="BR45" s="436" t="s">
        <v>372</v>
      </c>
      <c r="BS45" s="436" t="s">
        <v>372</v>
      </c>
      <c r="BT45" s="436" t="s">
        <v>372</v>
      </c>
      <c r="BU45" s="436" t="s">
        <v>372</v>
      </c>
      <c r="BV45" s="436" t="s">
        <v>372</v>
      </c>
      <c r="BW45" s="445" t="s">
        <v>372</v>
      </c>
      <c r="BX45" s="445" t="s">
        <v>372</v>
      </c>
      <c r="BY45" s="445" t="s">
        <v>372</v>
      </c>
      <c r="BZ45" s="445" t="s">
        <v>372</v>
      </c>
      <c r="CA45" s="445" t="s">
        <v>372</v>
      </c>
      <c r="CB45" s="445" t="s">
        <v>372</v>
      </c>
    </row>
    <row r="46" spans="1:92" x14ac:dyDescent="0.25">
      <c r="A46" s="433" t="s">
        <v>436</v>
      </c>
      <c r="B46" s="456" t="s">
        <v>437</v>
      </c>
      <c r="C46" s="433">
        <v>48089</v>
      </c>
      <c r="D46" s="433">
        <v>45856</v>
      </c>
      <c r="E46" s="433">
        <v>93945</v>
      </c>
      <c r="F46" s="433">
        <v>82</v>
      </c>
      <c r="G46" s="433">
        <v>84</v>
      </c>
      <c r="H46" s="433">
        <v>83</v>
      </c>
      <c r="I46" s="433">
        <v>48097</v>
      </c>
      <c r="J46" s="433">
        <v>45866</v>
      </c>
      <c r="K46" s="433">
        <v>93963</v>
      </c>
      <c r="L46" s="433">
        <v>85</v>
      </c>
      <c r="M46" s="433">
        <v>90</v>
      </c>
      <c r="N46" s="433">
        <v>88</v>
      </c>
      <c r="O46" s="433">
        <v>48007</v>
      </c>
      <c r="P46" s="433">
        <v>45826</v>
      </c>
      <c r="Q46" s="433">
        <v>93833</v>
      </c>
      <c r="R46" s="433">
        <v>83</v>
      </c>
      <c r="S46" s="433">
        <v>82</v>
      </c>
      <c r="T46" s="433">
        <v>83</v>
      </c>
      <c r="AG46" s="433">
        <v>213913</v>
      </c>
      <c r="AH46" s="433">
        <v>204017</v>
      </c>
      <c r="AI46" s="433">
        <v>417930</v>
      </c>
      <c r="AJ46" s="433">
        <v>89</v>
      </c>
      <c r="AK46" s="433">
        <v>90</v>
      </c>
      <c r="AL46" s="433">
        <v>89</v>
      </c>
      <c r="AM46" s="433">
        <v>214017</v>
      </c>
      <c r="AN46" s="433">
        <v>204138</v>
      </c>
      <c r="AO46" s="433">
        <v>418155</v>
      </c>
      <c r="AP46" s="433">
        <v>91</v>
      </c>
      <c r="AQ46" s="433">
        <v>94</v>
      </c>
      <c r="AR46" s="433">
        <v>92</v>
      </c>
      <c r="AS46" s="433">
        <v>214227</v>
      </c>
      <c r="AT46" s="433">
        <v>204177</v>
      </c>
      <c r="AU46" s="433">
        <v>418404</v>
      </c>
      <c r="AV46" s="433">
        <v>89</v>
      </c>
      <c r="AW46" s="433">
        <v>89</v>
      </c>
      <c r="AX46" s="433">
        <v>89</v>
      </c>
      <c r="BK46" s="433">
        <v>262002</v>
      </c>
      <c r="BL46" s="433">
        <v>249873</v>
      </c>
      <c r="BM46" s="433">
        <v>511875</v>
      </c>
      <c r="BN46" s="433">
        <v>87</v>
      </c>
      <c r="BO46" s="433">
        <v>89</v>
      </c>
      <c r="BP46" s="433">
        <v>88</v>
      </c>
      <c r="BQ46" s="433">
        <v>262114</v>
      </c>
      <c r="BR46" s="433">
        <v>250004</v>
      </c>
      <c r="BS46" s="433">
        <v>512118</v>
      </c>
      <c r="BT46" s="433">
        <v>90</v>
      </c>
      <c r="BU46" s="433">
        <v>93</v>
      </c>
      <c r="BV46" s="433">
        <v>92</v>
      </c>
      <c r="BW46" s="433">
        <v>262234</v>
      </c>
      <c r="BX46" s="433">
        <v>250003</v>
      </c>
      <c r="BY46" s="433">
        <v>512237</v>
      </c>
      <c r="BZ46" s="433">
        <v>88</v>
      </c>
      <c r="CA46" s="433">
        <v>88</v>
      </c>
      <c r="CB46" s="433">
        <v>88</v>
      </c>
    </row>
    <row r="47" spans="1:92" x14ac:dyDescent="0.25">
      <c r="B47" s="456" t="s">
        <v>33</v>
      </c>
      <c r="C47" s="433">
        <v>33451</v>
      </c>
      <c r="D47" s="433">
        <v>31485</v>
      </c>
      <c r="E47" s="433">
        <v>64936</v>
      </c>
      <c r="F47" s="433">
        <v>81</v>
      </c>
      <c r="G47" s="433">
        <v>83</v>
      </c>
      <c r="H47" s="433">
        <v>82</v>
      </c>
      <c r="I47" s="433">
        <v>33452</v>
      </c>
      <c r="J47" s="433">
        <v>31488</v>
      </c>
      <c r="K47" s="433">
        <v>64940</v>
      </c>
      <c r="L47" s="433">
        <v>84</v>
      </c>
      <c r="M47" s="433">
        <v>89</v>
      </c>
      <c r="N47" s="433">
        <v>86</v>
      </c>
      <c r="O47" s="433">
        <v>33391</v>
      </c>
      <c r="P47" s="433">
        <v>31476</v>
      </c>
      <c r="Q47" s="433">
        <v>64867</v>
      </c>
      <c r="R47" s="433">
        <v>82</v>
      </c>
      <c r="S47" s="433">
        <v>81</v>
      </c>
      <c r="T47" s="433">
        <v>81</v>
      </c>
      <c r="AG47" s="433">
        <v>172503</v>
      </c>
      <c r="AH47" s="433">
        <v>163931</v>
      </c>
      <c r="AI47" s="433">
        <v>336434</v>
      </c>
      <c r="AJ47" s="433">
        <v>88</v>
      </c>
      <c r="AK47" s="433">
        <v>90</v>
      </c>
      <c r="AL47" s="433">
        <v>89</v>
      </c>
      <c r="AM47" s="433">
        <v>172555</v>
      </c>
      <c r="AN47" s="433">
        <v>163994</v>
      </c>
      <c r="AO47" s="433">
        <v>336549</v>
      </c>
      <c r="AP47" s="433">
        <v>91</v>
      </c>
      <c r="AQ47" s="433">
        <v>94</v>
      </c>
      <c r="AR47" s="433">
        <v>92</v>
      </c>
      <c r="AS47" s="433">
        <v>172674</v>
      </c>
      <c r="AT47" s="433">
        <v>164013</v>
      </c>
      <c r="AU47" s="433">
        <v>336687</v>
      </c>
      <c r="AV47" s="433">
        <v>89</v>
      </c>
      <c r="AW47" s="433">
        <v>88</v>
      </c>
      <c r="AX47" s="433">
        <v>89</v>
      </c>
      <c r="BK47" s="433">
        <v>205954</v>
      </c>
      <c r="BL47" s="433">
        <v>195416</v>
      </c>
      <c r="BM47" s="433">
        <v>401370</v>
      </c>
      <c r="BN47" s="433">
        <v>87</v>
      </c>
      <c r="BO47" s="433">
        <v>89</v>
      </c>
      <c r="BP47" s="433">
        <v>88</v>
      </c>
      <c r="BQ47" s="433">
        <v>206007</v>
      </c>
      <c r="BR47" s="433">
        <v>195482</v>
      </c>
      <c r="BS47" s="433">
        <v>401489</v>
      </c>
      <c r="BT47" s="433">
        <v>90</v>
      </c>
      <c r="BU47" s="433">
        <v>93</v>
      </c>
      <c r="BV47" s="433">
        <v>91</v>
      </c>
      <c r="BW47" s="433">
        <v>206065</v>
      </c>
      <c r="BX47" s="433">
        <v>195489</v>
      </c>
      <c r="BY47" s="433">
        <v>401554</v>
      </c>
      <c r="BZ47" s="433">
        <v>88</v>
      </c>
      <c r="CA47" s="433">
        <v>87</v>
      </c>
      <c r="CB47" s="433">
        <v>88</v>
      </c>
    </row>
    <row r="48" spans="1:92" x14ac:dyDescent="0.25">
      <c r="B48" s="458" t="s">
        <v>373</v>
      </c>
      <c r="C48" s="433">
        <v>31406</v>
      </c>
      <c r="D48" s="433">
        <v>29546</v>
      </c>
      <c r="E48" s="433">
        <v>60952</v>
      </c>
      <c r="F48" s="433">
        <v>81</v>
      </c>
      <c r="G48" s="433">
        <v>83</v>
      </c>
      <c r="H48" s="433">
        <v>82</v>
      </c>
      <c r="I48" s="433">
        <v>31402</v>
      </c>
      <c r="J48" s="433">
        <v>29540</v>
      </c>
      <c r="K48" s="433">
        <v>60942</v>
      </c>
      <c r="L48" s="433">
        <v>84</v>
      </c>
      <c r="M48" s="433">
        <v>89</v>
      </c>
      <c r="N48" s="433">
        <v>86</v>
      </c>
      <c r="O48" s="433">
        <v>31400</v>
      </c>
      <c r="P48" s="433">
        <v>29548</v>
      </c>
      <c r="Q48" s="433">
        <v>60948</v>
      </c>
      <c r="R48" s="433">
        <v>81</v>
      </c>
      <c r="S48" s="433">
        <v>81</v>
      </c>
      <c r="T48" s="433">
        <v>81</v>
      </c>
      <c r="AG48" s="433">
        <v>163857</v>
      </c>
      <c r="AH48" s="433">
        <v>155641</v>
      </c>
      <c r="AI48" s="433">
        <v>319498</v>
      </c>
      <c r="AJ48" s="433">
        <v>88</v>
      </c>
      <c r="AK48" s="433">
        <v>90</v>
      </c>
      <c r="AL48" s="433">
        <v>89</v>
      </c>
      <c r="AM48" s="433">
        <v>163878</v>
      </c>
      <c r="AN48" s="433">
        <v>155684</v>
      </c>
      <c r="AO48" s="433">
        <v>319562</v>
      </c>
      <c r="AP48" s="433">
        <v>91</v>
      </c>
      <c r="AQ48" s="433">
        <v>94</v>
      </c>
      <c r="AR48" s="433">
        <v>92</v>
      </c>
      <c r="AS48" s="433">
        <v>164055</v>
      </c>
      <c r="AT48" s="433">
        <v>155759</v>
      </c>
      <c r="AU48" s="433">
        <v>319814</v>
      </c>
      <c r="AV48" s="433">
        <v>89</v>
      </c>
      <c r="AW48" s="433">
        <v>88</v>
      </c>
      <c r="AX48" s="433">
        <v>89</v>
      </c>
      <c r="BK48" s="433">
        <v>195263</v>
      </c>
      <c r="BL48" s="433">
        <v>185187</v>
      </c>
      <c r="BM48" s="433">
        <v>380450</v>
      </c>
      <c r="BN48" s="433">
        <v>87</v>
      </c>
      <c r="BO48" s="433">
        <v>89</v>
      </c>
      <c r="BP48" s="433">
        <v>88</v>
      </c>
      <c r="BQ48" s="433">
        <v>195280</v>
      </c>
      <c r="BR48" s="433">
        <v>185224</v>
      </c>
      <c r="BS48" s="433">
        <v>380504</v>
      </c>
      <c r="BT48" s="433">
        <v>90</v>
      </c>
      <c r="BU48" s="433">
        <v>93</v>
      </c>
      <c r="BV48" s="433">
        <v>91</v>
      </c>
      <c r="BW48" s="433">
        <v>195455</v>
      </c>
      <c r="BX48" s="433">
        <v>185307</v>
      </c>
      <c r="BY48" s="433">
        <v>380762</v>
      </c>
      <c r="BZ48" s="433">
        <v>88</v>
      </c>
      <c r="CA48" s="433">
        <v>87</v>
      </c>
      <c r="CB48" s="433">
        <v>87</v>
      </c>
    </row>
    <row r="49" spans="2:80" x14ac:dyDescent="0.25">
      <c r="B49" s="458" t="s">
        <v>374</v>
      </c>
      <c r="C49" s="433">
        <v>141</v>
      </c>
      <c r="D49" s="433">
        <v>138</v>
      </c>
      <c r="E49" s="433">
        <v>279</v>
      </c>
      <c r="F49" s="433">
        <v>88</v>
      </c>
      <c r="G49" s="433">
        <v>93</v>
      </c>
      <c r="H49" s="433">
        <v>90</v>
      </c>
      <c r="I49" s="433">
        <v>141</v>
      </c>
      <c r="J49" s="433">
        <v>138</v>
      </c>
      <c r="K49" s="433">
        <v>279</v>
      </c>
      <c r="L49" s="433">
        <v>88</v>
      </c>
      <c r="M49" s="433">
        <v>91</v>
      </c>
      <c r="N49" s="433">
        <v>89</v>
      </c>
      <c r="O49" s="433">
        <v>141</v>
      </c>
      <c r="P49" s="433">
        <v>138</v>
      </c>
      <c r="Q49" s="433">
        <v>279</v>
      </c>
      <c r="R49" s="433">
        <v>87</v>
      </c>
      <c r="S49" s="433">
        <v>81</v>
      </c>
      <c r="T49" s="433">
        <v>84</v>
      </c>
      <c r="AG49" s="433">
        <v>652</v>
      </c>
      <c r="AH49" s="433">
        <v>658</v>
      </c>
      <c r="AI49" s="433">
        <v>1310</v>
      </c>
      <c r="AJ49" s="433">
        <v>92</v>
      </c>
      <c r="AK49" s="433">
        <v>94</v>
      </c>
      <c r="AL49" s="433">
        <v>93</v>
      </c>
      <c r="AM49" s="433">
        <v>651</v>
      </c>
      <c r="AN49" s="433">
        <v>657</v>
      </c>
      <c r="AO49" s="433">
        <v>1308</v>
      </c>
      <c r="AP49" s="433">
        <v>92</v>
      </c>
      <c r="AQ49" s="433">
        <v>96</v>
      </c>
      <c r="AR49" s="433">
        <v>94</v>
      </c>
      <c r="AS49" s="433">
        <v>652</v>
      </c>
      <c r="AT49" s="433">
        <v>661</v>
      </c>
      <c r="AU49" s="433">
        <v>1313</v>
      </c>
      <c r="AV49" s="433">
        <v>94</v>
      </c>
      <c r="AW49" s="433">
        <v>92</v>
      </c>
      <c r="AX49" s="433">
        <v>93</v>
      </c>
      <c r="BK49" s="433">
        <v>793</v>
      </c>
      <c r="BL49" s="433">
        <v>796</v>
      </c>
      <c r="BM49" s="433">
        <v>1589</v>
      </c>
      <c r="BN49" s="433">
        <v>92</v>
      </c>
      <c r="BO49" s="433">
        <v>94</v>
      </c>
      <c r="BP49" s="433">
        <v>93</v>
      </c>
      <c r="BQ49" s="433">
        <v>792</v>
      </c>
      <c r="BR49" s="433">
        <v>795</v>
      </c>
      <c r="BS49" s="433">
        <v>1587</v>
      </c>
      <c r="BT49" s="433">
        <v>91</v>
      </c>
      <c r="BU49" s="433">
        <v>95</v>
      </c>
      <c r="BV49" s="433">
        <v>93</v>
      </c>
      <c r="BW49" s="433">
        <v>793</v>
      </c>
      <c r="BX49" s="433">
        <v>799</v>
      </c>
      <c r="BY49" s="433">
        <v>1592</v>
      </c>
      <c r="BZ49" s="433">
        <v>92</v>
      </c>
      <c r="CA49" s="433">
        <v>90</v>
      </c>
      <c r="CB49" s="433">
        <v>91</v>
      </c>
    </row>
    <row r="50" spans="2:80" x14ac:dyDescent="0.25">
      <c r="B50" s="458" t="s">
        <v>375</v>
      </c>
      <c r="C50" s="433">
        <v>140</v>
      </c>
      <c r="D50" s="433">
        <v>106</v>
      </c>
      <c r="E50" s="433">
        <v>246</v>
      </c>
      <c r="F50" s="433">
        <v>76</v>
      </c>
      <c r="G50" s="433">
        <v>76</v>
      </c>
      <c r="H50" s="433">
        <v>76</v>
      </c>
      <c r="I50" s="433">
        <v>141</v>
      </c>
      <c r="J50" s="433">
        <v>106</v>
      </c>
      <c r="K50" s="433">
        <v>247</v>
      </c>
      <c r="L50" s="433">
        <v>81</v>
      </c>
      <c r="M50" s="433">
        <v>78</v>
      </c>
      <c r="N50" s="433">
        <v>80</v>
      </c>
      <c r="O50" s="433">
        <v>139</v>
      </c>
      <c r="P50" s="433">
        <v>105</v>
      </c>
      <c r="Q50" s="433">
        <v>244</v>
      </c>
      <c r="R50" s="433">
        <v>83</v>
      </c>
      <c r="S50" s="433">
        <v>76</v>
      </c>
      <c r="T50" s="433">
        <v>80</v>
      </c>
      <c r="AG50" s="433">
        <v>45</v>
      </c>
      <c r="AH50" s="433">
        <v>38</v>
      </c>
      <c r="AI50" s="433">
        <v>83</v>
      </c>
      <c r="AJ50" s="433">
        <v>80</v>
      </c>
      <c r="AK50" s="433">
        <v>79</v>
      </c>
      <c r="AL50" s="433">
        <v>80</v>
      </c>
      <c r="AM50" s="433">
        <v>45</v>
      </c>
      <c r="AN50" s="433">
        <v>38</v>
      </c>
      <c r="AO50" s="433">
        <v>83</v>
      </c>
      <c r="AP50" s="433">
        <v>89</v>
      </c>
      <c r="AQ50" s="433">
        <v>79</v>
      </c>
      <c r="AR50" s="433">
        <v>84</v>
      </c>
      <c r="AS50" s="433">
        <v>44</v>
      </c>
      <c r="AT50" s="433">
        <v>37</v>
      </c>
      <c r="AU50" s="433">
        <v>81</v>
      </c>
      <c r="AV50" s="433">
        <v>77</v>
      </c>
      <c r="AW50" s="433">
        <v>78</v>
      </c>
      <c r="AX50" s="433">
        <v>78</v>
      </c>
      <c r="BK50" s="433">
        <v>185</v>
      </c>
      <c r="BL50" s="433">
        <v>144</v>
      </c>
      <c r="BM50" s="433">
        <v>329</v>
      </c>
      <c r="BN50" s="433">
        <v>77</v>
      </c>
      <c r="BO50" s="433">
        <v>77</v>
      </c>
      <c r="BP50" s="433">
        <v>77</v>
      </c>
      <c r="BQ50" s="433">
        <v>186</v>
      </c>
      <c r="BR50" s="433">
        <v>144</v>
      </c>
      <c r="BS50" s="433">
        <v>330</v>
      </c>
      <c r="BT50" s="433">
        <v>83</v>
      </c>
      <c r="BU50" s="433">
        <v>78</v>
      </c>
      <c r="BV50" s="433">
        <v>81</v>
      </c>
      <c r="BW50" s="433">
        <v>183</v>
      </c>
      <c r="BX50" s="433">
        <v>142</v>
      </c>
      <c r="BY50" s="433">
        <v>325</v>
      </c>
      <c r="BZ50" s="433">
        <v>81</v>
      </c>
      <c r="CA50" s="433">
        <v>77</v>
      </c>
      <c r="CB50" s="433">
        <v>79</v>
      </c>
    </row>
    <row r="51" spans="2:80" x14ac:dyDescent="0.25">
      <c r="B51" s="458" t="s">
        <v>376</v>
      </c>
      <c r="C51" s="433">
        <v>329</v>
      </c>
      <c r="D51" s="433">
        <v>288</v>
      </c>
      <c r="E51" s="433">
        <v>617</v>
      </c>
      <c r="F51" s="433">
        <v>65</v>
      </c>
      <c r="G51" s="433">
        <v>67</v>
      </c>
      <c r="H51" s="433">
        <v>66</v>
      </c>
      <c r="I51" s="433">
        <v>331</v>
      </c>
      <c r="J51" s="433">
        <v>292</v>
      </c>
      <c r="K51" s="433">
        <v>623</v>
      </c>
      <c r="L51" s="433">
        <v>69</v>
      </c>
      <c r="M51" s="433">
        <v>74</v>
      </c>
      <c r="N51" s="433">
        <v>71</v>
      </c>
      <c r="O51" s="433">
        <v>310</v>
      </c>
      <c r="P51" s="433">
        <v>285</v>
      </c>
      <c r="Q51" s="433">
        <v>595</v>
      </c>
      <c r="R51" s="433">
        <v>72</v>
      </c>
      <c r="S51" s="433">
        <v>62</v>
      </c>
      <c r="T51" s="433">
        <v>67</v>
      </c>
      <c r="AG51" s="433">
        <v>291</v>
      </c>
      <c r="AH51" s="433">
        <v>279</v>
      </c>
      <c r="AI51" s="433">
        <v>570</v>
      </c>
      <c r="AJ51" s="433">
        <v>69</v>
      </c>
      <c r="AK51" s="433">
        <v>72</v>
      </c>
      <c r="AL51" s="433">
        <v>71</v>
      </c>
      <c r="AM51" s="433">
        <v>294</v>
      </c>
      <c r="AN51" s="433">
        <v>282</v>
      </c>
      <c r="AO51" s="433">
        <v>576</v>
      </c>
      <c r="AP51" s="433">
        <v>69</v>
      </c>
      <c r="AQ51" s="433">
        <v>79</v>
      </c>
      <c r="AR51" s="433">
        <v>74</v>
      </c>
      <c r="AS51" s="433">
        <v>279</v>
      </c>
      <c r="AT51" s="433">
        <v>269</v>
      </c>
      <c r="AU51" s="433">
        <v>548</v>
      </c>
      <c r="AV51" s="433">
        <v>73</v>
      </c>
      <c r="AW51" s="433">
        <v>69</v>
      </c>
      <c r="AX51" s="433">
        <v>71</v>
      </c>
      <c r="BK51" s="433">
        <v>620</v>
      </c>
      <c r="BL51" s="433">
        <v>567</v>
      </c>
      <c r="BM51" s="433">
        <v>1187</v>
      </c>
      <c r="BN51" s="433">
        <v>67</v>
      </c>
      <c r="BO51" s="433">
        <v>70</v>
      </c>
      <c r="BP51" s="433">
        <v>68</v>
      </c>
      <c r="BQ51" s="433">
        <v>625</v>
      </c>
      <c r="BR51" s="433">
        <v>574</v>
      </c>
      <c r="BS51" s="433">
        <v>1199</v>
      </c>
      <c r="BT51" s="433">
        <v>69</v>
      </c>
      <c r="BU51" s="433">
        <v>76</v>
      </c>
      <c r="BV51" s="433">
        <v>73</v>
      </c>
      <c r="BW51" s="433">
        <v>589</v>
      </c>
      <c r="BX51" s="433">
        <v>554</v>
      </c>
      <c r="BY51" s="433">
        <v>1143</v>
      </c>
      <c r="BZ51" s="433">
        <v>72</v>
      </c>
      <c r="CA51" s="433">
        <v>65</v>
      </c>
      <c r="CB51" s="433">
        <v>69</v>
      </c>
    </row>
    <row r="52" spans="2:80" x14ac:dyDescent="0.25">
      <c r="B52" s="458" t="s">
        <v>377</v>
      </c>
      <c r="C52" s="433">
        <v>1435</v>
      </c>
      <c r="D52" s="433">
        <v>1407</v>
      </c>
      <c r="E52" s="433">
        <v>2842</v>
      </c>
      <c r="F52" s="433">
        <v>83</v>
      </c>
      <c r="G52" s="433">
        <v>87</v>
      </c>
      <c r="H52" s="433">
        <v>85</v>
      </c>
      <c r="I52" s="433">
        <v>1437</v>
      </c>
      <c r="J52" s="433">
        <v>1412</v>
      </c>
      <c r="K52" s="433">
        <v>2849</v>
      </c>
      <c r="L52" s="433">
        <v>86</v>
      </c>
      <c r="M52" s="433">
        <v>92</v>
      </c>
      <c r="N52" s="433">
        <v>89</v>
      </c>
      <c r="O52" s="433">
        <v>1401</v>
      </c>
      <c r="P52" s="433">
        <v>1400</v>
      </c>
      <c r="Q52" s="433">
        <v>2801</v>
      </c>
      <c r="R52" s="433">
        <v>87</v>
      </c>
      <c r="S52" s="433">
        <v>86</v>
      </c>
      <c r="T52" s="433">
        <v>86</v>
      </c>
      <c r="AG52" s="433">
        <v>7658</v>
      </c>
      <c r="AH52" s="433">
        <v>7315</v>
      </c>
      <c r="AI52" s="433">
        <v>14973</v>
      </c>
      <c r="AJ52" s="433">
        <v>90</v>
      </c>
      <c r="AK52" s="433">
        <v>91</v>
      </c>
      <c r="AL52" s="433">
        <v>90</v>
      </c>
      <c r="AM52" s="433">
        <v>7687</v>
      </c>
      <c r="AN52" s="433">
        <v>7333</v>
      </c>
      <c r="AO52" s="433">
        <v>15020</v>
      </c>
      <c r="AP52" s="433">
        <v>91</v>
      </c>
      <c r="AQ52" s="433">
        <v>94</v>
      </c>
      <c r="AR52" s="433">
        <v>92</v>
      </c>
      <c r="AS52" s="433">
        <v>7644</v>
      </c>
      <c r="AT52" s="433">
        <v>7287</v>
      </c>
      <c r="AU52" s="433">
        <v>14931</v>
      </c>
      <c r="AV52" s="433">
        <v>92</v>
      </c>
      <c r="AW52" s="433">
        <v>91</v>
      </c>
      <c r="AX52" s="433">
        <v>92</v>
      </c>
      <c r="BK52" s="433">
        <v>9093</v>
      </c>
      <c r="BL52" s="433">
        <v>8722</v>
      </c>
      <c r="BM52" s="433">
        <v>17815</v>
      </c>
      <c r="BN52" s="433">
        <v>89</v>
      </c>
      <c r="BO52" s="433">
        <v>90</v>
      </c>
      <c r="BP52" s="433">
        <v>89</v>
      </c>
      <c r="BQ52" s="433">
        <v>9124</v>
      </c>
      <c r="BR52" s="433">
        <v>8745</v>
      </c>
      <c r="BS52" s="433">
        <v>17869</v>
      </c>
      <c r="BT52" s="433">
        <v>90</v>
      </c>
      <c r="BU52" s="433">
        <v>93</v>
      </c>
      <c r="BV52" s="433">
        <v>92</v>
      </c>
      <c r="BW52" s="433">
        <v>9045</v>
      </c>
      <c r="BX52" s="433">
        <v>8687</v>
      </c>
      <c r="BY52" s="433">
        <v>17732</v>
      </c>
      <c r="BZ52" s="433">
        <v>91</v>
      </c>
      <c r="CA52" s="433">
        <v>90</v>
      </c>
      <c r="CB52" s="433">
        <v>91</v>
      </c>
    </row>
    <row r="53" spans="2:80" x14ac:dyDescent="0.25">
      <c r="B53" s="456" t="s">
        <v>34</v>
      </c>
      <c r="C53" s="433">
        <v>3027</v>
      </c>
      <c r="D53" s="433">
        <v>3008</v>
      </c>
      <c r="E53" s="433">
        <v>6035</v>
      </c>
      <c r="F53" s="433">
        <v>84</v>
      </c>
      <c r="G53" s="433">
        <v>87</v>
      </c>
      <c r="H53" s="433">
        <v>86</v>
      </c>
      <c r="I53" s="433">
        <v>3025</v>
      </c>
      <c r="J53" s="433">
        <v>3008</v>
      </c>
      <c r="K53" s="433">
        <v>6033</v>
      </c>
      <c r="L53" s="433">
        <v>86</v>
      </c>
      <c r="M53" s="433">
        <v>92</v>
      </c>
      <c r="N53" s="433">
        <v>89</v>
      </c>
      <c r="O53" s="433">
        <v>3025</v>
      </c>
      <c r="P53" s="433">
        <v>3007</v>
      </c>
      <c r="Q53" s="433">
        <v>6032</v>
      </c>
      <c r="R53" s="433">
        <v>84</v>
      </c>
      <c r="S53" s="433">
        <v>84</v>
      </c>
      <c r="T53" s="433">
        <v>84</v>
      </c>
      <c r="AG53" s="433">
        <v>8428</v>
      </c>
      <c r="AH53" s="433">
        <v>8139</v>
      </c>
      <c r="AI53" s="433">
        <v>16567</v>
      </c>
      <c r="AJ53" s="433">
        <v>89</v>
      </c>
      <c r="AK53" s="433">
        <v>91</v>
      </c>
      <c r="AL53" s="433">
        <v>90</v>
      </c>
      <c r="AM53" s="433">
        <v>8435</v>
      </c>
      <c r="AN53" s="433">
        <v>8149</v>
      </c>
      <c r="AO53" s="433">
        <v>16584</v>
      </c>
      <c r="AP53" s="433">
        <v>92</v>
      </c>
      <c r="AQ53" s="433">
        <v>95</v>
      </c>
      <c r="AR53" s="433">
        <v>93</v>
      </c>
      <c r="AS53" s="433">
        <v>8464</v>
      </c>
      <c r="AT53" s="433">
        <v>8164</v>
      </c>
      <c r="AU53" s="433">
        <v>16628</v>
      </c>
      <c r="AV53" s="433">
        <v>90</v>
      </c>
      <c r="AW53" s="433">
        <v>90</v>
      </c>
      <c r="AX53" s="433">
        <v>90</v>
      </c>
      <c r="BK53" s="433">
        <v>11455</v>
      </c>
      <c r="BL53" s="433">
        <v>11147</v>
      </c>
      <c r="BM53" s="433">
        <v>22602</v>
      </c>
      <c r="BN53" s="433">
        <v>88</v>
      </c>
      <c r="BO53" s="433">
        <v>90</v>
      </c>
      <c r="BP53" s="433">
        <v>89</v>
      </c>
      <c r="BQ53" s="433">
        <v>11460</v>
      </c>
      <c r="BR53" s="433">
        <v>11157</v>
      </c>
      <c r="BS53" s="433">
        <v>22617</v>
      </c>
      <c r="BT53" s="433">
        <v>91</v>
      </c>
      <c r="BU53" s="433">
        <v>94</v>
      </c>
      <c r="BV53" s="433">
        <v>92</v>
      </c>
      <c r="BW53" s="433">
        <v>11489</v>
      </c>
      <c r="BX53" s="433">
        <v>11171</v>
      </c>
      <c r="BY53" s="433">
        <v>22660</v>
      </c>
      <c r="BZ53" s="433">
        <v>88</v>
      </c>
      <c r="CA53" s="433">
        <v>88</v>
      </c>
      <c r="CB53" s="433">
        <v>88</v>
      </c>
    </row>
    <row r="54" spans="2:80" x14ac:dyDescent="0.25">
      <c r="B54" s="458" t="s">
        <v>378</v>
      </c>
      <c r="C54" s="433">
        <v>1217</v>
      </c>
      <c r="D54" s="433">
        <v>1192</v>
      </c>
      <c r="E54" s="433">
        <v>2409</v>
      </c>
      <c r="F54" s="433">
        <v>83</v>
      </c>
      <c r="G54" s="433">
        <v>87</v>
      </c>
      <c r="H54" s="433">
        <v>85</v>
      </c>
      <c r="I54" s="433">
        <v>1217</v>
      </c>
      <c r="J54" s="433">
        <v>1192</v>
      </c>
      <c r="K54" s="433">
        <v>2409</v>
      </c>
      <c r="L54" s="433">
        <v>86</v>
      </c>
      <c r="M54" s="433">
        <v>92</v>
      </c>
      <c r="N54" s="433">
        <v>89</v>
      </c>
      <c r="O54" s="433">
        <v>1217</v>
      </c>
      <c r="P54" s="433">
        <v>1193</v>
      </c>
      <c r="Q54" s="433">
        <v>2410</v>
      </c>
      <c r="R54" s="433">
        <v>83</v>
      </c>
      <c r="S54" s="433">
        <v>82</v>
      </c>
      <c r="T54" s="433">
        <v>83</v>
      </c>
      <c r="AG54" s="433">
        <v>2385</v>
      </c>
      <c r="AH54" s="433">
        <v>2341</v>
      </c>
      <c r="AI54" s="433">
        <v>4726</v>
      </c>
      <c r="AJ54" s="433">
        <v>87</v>
      </c>
      <c r="AK54" s="433">
        <v>89</v>
      </c>
      <c r="AL54" s="433">
        <v>88</v>
      </c>
      <c r="AM54" s="433">
        <v>2386</v>
      </c>
      <c r="AN54" s="433">
        <v>2343</v>
      </c>
      <c r="AO54" s="433">
        <v>4729</v>
      </c>
      <c r="AP54" s="433">
        <v>90</v>
      </c>
      <c r="AQ54" s="433">
        <v>94</v>
      </c>
      <c r="AR54" s="433">
        <v>92</v>
      </c>
      <c r="AS54" s="433">
        <v>2386</v>
      </c>
      <c r="AT54" s="433">
        <v>2344</v>
      </c>
      <c r="AU54" s="433">
        <v>4730</v>
      </c>
      <c r="AV54" s="433">
        <v>86</v>
      </c>
      <c r="AW54" s="433">
        <v>86</v>
      </c>
      <c r="AX54" s="433">
        <v>86</v>
      </c>
      <c r="BK54" s="433">
        <v>3602</v>
      </c>
      <c r="BL54" s="433">
        <v>3533</v>
      </c>
      <c r="BM54" s="433">
        <v>7135</v>
      </c>
      <c r="BN54" s="433">
        <v>86</v>
      </c>
      <c r="BO54" s="433">
        <v>89</v>
      </c>
      <c r="BP54" s="433">
        <v>87</v>
      </c>
      <c r="BQ54" s="433">
        <v>3603</v>
      </c>
      <c r="BR54" s="433">
        <v>3535</v>
      </c>
      <c r="BS54" s="433">
        <v>7138</v>
      </c>
      <c r="BT54" s="433">
        <v>88</v>
      </c>
      <c r="BU54" s="433">
        <v>94</v>
      </c>
      <c r="BV54" s="433">
        <v>91</v>
      </c>
      <c r="BW54" s="433">
        <v>3603</v>
      </c>
      <c r="BX54" s="433">
        <v>3537</v>
      </c>
      <c r="BY54" s="433">
        <v>7140</v>
      </c>
      <c r="BZ54" s="433">
        <v>85</v>
      </c>
      <c r="CA54" s="433">
        <v>85</v>
      </c>
      <c r="CB54" s="433">
        <v>85</v>
      </c>
    </row>
    <row r="55" spans="2:80" x14ac:dyDescent="0.25">
      <c r="B55" s="458" t="s">
        <v>379</v>
      </c>
      <c r="C55" s="433">
        <v>369</v>
      </c>
      <c r="D55" s="433">
        <v>330</v>
      </c>
      <c r="E55" s="433">
        <v>699</v>
      </c>
      <c r="F55" s="433">
        <v>83</v>
      </c>
      <c r="G55" s="433">
        <v>88</v>
      </c>
      <c r="H55" s="433">
        <v>85</v>
      </c>
      <c r="I55" s="433">
        <v>368</v>
      </c>
      <c r="J55" s="433">
        <v>331</v>
      </c>
      <c r="K55" s="433">
        <v>699</v>
      </c>
      <c r="L55" s="433">
        <v>86</v>
      </c>
      <c r="M55" s="433">
        <v>94</v>
      </c>
      <c r="N55" s="433">
        <v>90</v>
      </c>
      <c r="O55" s="433">
        <v>366</v>
      </c>
      <c r="P55" s="433">
        <v>331</v>
      </c>
      <c r="Q55" s="433">
        <v>697</v>
      </c>
      <c r="R55" s="433">
        <v>83</v>
      </c>
      <c r="S55" s="433">
        <v>88</v>
      </c>
      <c r="T55" s="433">
        <v>85</v>
      </c>
      <c r="AG55" s="433">
        <v>928</v>
      </c>
      <c r="AH55" s="433">
        <v>925</v>
      </c>
      <c r="AI55" s="433">
        <v>1853</v>
      </c>
      <c r="AJ55" s="433">
        <v>89</v>
      </c>
      <c r="AK55" s="433">
        <v>91</v>
      </c>
      <c r="AL55" s="433">
        <v>90</v>
      </c>
      <c r="AM55" s="433">
        <v>930</v>
      </c>
      <c r="AN55" s="433">
        <v>928</v>
      </c>
      <c r="AO55" s="433">
        <v>1858</v>
      </c>
      <c r="AP55" s="433">
        <v>92</v>
      </c>
      <c r="AQ55" s="433">
        <v>96</v>
      </c>
      <c r="AR55" s="433">
        <v>94</v>
      </c>
      <c r="AS55" s="433">
        <v>937</v>
      </c>
      <c r="AT55" s="433">
        <v>926</v>
      </c>
      <c r="AU55" s="433">
        <v>1863</v>
      </c>
      <c r="AV55" s="433">
        <v>89</v>
      </c>
      <c r="AW55" s="433">
        <v>89</v>
      </c>
      <c r="AX55" s="433">
        <v>89</v>
      </c>
      <c r="BK55" s="433">
        <v>1297</v>
      </c>
      <c r="BL55" s="433">
        <v>1255</v>
      </c>
      <c r="BM55" s="433">
        <v>2552</v>
      </c>
      <c r="BN55" s="433">
        <v>87</v>
      </c>
      <c r="BO55" s="433">
        <v>90</v>
      </c>
      <c r="BP55" s="433">
        <v>89</v>
      </c>
      <c r="BQ55" s="433">
        <v>1298</v>
      </c>
      <c r="BR55" s="433">
        <v>1259</v>
      </c>
      <c r="BS55" s="433">
        <v>2557</v>
      </c>
      <c r="BT55" s="433">
        <v>91</v>
      </c>
      <c r="BU55" s="433">
        <v>95</v>
      </c>
      <c r="BV55" s="433">
        <v>93</v>
      </c>
      <c r="BW55" s="433">
        <v>1303</v>
      </c>
      <c r="BX55" s="433">
        <v>1257</v>
      </c>
      <c r="BY55" s="433">
        <v>2560</v>
      </c>
      <c r="BZ55" s="433">
        <v>87</v>
      </c>
      <c r="CA55" s="433">
        <v>88</v>
      </c>
      <c r="CB55" s="433">
        <v>88</v>
      </c>
    </row>
    <row r="56" spans="2:80" x14ac:dyDescent="0.25">
      <c r="B56" s="458" t="s">
        <v>380</v>
      </c>
      <c r="C56" s="433">
        <v>452</v>
      </c>
      <c r="D56" s="433">
        <v>462</v>
      </c>
      <c r="E56" s="433">
        <v>914</v>
      </c>
      <c r="F56" s="433">
        <v>82</v>
      </c>
      <c r="G56" s="433">
        <v>86</v>
      </c>
      <c r="H56" s="433">
        <v>84</v>
      </c>
      <c r="I56" s="433">
        <v>453</v>
      </c>
      <c r="J56" s="433">
        <v>462</v>
      </c>
      <c r="K56" s="433">
        <v>915</v>
      </c>
      <c r="L56" s="433">
        <v>86</v>
      </c>
      <c r="M56" s="433">
        <v>91</v>
      </c>
      <c r="N56" s="433">
        <v>88</v>
      </c>
      <c r="O56" s="433">
        <v>453</v>
      </c>
      <c r="P56" s="433">
        <v>461</v>
      </c>
      <c r="Q56" s="433">
        <v>914</v>
      </c>
      <c r="R56" s="433">
        <v>86</v>
      </c>
      <c r="S56" s="433">
        <v>85</v>
      </c>
      <c r="T56" s="433">
        <v>86</v>
      </c>
      <c r="AG56" s="433">
        <v>2043</v>
      </c>
      <c r="AH56" s="433">
        <v>1947</v>
      </c>
      <c r="AI56" s="433">
        <v>3990</v>
      </c>
      <c r="AJ56" s="433">
        <v>91</v>
      </c>
      <c r="AK56" s="433">
        <v>92</v>
      </c>
      <c r="AL56" s="433">
        <v>91</v>
      </c>
      <c r="AM56" s="433">
        <v>2047</v>
      </c>
      <c r="AN56" s="433">
        <v>1946</v>
      </c>
      <c r="AO56" s="433">
        <v>3993</v>
      </c>
      <c r="AP56" s="433">
        <v>93</v>
      </c>
      <c r="AQ56" s="433">
        <v>95</v>
      </c>
      <c r="AR56" s="433">
        <v>94</v>
      </c>
      <c r="AS56" s="433">
        <v>2053</v>
      </c>
      <c r="AT56" s="433">
        <v>1956</v>
      </c>
      <c r="AU56" s="433">
        <v>4009</v>
      </c>
      <c r="AV56" s="433">
        <v>92</v>
      </c>
      <c r="AW56" s="433">
        <v>92</v>
      </c>
      <c r="AX56" s="433">
        <v>92</v>
      </c>
      <c r="BK56" s="433">
        <v>2495</v>
      </c>
      <c r="BL56" s="433">
        <v>2409</v>
      </c>
      <c r="BM56" s="433">
        <v>4904</v>
      </c>
      <c r="BN56" s="433">
        <v>89</v>
      </c>
      <c r="BO56" s="433">
        <v>91</v>
      </c>
      <c r="BP56" s="433">
        <v>90</v>
      </c>
      <c r="BQ56" s="433">
        <v>2500</v>
      </c>
      <c r="BR56" s="433">
        <v>2408</v>
      </c>
      <c r="BS56" s="433">
        <v>4908</v>
      </c>
      <c r="BT56" s="433">
        <v>92</v>
      </c>
      <c r="BU56" s="433">
        <v>94</v>
      </c>
      <c r="BV56" s="433">
        <v>93</v>
      </c>
      <c r="BW56" s="433">
        <v>2506</v>
      </c>
      <c r="BX56" s="433">
        <v>2417</v>
      </c>
      <c r="BY56" s="433">
        <v>4923</v>
      </c>
      <c r="BZ56" s="433">
        <v>91</v>
      </c>
      <c r="CA56" s="433">
        <v>91</v>
      </c>
      <c r="CB56" s="433">
        <v>91</v>
      </c>
    </row>
    <row r="57" spans="2:80" x14ac:dyDescent="0.25">
      <c r="B57" s="458" t="s">
        <v>381</v>
      </c>
      <c r="C57" s="433">
        <v>989</v>
      </c>
      <c r="D57" s="433">
        <v>1024</v>
      </c>
      <c r="E57" s="433">
        <v>2013</v>
      </c>
      <c r="F57" s="433">
        <v>87</v>
      </c>
      <c r="G57" s="433">
        <v>87</v>
      </c>
      <c r="H57" s="433">
        <v>87</v>
      </c>
      <c r="I57" s="433">
        <v>987</v>
      </c>
      <c r="J57" s="433">
        <v>1023</v>
      </c>
      <c r="K57" s="433">
        <v>2010</v>
      </c>
      <c r="L57" s="433">
        <v>88</v>
      </c>
      <c r="M57" s="433">
        <v>91</v>
      </c>
      <c r="N57" s="433">
        <v>89</v>
      </c>
      <c r="O57" s="433">
        <v>989</v>
      </c>
      <c r="P57" s="433">
        <v>1022</v>
      </c>
      <c r="Q57" s="433">
        <v>2011</v>
      </c>
      <c r="R57" s="433">
        <v>86</v>
      </c>
      <c r="S57" s="433">
        <v>83</v>
      </c>
      <c r="T57" s="433">
        <v>85</v>
      </c>
      <c r="AG57" s="433">
        <v>3072</v>
      </c>
      <c r="AH57" s="433">
        <v>2926</v>
      </c>
      <c r="AI57" s="433">
        <v>5998</v>
      </c>
      <c r="AJ57" s="433">
        <v>90</v>
      </c>
      <c r="AK57" s="433">
        <v>92</v>
      </c>
      <c r="AL57" s="433">
        <v>91</v>
      </c>
      <c r="AM57" s="433">
        <v>3072</v>
      </c>
      <c r="AN57" s="433">
        <v>2932</v>
      </c>
      <c r="AO57" s="433">
        <v>6004</v>
      </c>
      <c r="AP57" s="433">
        <v>93</v>
      </c>
      <c r="AQ57" s="433">
        <v>95</v>
      </c>
      <c r="AR57" s="433">
        <v>94</v>
      </c>
      <c r="AS57" s="433">
        <v>3088</v>
      </c>
      <c r="AT57" s="433">
        <v>2938</v>
      </c>
      <c r="AU57" s="433">
        <v>6026</v>
      </c>
      <c r="AV57" s="433">
        <v>91</v>
      </c>
      <c r="AW57" s="433">
        <v>91</v>
      </c>
      <c r="AX57" s="433">
        <v>91</v>
      </c>
      <c r="BK57" s="433">
        <v>4061</v>
      </c>
      <c r="BL57" s="433">
        <v>3950</v>
      </c>
      <c r="BM57" s="433">
        <v>8011</v>
      </c>
      <c r="BN57" s="433">
        <v>89</v>
      </c>
      <c r="BO57" s="433">
        <v>91</v>
      </c>
      <c r="BP57" s="433">
        <v>90</v>
      </c>
      <c r="BQ57" s="433">
        <v>4059</v>
      </c>
      <c r="BR57" s="433">
        <v>3955</v>
      </c>
      <c r="BS57" s="433">
        <v>8014</v>
      </c>
      <c r="BT57" s="433">
        <v>91</v>
      </c>
      <c r="BU57" s="433">
        <v>94</v>
      </c>
      <c r="BV57" s="433">
        <v>93</v>
      </c>
      <c r="BW57" s="433">
        <v>4077</v>
      </c>
      <c r="BX57" s="433">
        <v>3960</v>
      </c>
      <c r="BY57" s="433">
        <v>8037</v>
      </c>
      <c r="BZ57" s="433">
        <v>90</v>
      </c>
      <c r="CA57" s="433">
        <v>89</v>
      </c>
      <c r="CB57" s="433">
        <v>89</v>
      </c>
    </row>
    <row r="58" spans="2:80" x14ac:dyDescent="0.25">
      <c r="B58" s="456" t="s">
        <v>35</v>
      </c>
      <c r="C58" s="433">
        <v>5479</v>
      </c>
      <c r="D58" s="433">
        <v>5337</v>
      </c>
      <c r="E58" s="433">
        <v>10816</v>
      </c>
      <c r="F58" s="433">
        <v>86</v>
      </c>
      <c r="G58" s="433">
        <v>88</v>
      </c>
      <c r="H58" s="433">
        <v>87</v>
      </c>
      <c r="I58" s="433">
        <v>5482</v>
      </c>
      <c r="J58" s="433">
        <v>5341</v>
      </c>
      <c r="K58" s="433">
        <v>10823</v>
      </c>
      <c r="L58" s="433">
        <v>91</v>
      </c>
      <c r="M58" s="433">
        <v>93</v>
      </c>
      <c r="N58" s="433">
        <v>92</v>
      </c>
      <c r="O58" s="433">
        <v>5479</v>
      </c>
      <c r="P58" s="433">
        <v>5334</v>
      </c>
      <c r="Q58" s="433">
        <v>10813</v>
      </c>
      <c r="R58" s="433">
        <v>89</v>
      </c>
      <c r="S58" s="433">
        <v>87</v>
      </c>
      <c r="T58" s="433">
        <v>88</v>
      </c>
      <c r="AG58" s="433">
        <v>20483</v>
      </c>
      <c r="AH58" s="433">
        <v>19639</v>
      </c>
      <c r="AI58" s="433">
        <v>40122</v>
      </c>
      <c r="AJ58" s="433">
        <v>89</v>
      </c>
      <c r="AK58" s="433">
        <v>90</v>
      </c>
      <c r="AL58" s="433">
        <v>89</v>
      </c>
      <c r="AM58" s="433">
        <v>20508</v>
      </c>
      <c r="AN58" s="433">
        <v>19661</v>
      </c>
      <c r="AO58" s="433">
        <v>40169</v>
      </c>
      <c r="AP58" s="433">
        <v>92</v>
      </c>
      <c r="AQ58" s="433">
        <v>95</v>
      </c>
      <c r="AR58" s="433">
        <v>94</v>
      </c>
      <c r="AS58" s="433">
        <v>20593</v>
      </c>
      <c r="AT58" s="433">
        <v>19723</v>
      </c>
      <c r="AU58" s="433">
        <v>40316</v>
      </c>
      <c r="AV58" s="433">
        <v>92</v>
      </c>
      <c r="AW58" s="433">
        <v>91</v>
      </c>
      <c r="AX58" s="433">
        <v>91</v>
      </c>
      <c r="BK58" s="433">
        <v>25962</v>
      </c>
      <c r="BL58" s="433">
        <v>24976</v>
      </c>
      <c r="BM58" s="433">
        <v>50938</v>
      </c>
      <c r="BN58" s="433">
        <v>88</v>
      </c>
      <c r="BO58" s="433">
        <v>90</v>
      </c>
      <c r="BP58" s="433">
        <v>89</v>
      </c>
      <c r="BQ58" s="433">
        <v>25990</v>
      </c>
      <c r="BR58" s="433">
        <v>25002</v>
      </c>
      <c r="BS58" s="433">
        <v>50992</v>
      </c>
      <c r="BT58" s="433">
        <v>92</v>
      </c>
      <c r="BU58" s="433">
        <v>95</v>
      </c>
      <c r="BV58" s="433">
        <v>93</v>
      </c>
      <c r="BW58" s="433">
        <v>26072</v>
      </c>
      <c r="BX58" s="433">
        <v>25057</v>
      </c>
      <c r="BY58" s="433">
        <v>51129</v>
      </c>
      <c r="BZ58" s="433">
        <v>91</v>
      </c>
      <c r="CA58" s="433">
        <v>90</v>
      </c>
      <c r="CB58" s="433">
        <v>91</v>
      </c>
    </row>
    <row r="59" spans="2:80" x14ac:dyDescent="0.25">
      <c r="B59" s="458" t="s">
        <v>382</v>
      </c>
      <c r="C59" s="433">
        <v>615</v>
      </c>
      <c r="D59" s="433">
        <v>607</v>
      </c>
      <c r="E59" s="433">
        <v>1222</v>
      </c>
      <c r="F59" s="433">
        <v>87</v>
      </c>
      <c r="G59" s="433">
        <v>87</v>
      </c>
      <c r="H59" s="433">
        <v>87</v>
      </c>
      <c r="I59" s="433">
        <v>617</v>
      </c>
      <c r="J59" s="433">
        <v>608</v>
      </c>
      <c r="K59" s="433">
        <v>1225</v>
      </c>
      <c r="L59" s="433">
        <v>90</v>
      </c>
      <c r="M59" s="433">
        <v>95</v>
      </c>
      <c r="N59" s="433">
        <v>92</v>
      </c>
      <c r="O59" s="433">
        <v>618</v>
      </c>
      <c r="P59" s="433">
        <v>606</v>
      </c>
      <c r="Q59" s="433">
        <v>1224</v>
      </c>
      <c r="R59" s="433">
        <v>88</v>
      </c>
      <c r="S59" s="433">
        <v>85</v>
      </c>
      <c r="T59" s="433">
        <v>87</v>
      </c>
      <c r="AG59" s="433">
        <v>5897</v>
      </c>
      <c r="AH59" s="433">
        <v>5547</v>
      </c>
      <c r="AI59" s="433">
        <v>11444</v>
      </c>
      <c r="AJ59" s="433">
        <v>90</v>
      </c>
      <c r="AK59" s="433">
        <v>91</v>
      </c>
      <c r="AL59" s="433">
        <v>91</v>
      </c>
      <c r="AM59" s="433">
        <v>5900</v>
      </c>
      <c r="AN59" s="433">
        <v>5562</v>
      </c>
      <c r="AO59" s="433">
        <v>11462</v>
      </c>
      <c r="AP59" s="433">
        <v>93</v>
      </c>
      <c r="AQ59" s="433">
        <v>95</v>
      </c>
      <c r="AR59" s="433">
        <v>94</v>
      </c>
      <c r="AS59" s="433">
        <v>5955</v>
      </c>
      <c r="AT59" s="433">
        <v>5582</v>
      </c>
      <c r="AU59" s="433">
        <v>11537</v>
      </c>
      <c r="AV59" s="433">
        <v>94</v>
      </c>
      <c r="AW59" s="433">
        <v>93</v>
      </c>
      <c r="AX59" s="433">
        <v>94</v>
      </c>
      <c r="BK59" s="433">
        <v>6512</v>
      </c>
      <c r="BL59" s="433">
        <v>6154</v>
      </c>
      <c r="BM59" s="433">
        <v>12666</v>
      </c>
      <c r="BN59" s="433">
        <v>90</v>
      </c>
      <c r="BO59" s="433">
        <v>91</v>
      </c>
      <c r="BP59" s="433">
        <v>90</v>
      </c>
      <c r="BQ59" s="433">
        <v>6517</v>
      </c>
      <c r="BR59" s="433">
        <v>6170</v>
      </c>
      <c r="BS59" s="433">
        <v>12687</v>
      </c>
      <c r="BT59" s="433">
        <v>93</v>
      </c>
      <c r="BU59" s="433">
        <v>95</v>
      </c>
      <c r="BV59" s="433">
        <v>94</v>
      </c>
      <c r="BW59" s="433">
        <v>6573</v>
      </c>
      <c r="BX59" s="433">
        <v>6188</v>
      </c>
      <c r="BY59" s="433">
        <v>12761</v>
      </c>
      <c r="BZ59" s="433">
        <v>94</v>
      </c>
      <c r="CA59" s="433">
        <v>92</v>
      </c>
      <c r="CB59" s="433">
        <v>93</v>
      </c>
    </row>
    <row r="60" spans="2:80" x14ac:dyDescent="0.25">
      <c r="B60" s="458" t="s">
        <v>383</v>
      </c>
      <c r="C60" s="433">
        <v>2815</v>
      </c>
      <c r="D60" s="433">
        <v>2693</v>
      </c>
      <c r="E60" s="433">
        <v>5508</v>
      </c>
      <c r="F60" s="433">
        <v>86</v>
      </c>
      <c r="G60" s="433">
        <v>87</v>
      </c>
      <c r="H60" s="433">
        <v>86</v>
      </c>
      <c r="I60" s="433">
        <v>2812</v>
      </c>
      <c r="J60" s="433">
        <v>2693</v>
      </c>
      <c r="K60" s="433">
        <v>5505</v>
      </c>
      <c r="L60" s="433">
        <v>90</v>
      </c>
      <c r="M60" s="433">
        <v>92</v>
      </c>
      <c r="N60" s="433">
        <v>91</v>
      </c>
      <c r="O60" s="433">
        <v>2812</v>
      </c>
      <c r="P60" s="433">
        <v>2692</v>
      </c>
      <c r="Q60" s="433">
        <v>5504</v>
      </c>
      <c r="R60" s="433">
        <v>87</v>
      </c>
      <c r="S60" s="433">
        <v>86</v>
      </c>
      <c r="T60" s="433">
        <v>86</v>
      </c>
      <c r="AG60" s="433">
        <v>8533</v>
      </c>
      <c r="AH60" s="433">
        <v>8228</v>
      </c>
      <c r="AI60" s="433">
        <v>16761</v>
      </c>
      <c r="AJ60" s="433">
        <v>87</v>
      </c>
      <c r="AK60" s="433">
        <v>88</v>
      </c>
      <c r="AL60" s="433">
        <v>88</v>
      </c>
      <c r="AM60" s="433">
        <v>8536</v>
      </c>
      <c r="AN60" s="433">
        <v>8228</v>
      </c>
      <c r="AO60" s="433">
        <v>16764</v>
      </c>
      <c r="AP60" s="433">
        <v>91</v>
      </c>
      <c r="AQ60" s="433">
        <v>94</v>
      </c>
      <c r="AR60" s="433">
        <v>93</v>
      </c>
      <c r="AS60" s="433">
        <v>8548</v>
      </c>
      <c r="AT60" s="433">
        <v>8241</v>
      </c>
      <c r="AU60" s="433">
        <v>16789</v>
      </c>
      <c r="AV60" s="433">
        <v>90</v>
      </c>
      <c r="AW60" s="433">
        <v>88</v>
      </c>
      <c r="AX60" s="433">
        <v>89</v>
      </c>
      <c r="BK60" s="433">
        <v>11348</v>
      </c>
      <c r="BL60" s="433">
        <v>10921</v>
      </c>
      <c r="BM60" s="433">
        <v>22269</v>
      </c>
      <c r="BN60" s="433">
        <v>87</v>
      </c>
      <c r="BO60" s="433">
        <v>88</v>
      </c>
      <c r="BP60" s="433">
        <v>88</v>
      </c>
      <c r="BQ60" s="433">
        <v>11348</v>
      </c>
      <c r="BR60" s="433">
        <v>10921</v>
      </c>
      <c r="BS60" s="433">
        <v>22269</v>
      </c>
      <c r="BT60" s="433">
        <v>91</v>
      </c>
      <c r="BU60" s="433">
        <v>94</v>
      </c>
      <c r="BV60" s="433">
        <v>92</v>
      </c>
      <c r="BW60" s="433">
        <v>11360</v>
      </c>
      <c r="BX60" s="433">
        <v>10933</v>
      </c>
      <c r="BY60" s="433">
        <v>22293</v>
      </c>
      <c r="BZ60" s="433">
        <v>89</v>
      </c>
      <c r="CA60" s="433">
        <v>88</v>
      </c>
      <c r="CB60" s="433">
        <v>88</v>
      </c>
    </row>
    <row r="61" spans="2:80" x14ac:dyDescent="0.25">
      <c r="B61" s="458" t="s">
        <v>384</v>
      </c>
      <c r="C61" s="433">
        <v>1481</v>
      </c>
      <c r="D61" s="433">
        <v>1491</v>
      </c>
      <c r="E61" s="433">
        <v>2972</v>
      </c>
      <c r="F61" s="433">
        <v>88</v>
      </c>
      <c r="G61" s="433">
        <v>90</v>
      </c>
      <c r="H61" s="433">
        <v>89</v>
      </c>
      <c r="I61" s="433">
        <v>1482</v>
      </c>
      <c r="J61" s="433">
        <v>1492</v>
      </c>
      <c r="K61" s="433">
        <v>2974</v>
      </c>
      <c r="L61" s="433">
        <v>94</v>
      </c>
      <c r="M61" s="433">
        <v>95</v>
      </c>
      <c r="N61" s="433">
        <v>94</v>
      </c>
      <c r="O61" s="433">
        <v>1481</v>
      </c>
      <c r="P61" s="433">
        <v>1490</v>
      </c>
      <c r="Q61" s="433">
        <v>2971</v>
      </c>
      <c r="R61" s="433">
        <v>91</v>
      </c>
      <c r="S61" s="433">
        <v>90</v>
      </c>
      <c r="T61" s="433">
        <v>91</v>
      </c>
      <c r="AG61" s="433">
        <v>3173</v>
      </c>
      <c r="AH61" s="433">
        <v>3087</v>
      </c>
      <c r="AI61" s="433">
        <v>6260</v>
      </c>
      <c r="AJ61" s="433">
        <v>89</v>
      </c>
      <c r="AK61" s="433">
        <v>91</v>
      </c>
      <c r="AL61" s="433">
        <v>90</v>
      </c>
      <c r="AM61" s="433">
        <v>3174</v>
      </c>
      <c r="AN61" s="433">
        <v>3092</v>
      </c>
      <c r="AO61" s="433">
        <v>6266</v>
      </c>
      <c r="AP61" s="433">
        <v>94</v>
      </c>
      <c r="AQ61" s="433">
        <v>96</v>
      </c>
      <c r="AR61" s="433">
        <v>95</v>
      </c>
      <c r="AS61" s="433">
        <v>3168</v>
      </c>
      <c r="AT61" s="433">
        <v>3092</v>
      </c>
      <c r="AU61" s="433">
        <v>6260</v>
      </c>
      <c r="AV61" s="433">
        <v>92</v>
      </c>
      <c r="AW61" s="433">
        <v>91</v>
      </c>
      <c r="AX61" s="433">
        <v>92</v>
      </c>
      <c r="BK61" s="433">
        <v>4654</v>
      </c>
      <c r="BL61" s="433">
        <v>4578</v>
      </c>
      <c r="BM61" s="433">
        <v>9232</v>
      </c>
      <c r="BN61" s="433">
        <v>89</v>
      </c>
      <c r="BO61" s="433">
        <v>91</v>
      </c>
      <c r="BP61" s="433">
        <v>90</v>
      </c>
      <c r="BQ61" s="433">
        <v>4656</v>
      </c>
      <c r="BR61" s="433">
        <v>4584</v>
      </c>
      <c r="BS61" s="433">
        <v>9240</v>
      </c>
      <c r="BT61" s="433">
        <v>94</v>
      </c>
      <c r="BU61" s="433">
        <v>95</v>
      </c>
      <c r="BV61" s="433">
        <v>95</v>
      </c>
      <c r="BW61" s="433">
        <v>4649</v>
      </c>
      <c r="BX61" s="433">
        <v>4582</v>
      </c>
      <c r="BY61" s="433">
        <v>9231</v>
      </c>
      <c r="BZ61" s="433">
        <v>92</v>
      </c>
      <c r="CA61" s="433">
        <v>91</v>
      </c>
      <c r="CB61" s="433">
        <v>91</v>
      </c>
    </row>
    <row r="62" spans="2:80" x14ac:dyDescent="0.25">
      <c r="B62" s="458" t="s">
        <v>385</v>
      </c>
      <c r="C62" s="433">
        <v>568</v>
      </c>
      <c r="D62" s="433">
        <v>546</v>
      </c>
      <c r="E62" s="433">
        <v>1114</v>
      </c>
      <c r="F62" s="433">
        <v>84</v>
      </c>
      <c r="G62" s="433">
        <v>89</v>
      </c>
      <c r="H62" s="433">
        <v>86</v>
      </c>
      <c r="I62" s="433">
        <v>571</v>
      </c>
      <c r="J62" s="433">
        <v>548</v>
      </c>
      <c r="K62" s="433">
        <v>1119</v>
      </c>
      <c r="L62" s="433">
        <v>87</v>
      </c>
      <c r="M62" s="433">
        <v>92</v>
      </c>
      <c r="N62" s="433">
        <v>90</v>
      </c>
      <c r="O62" s="433">
        <v>568</v>
      </c>
      <c r="P62" s="433">
        <v>546</v>
      </c>
      <c r="Q62" s="433">
        <v>1114</v>
      </c>
      <c r="R62" s="433">
        <v>90</v>
      </c>
      <c r="S62" s="433">
        <v>86</v>
      </c>
      <c r="T62" s="433">
        <v>88</v>
      </c>
      <c r="AG62" s="433">
        <v>2880</v>
      </c>
      <c r="AH62" s="433">
        <v>2777</v>
      </c>
      <c r="AI62" s="433">
        <v>5657</v>
      </c>
      <c r="AJ62" s="433">
        <v>90</v>
      </c>
      <c r="AK62" s="433">
        <v>92</v>
      </c>
      <c r="AL62" s="433">
        <v>91</v>
      </c>
      <c r="AM62" s="433">
        <v>2898</v>
      </c>
      <c r="AN62" s="433">
        <v>2779</v>
      </c>
      <c r="AO62" s="433">
        <v>5677</v>
      </c>
      <c r="AP62" s="433">
        <v>92</v>
      </c>
      <c r="AQ62" s="433">
        <v>96</v>
      </c>
      <c r="AR62" s="433">
        <v>94</v>
      </c>
      <c r="AS62" s="433">
        <v>2922</v>
      </c>
      <c r="AT62" s="433">
        <v>2808</v>
      </c>
      <c r="AU62" s="433">
        <v>5730</v>
      </c>
      <c r="AV62" s="433">
        <v>94</v>
      </c>
      <c r="AW62" s="433">
        <v>94</v>
      </c>
      <c r="AX62" s="433">
        <v>94</v>
      </c>
      <c r="BK62" s="433">
        <v>3448</v>
      </c>
      <c r="BL62" s="433">
        <v>3323</v>
      </c>
      <c r="BM62" s="433">
        <v>6771</v>
      </c>
      <c r="BN62" s="433">
        <v>89</v>
      </c>
      <c r="BO62" s="433">
        <v>91</v>
      </c>
      <c r="BP62" s="433">
        <v>90</v>
      </c>
      <c r="BQ62" s="433">
        <v>3469</v>
      </c>
      <c r="BR62" s="433">
        <v>3327</v>
      </c>
      <c r="BS62" s="433">
        <v>6796</v>
      </c>
      <c r="BT62" s="433">
        <v>91</v>
      </c>
      <c r="BU62" s="433">
        <v>95</v>
      </c>
      <c r="BV62" s="433">
        <v>93</v>
      </c>
      <c r="BW62" s="433">
        <v>3490</v>
      </c>
      <c r="BX62" s="433">
        <v>3354</v>
      </c>
      <c r="BY62" s="433">
        <v>6844</v>
      </c>
      <c r="BZ62" s="433">
        <v>93</v>
      </c>
      <c r="CA62" s="433">
        <v>93</v>
      </c>
      <c r="CB62" s="433">
        <v>93</v>
      </c>
    </row>
    <row r="63" spans="2:80" x14ac:dyDescent="0.25">
      <c r="B63" s="456" t="s">
        <v>36</v>
      </c>
      <c r="C63" s="433">
        <v>4637</v>
      </c>
      <c r="D63" s="433">
        <v>4636</v>
      </c>
      <c r="E63" s="433">
        <v>9273</v>
      </c>
      <c r="F63" s="433">
        <v>85</v>
      </c>
      <c r="G63" s="433">
        <v>87</v>
      </c>
      <c r="H63" s="433">
        <v>86</v>
      </c>
      <c r="I63" s="433">
        <v>4641</v>
      </c>
      <c r="J63" s="433">
        <v>4637</v>
      </c>
      <c r="K63" s="433">
        <v>9278</v>
      </c>
      <c r="L63" s="433">
        <v>88</v>
      </c>
      <c r="M63" s="433">
        <v>93</v>
      </c>
      <c r="N63" s="433">
        <v>90</v>
      </c>
      <c r="O63" s="433">
        <v>4620</v>
      </c>
      <c r="P63" s="433">
        <v>4623</v>
      </c>
      <c r="Q63" s="433">
        <v>9243</v>
      </c>
      <c r="R63" s="433">
        <v>86</v>
      </c>
      <c r="S63" s="433">
        <v>86</v>
      </c>
      <c r="T63" s="433">
        <v>86</v>
      </c>
      <c r="AG63" s="433">
        <v>8155</v>
      </c>
      <c r="AH63" s="433">
        <v>7960</v>
      </c>
      <c r="AI63" s="433">
        <v>16115</v>
      </c>
      <c r="AJ63" s="433">
        <v>88</v>
      </c>
      <c r="AK63" s="433">
        <v>91</v>
      </c>
      <c r="AL63" s="433">
        <v>90</v>
      </c>
      <c r="AM63" s="433">
        <v>8160</v>
      </c>
      <c r="AN63" s="433">
        <v>7972</v>
      </c>
      <c r="AO63" s="433">
        <v>16132</v>
      </c>
      <c r="AP63" s="433">
        <v>91</v>
      </c>
      <c r="AQ63" s="433">
        <v>95</v>
      </c>
      <c r="AR63" s="433">
        <v>93</v>
      </c>
      <c r="AS63" s="433">
        <v>8169</v>
      </c>
      <c r="AT63" s="433">
        <v>7974</v>
      </c>
      <c r="AU63" s="433">
        <v>16143</v>
      </c>
      <c r="AV63" s="433">
        <v>90</v>
      </c>
      <c r="AW63" s="433">
        <v>91</v>
      </c>
      <c r="AX63" s="433">
        <v>90</v>
      </c>
      <c r="BK63" s="433">
        <v>12792</v>
      </c>
      <c r="BL63" s="433">
        <v>12596</v>
      </c>
      <c r="BM63" s="433">
        <v>25388</v>
      </c>
      <c r="BN63" s="433">
        <v>87</v>
      </c>
      <c r="BO63" s="433">
        <v>90</v>
      </c>
      <c r="BP63" s="433">
        <v>88</v>
      </c>
      <c r="BQ63" s="433">
        <v>12801</v>
      </c>
      <c r="BR63" s="433">
        <v>12609</v>
      </c>
      <c r="BS63" s="433">
        <v>25410</v>
      </c>
      <c r="BT63" s="433">
        <v>90</v>
      </c>
      <c r="BU63" s="433">
        <v>94</v>
      </c>
      <c r="BV63" s="433">
        <v>92</v>
      </c>
      <c r="BW63" s="433">
        <v>12789</v>
      </c>
      <c r="BX63" s="433">
        <v>12597</v>
      </c>
      <c r="BY63" s="433">
        <v>25386</v>
      </c>
      <c r="BZ63" s="433">
        <v>88</v>
      </c>
      <c r="CA63" s="433">
        <v>89</v>
      </c>
      <c r="CB63" s="433">
        <v>89</v>
      </c>
    </row>
    <row r="64" spans="2:80" x14ac:dyDescent="0.25">
      <c r="B64" s="458" t="s">
        <v>386</v>
      </c>
      <c r="C64" s="433">
        <v>1244</v>
      </c>
      <c r="D64" s="433">
        <v>1263</v>
      </c>
      <c r="E64" s="433">
        <v>2507</v>
      </c>
      <c r="F64" s="433">
        <v>80</v>
      </c>
      <c r="G64" s="433">
        <v>85</v>
      </c>
      <c r="H64" s="433">
        <v>83</v>
      </c>
      <c r="I64" s="433">
        <v>1240</v>
      </c>
      <c r="J64" s="433">
        <v>1263</v>
      </c>
      <c r="K64" s="433">
        <v>2503</v>
      </c>
      <c r="L64" s="433">
        <v>86</v>
      </c>
      <c r="M64" s="433">
        <v>91</v>
      </c>
      <c r="N64" s="433">
        <v>89</v>
      </c>
      <c r="O64" s="433">
        <v>1244</v>
      </c>
      <c r="P64" s="433">
        <v>1263</v>
      </c>
      <c r="Q64" s="433">
        <v>2507</v>
      </c>
      <c r="R64" s="433">
        <v>79</v>
      </c>
      <c r="S64" s="433">
        <v>83</v>
      </c>
      <c r="T64" s="433">
        <v>81</v>
      </c>
      <c r="AG64" s="433">
        <v>2358</v>
      </c>
      <c r="AH64" s="433">
        <v>2307</v>
      </c>
      <c r="AI64" s="433">
        <v>4665</v>
      </c>
      <c r="AJ64" s="433">
        <v>87</v>
      </c>
      <c r="AK64" s="433">
        <v>90</v>
      </c>
      <c r="AL64" s="433">
        <v>88</v>
      </c>
      <c r="AM64" s="433">
        <v>2359</v>
      </c>
      <c r="AN64" s="433">
        <v>2307</v>
      </c>
      <c r="AO64" s="433">
        <v>4666</v>
      </c>
      <c r="AP64" s="433">
        <v>90</v>
      </c>
      <c r="AQ64" s="433">
        <v>95</v>
      </c>
      <c r="AR64" s="433">
        <v>92</v>
      </c>
      <c r="AS64" s="433">
        <v>2363</v>
      </c>
      <c r="AT64" s="433">
        <v>2309</v>
      </c>
      <c r="AU64" s="433">
        <v>4672</v>
      </c>
      <c r="AV64" s="433">
        <v>86</v>
      </c>
      <c r="AW64" s="433">
        <v>88</v>
      </c>
      <c r="AX64" s="433">
        <v>87</v>
      </c>
      <c r="BK64" s="433">
        <v>3602</v>
      </c>
      <c r="BL64" s="433">
        <v>3570</v>
      </c>
      <c r="BM64" s="433">
        <v>7172</v>
      </c>
      <c r="BN64" s="433">
        <v>85</v>
      </c>
      <c r="BO64" s="433">
        <v>88</v>
      </c>
      <c r="BP64" s="433">
        <v>86</v>
      </c>
      <c r="BQ64" s="433">
        <v>3599</v>
      </c>
      <c r="BR64" s="433">
        <v>3570</v>
      </c>
      <c r="BS64" s="433">
        <v>7169</v>
      </c>
      <c r="BT64" s="433">
        <v>89</v>
      </c>
      <c r="BU64" s="433">
        <v>94</v>
      </c>
      <c r="BV64" s="433">
        <v>91</v>
      </c>
      <c r="BW64" s="433">
        <v>3607</v>
      </c>
      <c r="BX64" s="433">
        <v>3572</v>
      </c>
      <c r="BY64" s="433">
        <v>7179</v>
      </c>
      <c r="BZ64" s="433">
        <v>84</v>
      </c>
      <c r="CA64" s="433">
        <v>86</v>
      </c>
      <c r="CB64" s="433">
        <v>85</v>
      </c>
    </row>
    <row r="65" spans="2:80" x14ac:dyDescent="0.25">
      <c r="B65" s="458" t="s">
        <v>387</v>
      </c>
      <c r="C65" s="433">
        <v>2863</v>
      </c>
      <c r="D65" s="433">
        <v>2862</v>
      </c>
      <c r="E65" s="433">
        <v>5725</v>
      </c>
      <c r="F65" s="433">
        <v>87</v>
      </c>
      <c r="G65" s="433">
        <v>88</v>
      </c>
      <c r="H65" s="433">
        <v>88</v>
      </c>
      <c r="I65" s="433">
        <v>2871</v>
      </c>
      <c r="J65" s="433">
        <v>2862</v>
      </c>
      <c r="K65" s="433">
        <v>5733</v>
      </c>
      <c r="L65" s="433">
        <v>89</v>
      </c>
      <c r="M65" s="433">
        <v>93</v>
      </c>
      <c r="N65" s="433">
        <v>91</v>
      </c>
      <c r="O65" s="433">
        <v>2846</v>
      </c>
      <c r="P65" s="433">
        <v>2849</v>
      </c>
      <c r="Q65" s="433">
        <v>5695</v>
      </c>
      <c r="R65" s="433">
        <v>89</v>
      </c>
      <c r="S65" s="433">
        <v>88</v>
      </c>
      <c r="T65" s="433">
        <v>89</v>
      </c>
      <c r="AG65" s="433">
        <v>4731</v>
      </c>
      <c r="AH65" s="433">
        <v>4670</v>
      </c>
      <c r="AI65" s="433">
        <v>9401</v>
      </c>
      <c r="AJ65" s="433">
        <v>89</v>
      </c>
      <c r="AK65" s="433">
        <v>92</v>
      </c>
      <c r="AL65" s="433">
        <v>91</v>
      </c>
      <c r="AM65" s="433">
        <v>4734</v>
      </c>
      <c r="AN65" s="433">
        <v>4682</v>
      </c>
      <c r="AO65" s="433">
        <v>9416</v>
      </c>
      <c r="AP65" s="433">
        <v>91</v>
      </c>
      <c r="AQ65" s="433">
        <v>95</v>
      </c>
      <c r="AR65" s="433">
        <v>93</v>
      </c>
      <c r="AS65" s="433">
        <v>4743</v>
      </c>
      <c r="AT65" s="433">
        <v>4682</v>
      </c>
      <c r="AU65" s="433">
        <v>9425</v>
      </c>
      <c r="AV65" s="433">
        <v>91</v>
      </c>
      <c r="AW65" s="433">
        <v>93</v>
      </c>
      <c r="AX65" s="433">
        <v>92</v>
      </c>
      <c r="BK65" s="433">
        <v>7594</v>
      </c>
      <c r="BL65" s="433">
        <v>7532</v>
      </c>
      <c r="BM65" s="433">
        <v>15126</v>
      </c>
      <c r="BN65" s="433">
        <v>89</v>
      </c>
      <c r="BO65" s="433">
        <v>91</v>
      </c>
      <c r="BP65" s="433">
        <v>90</v>
      </c>
      <c r="BQ65" s="433">
        <v>7605</v>
      </c>
      <c r="BR65" s="433">
        <v>7544</v>
      </c>
      <c r="BS65" s="433">
        <v>15149</v>
      </c>
      <c r="BT65" s="433">
        <v>90</v>
      </c>
      <c r="BU65" s="433">
        <v>94</v>
      </c>
      <c r="BV65" s="433">
        <v>92</v>
      </c>
      <c r="BW65" s="433">
        <v>7589</v>
      </c>
      <c r="BX65" s="433">
        <v>7531</v>
      </c>
      <c r="BY65" s="433">
        <v>15120</v>
      </c>
      <c r="BZ65" s="433">
        <v>90</v>
      </c>
      <c r="CA65" s="433">
        <v>91</v>
      </c>
      <c r="CB65" s="433">
        <v>91</v>
      </c>
    </row>
    <row r="66" spans="2:80" x14ac:dyDescent="0.25">
      <c r="B66" s="458" t="s">
        <v>388</v>
      </c>
      <c r="C66" s="433">
        <v>530</v>
      </c>
      <c r="D66" s="433">
        <v>511</v>
      </c>
      <c r="E66" s="433">
        <v>1041</v>
      </c>
      <c r="F66" s="433">
        <v>81</v>
      </c>
      <c r="G66" s="433">
        <v>87</v>
      </c>
      <c r="H66" s="433">
        <v>84</v>
      </c>
      <c r="I66" s="433">
        <v>530</v>
      </c>
      <c r="J66" s="433">
        <v>512</v>
      </c>
      <c r="K66" s="433">
        <v>1042</v>
      </c>
      <c r="L66" s="433">
        <v>87</v>
      </c>
      <c r="M66" s="433">
        <v>92</v>
      </c>
      <c r="N66" s="433">
        <v>90</v>
      </c>
      <c r="O66" s="433">
        <v>530</v>
      </c>
      <c r="P66" s="433">
        <v>511</v>
      </c>
      <c r="Q66" s="433">
        <v>1041</v>
      </c>
      <c r="R66" s="433">
        <v>84</v>
      </c>
      <c r="S66" s="433">
        <v>82</v>
      </c>
      <c r="T66" s="433">
        <v>83</v>
      </c>
      <c r="AG66" s="433">
        <v>1066</v>
      </c>
      <c r="AH66" s="433">
        <v>983</v>
      </c>
      <c r="AI66" s="433">
        <v>2049</v>
      </c>
      <c r="AJ66" s="433">
        <v>87</v>
      </c>
      <c r="AK66" s="433">
        <v>90</v>
      </c>
      <c r="AL66" s="433">
        <v>89</v>
      </c>
      <c r="AM66" s="433">
        <v>1067</v>
      </c>
      <c r="AN66" s="433">
        <v>983</v>
      </c>
      <c r="AO66" s="433">
        <v>2050</v>
      </c>
      <c r="AP66" s="433">
        <v>91</v>
      </c>
      <c r="AQ66" s="433">
        <v>94</v>
      </c>
      <c r="AR66" s="433">
        <v>92</v>
      </c>
      <c r="AS66" s="433">
        <v>1063</v>
      </c>
      <c r="AT66" s="433">
        <v>983</v>
      </c>
      <c r="AU66" s="433">
        <v>2046</v>
      </c>
      <c r="AV66" s="433">
        <v>90</v>
      </c>
      <c r="AW66" s="433">
        <v>89</v>
      </c>
      <c r="AX66" s="433">
        <v>90</v>
      </c>
      <c r="BK66" s="433">
        <v>1596</v>
      </c>
      <c r="BL66" s="433">
        <v>1494</v>
      </c>
      <c r="BM66" s="433">
        <v>3090</v>
      </c>
      <c r="BN66" s="433">
        <v>85</v>
      </c>
      <c r="BO66" s="433">
        <v>89</v>
      </c>
      <c r="BP66" s="433">
        <v>87</v>
      </c>
      <c r="BQ66" s="433">
        <v>1597</v>
      </c>
      <c r="BR66" s="433">
        <v>1495</v>
      </c>
      <c r="BS66" s="433">
        <v>3092</v>
      </c>
      <c r="BT66" s="433">
        <v>90</v>
      </c>
      <c r="BU66" s="433">
        <v>93</v>
      </c>
      <c r="BV66" s="433">
        <v>91</v>
      </c>
      <c r="BW66" s="433">
        <v>1593</v>
      </c>
      <c r="BX66" s="433">
        <v>1494</v>
      </c>
      <c r="BY66" s="433">
        <v>3087</v>
      </c>
      <c r="BZ66" s="433">
        <v>88</v>
      </c>
      <c r="CA66" s="433">
        <v>87</v>
      </c>
      <c r="CB66" s="433">
        <v>87</v>
      </c>
    </row>
    <row r="67" spans="2:80" x14ac:dyDescent="0.25">
      <c r="B67" s="456" t="s">
        <v>37</v>
      </c>
      <c r="C67" s="447">
        <v>68</v>
      </c>
      <c r="D67" s="433">
        <v>66</v>
      </c>
      <c r="E67" s="433">
        <v>134</v>
      </c>
      <c r="F67" s="433">
        <v>91</v>
      </c>
      <c r="G67" s="433">
        <v>92</v>
      </c>
      <c r="H67" s="433">
        <v>92</v>
      </c>
      <c r="I67" s="433">
        <v>68</v>
      </c>
      <c r="J67" s="433">
        <v>66</v>
      </c>
      <c r="K67" s="433">
        <v>134</v>
      </c>
      <c r="L67" s="433" t="s">
        <v>415</v>
      </c>
      <c r="M67" s="433" t="s">
        <v>415</v>
      </c>
      <c r="N67" s="433">
        <v>95</v>
      </c>
      <c r="O67" s="433">
        <v>69</v>
      </c>
      <c r="P67" s="433">
        <v>66</v>
      </c>
      <c r="Q67" s="433">
        <v>135</v>
      </c>
      <c r="R67" s="433">
        <v>96</v>
      </c>
      <c r="S67" s="433">
        <v>94</v>
      </c>
      <c r="T67" s="433">
        <v>95</v>
      </c>
      <c r="U67" s="446"/>
      <c r="V67" s="446"/>
      <c r="W67" s="446"/>
      <c r="X67" s="446"/>
      <c r="Y67" s="446"/>
      <c r="Z67" s="446"/>
      <c r="AA67" s="446"/>
      <c r="AB67" s="446"/>
      <c r="AC67" s="446"/>
      <c r="AD67" s="446"/>
      <c r="AE67" s="446"/>
      <c r="AF67" s="446"/>
      <c r="AG67" s="433">
        <v>688</v>
      </c>
      <c r="AH67" s="433">
        <v>773</v>
      </c>
      <c r="AI67" s="433">
        <v>1461</v>
      </c>
      <c r="AJ67" s="433">
        <v>92</v>
      </c>
      <c r="AK67" s="433">
        <v>94</v>
      </c>
      <c r="AL67" s="433">
        <v>93</v>
      </c>
      <c r="AM67" s="433">
        <v>690</v>
      </c>
      <c r="AN67" s="433">
        <v>775</v>
      </c>
      <c r="AO67" s="433">
        <v>1465</v>
      </c>
      <c r="AP67" s="433" t="s">
        <v>415</v>
      </c>
      <c r="AQ67" s="433" t="s">
        <v>415</v>
      </c>
      <c r="AR67" s="433">
        <v>95</v>
      </c>
      <c r="AS67" s="433">
        <v>705</v>
      </c>
      <c r="AT67" s="433">
        <v>783</v>
      </c>
      <c r="AU67" s="433">
        <v>1488</v>
      </c>
      <c r="AV67" s="433">
        <v>96</v>
      </c>
      <c r="AW67" s="433">
        <v>96</v>
      </c>
      <c r="AX67" s="433">
        <v>96</v>
      </c>
      <c r="AY67" s="446"/>
      <c r="AZ67" s="446"/>
      <c r="BA67" s="446"/>
      <c r="BB67" s="446"/>
      <c r="BC67" s="446"/>
      <c r="BD67" s="446"/>
      <c r="BE67" s="446"/>
      <c r="BF67" s="446"/>
      <c r="BG67" s="446"/>
      <c r="BH67" s="446"/>
      <c r="BI67" s="446"/>
      <c r="BJ67" s="446"/>
      <c r="BK67" s="433">
        <v>756</v>
      </c>
      <c r="BL67" s="433">
        <v>839</v>
      </c>
      <c r="BM67" s="433">
        <v>1595</v>
      </c>
      <c r="BN67" s="433">
        <v>92</v>
      </c>
      <c r="BO67" s="433">
        <v>94</v>
      </c>
      <c r="BP67" s="433">
        <v>93</v>
      </c>
      <c r="BQ67" s="433">
        <v>758</v>
      </c>
      <c r="BR67" s="433">
        <v>841</v>
      </c>
      <c r="BS67" s="433">
        <v>1599</v>
      </c>
      <c r="BT67" s="433">
        <v>94</v>
      </c>
      <c r="BU67" s="433">
        <v>97</v>
      </c>
      <c r="BV67" s="433">
        <v>95</v>
      </c>
      <c r="BW67" s="433">
        <v>774</v>
      </c>
      <c r="BX67" s="433">
        <v>849</v>
      </c>
      <c r="BY67" s="433">
        <v>1623</v>
      </c>
      <c r="BZ67" s="433">
        <v>96</v>
      </c>
      <c r="CA67" s="433">
        <v>96</v>
      </c>
      <c r="CB67" s="433">
        <v>96</v>
      </c>
    </row>
    <row r="68" spans="2:80" x14ac:dyDescent="0.25">
      <c r="B68" s="459" t="s">
        <v>389</v>
      </c>
      <c r="C68" s="433">
        <v>1095</v>
      </c>
      <c r="D68" s="433">
        <v>1043</v>
      </c>
      <c r="E68" s="433">
        <v>2138</v>
      </c>
      <c r="F68" s="433">
        <v>87</v>
      </c>
      <c r="G68" s="433">
        <v>88</v>
      </c>
      <c r="H68" s="433">
        <v>87</v>
      </c>
      <c r="I68" s="433">
        <v>1097</v>
      </c>
      <c r="J68" s="433">
        <v>1043</v>
      </c>
      <c r="K68" s="433">
        <v>2140</v>
      </c>
      <c r="L68" s="433" t="s">
        <v>415</v>
      </c>
      <c r="M68" s="433" t="s">
        <v>415</v>
      </c>
      <c r="N68" s="433">
        <v>91</v>
      </c>
      <c r="O68" s="433">
        <v>1090</v>
      </c>
      <c r="P68" s="433">
        <v>1037</v>
      </c>
      <c r="Q68" s="433">
        <v>2127</v>
      </c>
      <c r="R68" s="433">
        <v>91</v>
      </c>
      <c r="S68" s="433">
        <v>90</v>
      </c>
      <c r="T68" s="433">
        <v>90</v>
      </c>
      <c r="AG68" s="433">
        <v>2242</v>
      </c>
      <c r="AH68" s="433">
        <v>2180</v>
      </c>
      <c r="AI68" s="433">
        <v>4422</v>
      </c>
      <c r="AJ68" s="433">
        <v>89</v>
      </c>
      <c r="AK68" s="433">
        <v>91</v>
      </c>
      <c r="AL68" s="433">
        <v>90</v>
      </c>
      <c r="AM68" s="433">
        <v>2244</v>
      </c>
      <c r="AN68" s="433">
        <v>2185</v>
      </c>
      <c r="AO68" s="433">
        <v>4429</v>
      </c>
      <c r="AP68" s="433" t="s">
        <v>415</v>
      </c>
      <c r="AQ68" s="433" t="s">
        <v>415</v>
      </c>
      <c r="AR68" s="433">
        <v>93</v>
      </c>
      <c r="AS68" s="433">
        <v>2253</v>
      </c>
      <c r="AT68" s="433">
        <v>2177</v>
      </c>
      <c r="AU68" s="433">
        <v>4430</v>
      </c>
      <c r="AV68" s="433">
        <v>93</v>
      </c>
      <c r="AW68" s="433">
        <v>92</v>
      </c>
      <c r="AX68" s="433">
        <v>92</v>
      </c>
      <c r="BK68" s="433">
        <v>3337</v>
      </c>
      <c r="BL68" s="433">
        <v>3223</v>
      </c>
      <c r="BM68" s="433">
        <v>6560</v>
      </c>
      <c r="BN68" s="433">
        <v>88</v>
      </c>
      <c r="BO68" s="433">
        <v>90</v>
      </c>
      <c r="BP68" s="433">
        <v>89</v>
      </c>
      <c r="BQ68" s="433">
        <v>3341</v>
      </c>
      <c r="BR68" s="433">
        <v>3228</v>
      </c>
      <c r="BS68" s="433">
        <v>6569</v>
      </c>
      <c r="BT68" s="433">
        <v>91</v>
      </c>
      <c r="BU68" s="433">
        <v>93</v>
      </c>
      <c r="BV68" s="433">
        <v>92</v>
      </c>
      <c r="BW68" s="433">
        <v>3343</v>
      </c>
      <c r="BX68" s="433">
        <v>3214</v>
      </c>
      <c r="BY68" s="433">
        <v>6557</v>
      </c>
      <c r="BZ68" s="433">
        <v>92</v>
      </c>
      <c r="CA68" s="433">
        <v>91</v>
      </c>
      <c r="CB68" s="433">
        <v>92</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01"/>
  <sheetViews>
    <sheetView zoomScale="80" zoomScaleNormal="80" workbookViewId="0">
      <selection activeCell="B13" sqref="B13:B35"/>
    </sheetView>
  </sheetViews>
  <sheetFormatPr defaultColWidth="9.140625" defaultRowHeight="15" x14ac:dyDescent="0.25"/>
  <cols>
    <col min="1" max="1" width="9.140625" style="433"/>
    <col min="2" max="2" width="23.85546875" style="433" customWidth="1"/>
    <col min="3" max="16384" width="9.140625" style="433"/>
  </cols>
  <sheetData>
    <row r="1" spans="1:92" x14ac:dyDescent="0.25">
      <c r="A1" s="1187" t="s">
        <v>345</v>
      </c>
      <c r="B1" s="1187"/>
      <c r="C1" s="1187"/>
      <c r="D1" s="1187"/>
      <c r="E1" s="1187"/>
      <c r="F1" s="1187"/>
      <c r="G1" s="1187"/>
      <c r="H1" s="1187"/>
      <c r="I1" s="1187"/>
      <c r="J1" s="1187"/>
      <c r="K1" s="1187"/>
      <c r="L1" s="1187"/>
      <c r="M1" s="1187"/>
      <c r="N1" s="1187"/>
      <c r="O1" s="1187"/>
      <c r="P1" s="1187"/>
      <c r="Q1" s="1187"/>
      <c r="R1" s="1187"/>
      <c r="S1" s="1187"/>
      <c r="T1" s="1187"/>
    </row>
    <row r="2" spans="1:92" ht="60" customHeight="1" x14ac:dyDescent="0.25">
      <c r="A2" s="1188"/>
      <c r="B2" s="1188"/>
      <c r="C2" s="449" t="s">
        <v>346</v>
      </c>
      <c r="D2" s="449"/>
      <c r="E2" s="449"/>
      <c r="F2" s="449"/>
      <c r="G2" s="449"/>
      <c r="H2" s="449"/>
      <c r="I2" s="450" t="s">
        <v>347</v>
      </c>
      <c r="J2" s="450"/>
      <c r="K2" s="450"/>
      <c r="L2" s="450"/>
      <c r="M2" s="450"/>
      <c r="N2" s="450"/>
      <c r="O2" s="451" t="s">
        <v>348</v>
      </c>
      <c r="P2" s="451"/>
      <c r="Q2" s="451"/>
      <c r="R2" s="451"/>
      <c r="S2" s="451"/>
      <c r="T2" s="451"/>
      <c r="U2" s="452" t="s">
        <v>349</v>
      </c>
      <c r="V2" s="452"/>
      <c r="W2" s="452"/>
      <c r="X2" s="452"/>
      <c r="Y2" s="452"/>
      <c r="Z2" s="452"/>
      <c r="AA2" s="453" t="s">
        <v>346</v>
      </c>
      <c r="AB2" s="453"/>
      <c r="AC2" s="453"/>
      <c r="AD2" s="453"/>
      <c r="AE2" s="453"/>
      <c r="AF2" s="453"/>
      <c r="AG2" s="449" t="s">
        <v>346</v>
      </c>
      <c r="AH2" s="449"/>
      <c r="AI2" s="449"/>
      <c r="AJ2" s="449"/>
      <c r="AK2" s="449"/>
      <c r="AL2" s="449"/>
      <c r="AM2" s="450" t="s">
        <v>347</v>
      </c>
      <c r="AN2" s="450"/>
      <c r="AO2" s="450"/>
      <c r="AP2" s="450"/>
      <c r="AQ2" s="450"/>
      <c r="AR2" s="450"/>
      <c r="AS2" s="451" t="s">
        <v>348</v>
      </c>
      <c r="AT2" s="451"/>
      <c r="AU2" s="451"/>
      <c r="AV2" s="451"/>
      <c r="AW2" s="451"/>
      <c r="AX2" s="451"/>
      <c r="AY2" s="452" t="s">
        <v>349</v>
      </c>
      <c r="AZ2" s="452"/>
      <c r="BA2" s="452"/>
      <c r="BB2" s="452"/>
      <c r="BC2" s="452"/>
      <c r="BD2" s="452"/>
      <c r="BE2" s="453" t="s">
        <v>346</v>
      </c>
      <c r="BF2" s="453"/>
      <c r="BG2" s="453"/>
      <c r="BH2" s="453"/>
      <c r="BI2" s="453"/>
      <c r="BJ2" s="453"/>
      <c r="BK2" s="454" t="s">
        <v>346</v>
      </c>
      <c r="BL2" s="454"/>
      <c r="BM2" s="454"/>
      <c r="BN2" s="454"/>
      <c r="BO2" s="454"/>
      <c r="BP2" s="454"/>
      <c r="BQ2" s="450" t="s">
        <v>347</v>
      </c>
      <c r="BR2" s="450"/>
      <c r="BS2" s="450"/>
      <c r="BT2" s="450"/>
      <c r="BU2" s="450"/>
      <c r="BV2" s="450"/>
      <c r="BW2" s="451" t="s">
        <v>348</v>
      </c>
      <c r="BX2" s="451"/>
      <c r="BY2" s="451"/>
      <c r="BZ2" s="451"/>
      <c r="CA2" s="451"/>
      <c r="CB2" s="451"/>
      <c r="CC2" s="452" t="s">
        <v>349</v>
      </c>
      <c r="CD2" s="452"/>
      <c r="CE2" s="452"/>
      <c r="CF2" s="452"/>
      <c r="CG2" s="452"/>
      <c r="CH2" s="452"/>
      <c r="CI2" s="455" t="s">
        <v>346</v>
      </c>
      <c r="CJ2" s="455"/>
      <c r="CK2" s="455"/>
      <c r="CL2" s="455"/>
      <c r="CM2" s="455"/>
      <c r="CN2" s="455"/>
    </row>
    <row r="3" spans="1:92" x14ac:dyDescent="0.25">
      <c r="A3" s="1188"/>
      <c r="B3" s="1188"/>
      <c r="C3" s="449">
        <v>1</v>
      </c>
      <c r="D3" s="449"/>
      <c r="E3" s="449"/>
      <c r="F3" s="449"/>
      <c r="G3" s="449"/>
      <c r="H3" s="449"/>
      <c r="I3" s="450">
        <v>1</v>
      </c>
      <c r="J3" s="450"/>
      <c r="K3" s="450"/>
      <c r="L3" s="450"/>
      <c r="M3" s="450"/>
      <c r="N3" s="450"/>
      <c r="O3" s="451">
        <v>1</v>
      </c>
      <c r="P3" s="451"/>
      <c r="Q3" s="451"/>
      <c r="R3" s="451"/>
      <c r="S3" s="451"/>
      <c r="T3" s="451"/>
      <c r="U3" s="452">
        <v>1</v>
      </c>
      <c r="V3" s="452"/>
      <c r="W3" s="452"/>
      <c r="X3" s="452"/>
      <c r="Y3" s="452"/>
      <c r="Z3" s="452"/>
      <c r="AA3" s="453">
        <v>1</v>
      </c>
      <c r="AB3" s="453"/>
      <c r="AC3" s="453"/>
      <c r="AD3" s="453"/>
      <c r="AE3" s="453"/>
      <c r="AF3" s="453"/>
      <c r="AG3" s="449">
        <v>1</v>
      </c>
      <c r="AH3" s="449"/>
      <c r="AI3" s="449"/>
      <c r="AJ3" s="449"/>
      <c r="AK3" s="449"/>
      <c r="AL3" s="449"/>
      <c r="AM3" s="450">
        <v>1</v>
      </c>
      <c r="AN3" s="450"/>
      <c r="AO3" s="450"/>
      <c r="AP3" s="450"/>
      <c r="AQ3" s="450"/>
      <c r="AR3" s="450"/>
      <c r="AS3" s="451">
        <v>1</v>
      </c>
      <c r="AT3" s="451"/>
      <c r="AU3" s="451"/>
      <c r="AV3" s="451"/>
      <c r="AW3" s="451"/>
      <c r="AX3" s="451"/>
      <c r="AY3" s="452">
        <v>1</v>
      </c>
      <c r="AZ3" s="452"/>
      <c r="BA3" s="452"/>
      <c r="BB3" s="452"/>
      <c r="BC3" s="452"/>
      <c r="BD3" s="452"/>
      <c r="BE3" s="453">
        <v>1</v>
      </c>
      <c r="BF3" s="453"/>
      <c r="BG3" s="453"/>
      <c r="BH3" s="453"/>
      <c r="BI3" s="453"/>
      <c r="BJ3" s="453"/>
      <c r="BK3" s="454">
        <v>1</v>
      </c>
      <c r="BL3" s="454"/>
      <c r="BM3" s="454"/>
      <c r="BN3" s="454"/>
      <c r="BO3" s="454"/>
      <c r="BP3" s="454"/>
      <c r="BQ3" s="450">
        <v>1</v>
      </c>
      <c r="BR3" s="450"/>
      <c r="BS3" s="450"/>
      <c r="BT3" s="450"/>
      <c r="BU3" s="450"/>
      <c r="BV3" s="450"/>
      <c r="BW3" s="451">
        <v>1</v>
      </c>
      <c r="BX3" s="451"/>
      <c r="BY3" s="451"/>
      <c r="BZ3" s="451"/>
      <c r="CA3" s="451"/>
      <c r="CB3" s="451"/>
      <c r="CC3" s="452">
        <v>1</v>
      </c>
      <c r="CD3" s="452"/>
      <c r="CE3" s="452"/>
      <c r="CF3" s="452"/>
      <c r="CG3" s="452"/>
      <c r="CH3" s="452"/>
      <c r="CI3" s="455">
        <v>1</v>
      </c>
      <c r="CJ3" s="455"/>
      <c r="CK3" s="455"/>
      <c r="CL3" s="455"/>
      <c r="CM3" s="455"/>
      <c r="CN3" s="455"/>
    </row>
    <row r="4" spans="1:92" x14ac:dyDescent="0.25">
      <c r="A4" s="1188"/>
      <c r="B4" s="1188"/>
      <c r="C4" s="449" t="s">
        <v>356</v>
      </c>
      <c r="D4" s="449"/>
      <c r="E4" s="449"/>
      <c r="F4" s="449"/>
      <c r="G4" s="449"/>
      <c r="H4" s="449"/>
      <c r="I4" s="450" t="s">
        <v>358</v>
      </c>
      <c r="J4" s="450"/>
      <c r="K4" s="450"/>
      <c r="L4" s="450"/>
      <c r="M4" s="450"/>
      <c r="N4" s="450"/>
      <c r="O4" s="451" t="s">
        <v>360</v>
      </c>
      <c r="P4" s="451"/>
      <c r="Q4" s="451"/>
      <c r="R4" s="451"/>
      <c r="S4" s="451"/>
      <c r="T4" s="451"/>
      <c r="U4" s="452" t="s">
        <v>362</v>
      </c>
      <c r="V4" s="452"/>
      <c r="W4" s="452"/>
      <c r="X4" s="452"/>
      <c r="Y4" s="452"/>
      <c r="Z4" s="452"/>
      <c r="AA4" s="453" t="s">
        <v>434</v>
      </c>
      <c r="AB4" s="453"/>
      <c r="AC4" s="453"/>
      <c r="AD4" s="453"/>
      <c r="AE4" s="453"/>
      <c r="AF4" s="453"/>
      <c r="AG4" s="449" t="s">
        <v>356</v>
      </c>
      <c r="AH4" s="449"/>
      <c r="AI4" s="449"/>
      <c r="AJ4" s="449"/>
      <c r="AK4" s="449"/>
      <c r="AL4" s="449"/>
      <c r="AM4" s="450" t="s">
        <v>358</v>
      </c>
      <c r="AN4" s="450"/>
      <c r="AO4" s="450"/>
      <c r="AP4" s="450"/>
      <c r="AQ4" s="450"/>
      <c r="AR4" s="450"/>
      <c r="AS4" s="451" t="s">
        <v>360</v>
      </c>
      <c r="AT4" s="451"/>
      <c r="AU4" s="451"/>
      <c r="AV4" s="451"/>
      <c r="AW4" s="451"/>
      <c r="AX4" s="451"/>
      <c r="AY4" s="452" t="s">
        <v>362</v>
      </c>
      <c r="AZ4" s="452"/>
      <c r="BA4" s="452"/>
      <c r="BB4" s="452"/>
      <c r="BC4" s="452"/>
      <c r="BD4" s="452"/>
      <c r="BE4" s="453" t="s">
        <v>434</v>
      </c>
      <c r="BF4" s="453"/>
      <c r="BG4" s="453"/>
      <c r="BH4" s="453"/>
      <c r="BI4" s="453"/>
      <c r="BJ4" s="453"/>
      <c r="BK4" s="454" t="s">
        <v>356</v>
      </c>
      <c r="BL4" s="454"/>
      <c r="BM4" s="454"/>
      <c r="BN4" s="454"/>
      <c r="BO4" s="454"/>
      <c r="BP4" s="454"/>
      <c r="BQ4" s="450" t="s">
        <v>358</v>
      </c>
      <c r="BR4" s="450"/>
      <c r="BS4" s="450"/>
      <c r="BT4" s="450"/>
      <c r="BU4" s="450"/>
      <c r="BV4" s="450"/>
      <c r="BW4" s="451" t="s">
        <v>360</v>
      </c>
      <c r="BX4" s="451"/>
      <c r="BY4" s="451"/>
      <c r="BZ4" s="451"/>
      <c r="CA4" s="451"/>
      <c r="CB4" s="451"/>
      <c r="CC4" s="452" t="s">
        <v>362</v>
      </c>
      <c r="CD4" s="452"/>
      <c r="CE4" s="452"/>
      <c r="CF4" s="452"/>
      <c r="CG4" s="452"/>
      <c r="CH4" s="452"/>
      <c r="CI4" s="455" t="s">
        <v>434</v>
      </c>
      <c r="CJ4" s="455"/>
      <c r="CK4" s="455"/>
      <c r="CL4" s="455"/>
      <c r="CM4" s="455"/>
      <c r="CN4" s="455"/>
    </row>
    <row r="5" spans="1:92" x14ac:dyDescent="0.25">
      <c r="A5" s="1188"/>
      <c r="B5" s="1188"/>
      <c r="C5" s="449" t="s">
        <v>326</v>
      </c>
      <c r="D5" s="449"/>
      <c r="E5" s="449"/>
      <c r="F5" s="449">
        <v>1</v>
      </c>
      <c r="G5" s="449"/>
      <c r="H5" s="449"/>
      <c r="I5" s="450" t="s">
        <v>326</v>
      </c>
      <c r="J5" s="450"/>
      <c r="K5" s="450"/>
      <c r="L5" s="450">
        <v>1</v>
      </c>
      <c r="M5" s="450"/>
      <c r="N5" s="450"/>
      <c r="O5" s="451" t="s">
        <v>326</v>
      </c>
      <c r="P5" s="451"/>
      <c r="Q5" s="451"/>
      <c r="R5" s="451">
        <v>1</v>
      </c>
      <c r="S5" s="451"/>
      <c r="T5" s="451"/>
      <c r="U5" s="452" t="s">
        <v>326</v>
      </c>
      <c r="V5" s="452"/>
      <c r="W5" s="452"/>
      <c r="X5" s="452">
        <v>1</v>
      </c>
      <c r="Y5" s="452"/>
      <c r="Z5" s="452"/>
      <c r="AA5" s="453">
        <v>1</v>
      </c>
      <c r="AB5" s="453"/>
      <c r="AC5" s="453"/>
      <c r="AD5" s="453"/>
      <c r="AE5" s="453"/>
      <c r="AF5" s="453"/>
      <c r="AG5" s="449" t="s">
        <v>326</v>
      </c>
      <c r="AH5" s="449"/>
      <c r="AI5" s="449"/>
      <c r="AJ5" s="449">
        <v>1</v>
      </c>
      <c r="AK5" s="449"/>
      <c r="AL5" s="449"/>
      <c r="AM5" s="450" t="s">
        <v>326</v>
      </c>
      <c r="AN5" s="450"/>
      <c r="AO5" s="450"/>
      <c r="AP5" s="450">
        <v>1</v>
      </c>
      <c r="AQ5" s="450"/>
      <c r="AR5" s="450"/>
      <c r="AS5" s="451" t="s">
        <v>326</v>
      </c>
      <c r="AT5" s="451"/>
      <c r="AU5" s="451"/>
      <c r="AV5" s="451">
        <v>1</v>
      </c>
      <c r="AW5" s="451"/>
      <c r="AX5" s="451"/>
      <c r="AY5" s="452" t="s">
        <v>326</v>
      </c>
      <c r="AZ5" s="452"/>
      <c r="BA5" s="452"/>
      <c r="BB5" s="452">
        <v>1</v>
      </c>
      <c r="BC5" s="452"/>
      <c r="BD5" s="452"/>
      <c r="BE5" s="453">
        <v>1</v>
      </c>
      <c r="BF5" s="453"/>
      <c r="BG5" s="453"/>
      <c r="BH5" s="453"/>
      <c r="BI5" s="453"/>
      <c r="BJ5" s="453"/>
      <c r="BK5" s="454" t="s">
        <v>326</v>
      </c>
      <c r="BL5" s="454"/>
      <c r="BM5" s="454"/>
      <c r="BN5" s="454">
        <v>1</v>
      </c>
      <c r="BO5" s="454"/>
      <c r="BP5" s="454"/>
      <c r="BQ5" s="450" t="s">
        <v>326</v>
      </c>
      <c r="BR5" s="450"/>
      <c r="BS5" s="450"/>
      <c r="BT5" s="450">
        <v>1</v>
      </c>
      <c r="BU5" s="450"/>
      <c r="BV5" s="450"/>
      <c r="BW5" s="451" t="s">
        <v>326</v>
      </c>
      <c r="BX5" s="451"/>
      <c r="BY5" s="451"/>
      <c r="BZ5" s="451">
        <v>1</v>
      </c>
      <c r="CA5" s="451"/>
      <c r="CB5" s="451"/>
      <c r="CC5" s="452" t="s">
        <v>326</v>
      </c>
      <c r="CD5" s="452"/>
      <c r="CE5" s="452"/>
      <c r="CF5" s="452">
        <v>1</v>
      </c>
      <c r="CG5" s="452"/>
      <c r="CH5" s="452"/>
      <c r="CI5" s="455">
        <v>1</v>
      </c>
      <c r="CJ5" s="455"/>
      <c r="CK5" s="455"/>
      <c r="CL5" s="455"/>
      <c r="CM5" s="455"/>
      <c r="CN5" s="455"/>
    </row>
    <row r="6" spans="1:92" x14ac:dyDescent="0.25">
      <c r="A6" s="1188"/>
      <c r="B6" s="1188"/>
      <c r="C6" s="449" t="s">
        <v>352</v>
      </c>
      <c r="D6" s="449"/>
      <c r="E6" s="449"/>
      <c r="F6" s="449" t="s">
        <v>352</v>
      </c>
      <c r="G6" s="449"/>
      <c r="H6" s="449"/>
      <c r="I6" s="450" t="s">
        <v>352</v>
      </c>
      <c r="J6" s="450"/>
      <c r="K6" s="450"/>
      <c r="L6" s="450" t="s">
        <v>352</v>
      </c>
      <c r="M6" s="450"/>
      <c r="N6" s="450"/>
      <c r="O6" s="451" t="s">
        <v>352</v>
      </c>
      <c r="P6" s="451"/>
      <c r="Q6" s="451"/>
      <c r="R6" s="451" t="s">
        <v>352</v>
      </c>
      <c r="S6" s="451"/>
      <c r="T6" s="451"/>
      <c r="U6" s="452" t="s">
        <v>352</v>
      </c>
      <c r="V6" s="452"/>
      <c r="W6" s="452"/>
      <c r="X6" s="452" t="s">
        <v>352</v>
      </c>
      <c r="Y6" s="452"/>
      <c r="Z6" s="452"/>
      <c r="AA6" s="453" t="s">
        <v>348</v>
      </c>
      <c r="AB6" s="453"/>
      <c r="AC6" s="453"/>
      <c r="AD6" s="453"/>
      <c r="AE6" s="453"/>
      <c r="AF6" s="453"/>
      <c r="AG6" s="449" t="s">
        <v>352</v>
      </c>
      <c r="AH6" s="449"/>
      <c r="AI6" s="449"/>
      <c r="AJ6" s="449" t="s">
        <v>352</v>
      </c>
      <c r="AK6" s="449"/>
      <c r="AL6" s="449"/>
      <c r="AM6" s="450" t="s">
        <v>352</v>
      </c>
      <c r="AN6" s="450"/>
      <c r="AO6" s="450"/>
      <c r="AP6" s="450" t="s">
        <v>352</v>
      </c>
      <c r="AQ6" s="450"/>
      <c r="AR6" s="450"/>
      <c r="AS6" s="451" t="s">
        <v>352</v>
      </c>
      <c r="AT6" s="451"/>
      <c r="AU6" s="451"/>
      <c r="AV6" s="451" t="s">
        <v>352</v>
      </c>
      <c r="AW6" s="451"/>
      <c r="AX6" s="451"/>
      <c r="AY6" s="452" t="s">
        <v>352</v>
      </c>
      <c r="AZ6" s="452"/>
      <c r="BA6" s="452"/>
      <c r="BB6" s="452" t="s">
        <v>352</v>
      </c>
      <c r="BC6" s="452"/>
      <c r="BD6" s="452"/>
      <c r="BE6" s="453" t="s">
        <v>348</v>
      </c>
      <c r="BF6" s="453"/>
      <c r="BG6" s="453"/>
      <c r="BH6" s="453"/>
      <c r="BI6" s="453"/>
      <c r="BJ6" s="453"/>
      <c r="BK6" s="454" t="s">
        <v>352</v>
      </c>
      <c r="BL6" s="454"/>
      <c r="BM6" s="454"/>
      <c r="BN6" s="454" t="s">
        <v>352</v>
      </c>
      <c r="BO6" s="454"/>
      <c r="BP6" s="454"/>
      <c r="BQ6" s="450" t="s">
        <v>352</v>
      </c>
      <c r="BR6" s="450"/>
      <c r="BS6" s="450"/>
      <c r="BT6" s="450" t="s">
        <v>352</v>
      </c>
      <c r="BU6" s="450"/>
      <c r="BV6" s="450"/>
      <c r="BW6" s="451" t="s">
        <v>352</v>
      </c>
      <c r="BX6" s="451"/>
      <c r="BY6" s="451"/>
      <c r="BZ6" s="451" t="s">
        <v>352</v>
      </c>
      <c r="CA6" s="451"/>
      <c r="CB6" s="451"/>
      <c r="CC6" s="452" t="s">
        <v>352</v>
      </c>
      <c r="CD6" s="452"/>
      <c r="CE6" s="452"/>
      <c r="CF6" s="452" t="s">
        <v>352</v>
      </c>
      <c r="CG6" s="452"/>
      <c r="CH6" s="452"/>
      <c r="CI6" s="455" t="s">
        <v>348</v>
      </c>
      <c r="CJ6" s="455"/>
      <c r="CK6" s="455"/>
      <c r="CL6" s="455"/>
      <c r="CM6" s="455"/>
      <c r="CN6" s="455"/>
    </row>
    <row r="7" spans="1:92" x14ac:dyDescent="0.25">
      <c r="A7" s="1188"/>
      <c r="B7" s="1188"/>
      <c r="C7" s="449" t="s">
        <v>354</v>
      </c>
      <c r="D7" s="449" t="s">
        <v>353</v>
      </c>
      <c r="E7" s="449" t="s">
        <v>326</v>
      </c>
      <c r="F7" s="449" t="s">
        <v>354</v>
      </c>
      <c r="G7" s="449" t="s">
        <v>353</v>
      </c>
      <c r="H7" s="449" t="s">
        <v>326</v>
      </c>
      <c r="I7" s="450" t="s">
        <v>354</v>
      </c>
      <c r="J7" s="450" t="s">
        <v>353</v>
      </c>
      <c r="K7" s="450" t="s">
        <v>326</v>
      </c>
      <c r="L7" s="450" t="s">
        <v>354</v>
      </c>
      <c r="M7" s="450" t="s">
        <v>353</v>
      </c>
      <c r="N7" s="450" t="s">
        <v>326</v>
      </c>
      <c r="O7" s="451" t="s">
        <v>354</v>
      </c>
      <c r="P7" s="451" t="s">
        <v>353</v>
      </c>
      <c r="Q7" s="451" t="s">
        <v>326</v>
      </c>
      <c r="R7" s="451" t="s">
        <v>354</v>
      </c>
      <c r="S7" s="451" t="s">
        <v>353</v>
      </c>
      <c r="T7" s="451" t="s">
        <v>326</v>
      </c>
      <c r="U7" s="452" t="s">
        <v>354</v>
      </c>
      <c r="V7" s="452" t="s">
        <v>353</v>
      </c>
      <c r="W7" s="452" t="s">
        <v>326</v>
      </c>
      <c r="X7" s="452" t="s">
        <v>354</v>
      </c>
      <c r="Y7" s="452" t="s">
        <v>353</v>
      </c>
      <c r="Z7" s="452" t="s">
        <v>326</v>
      </c>
      <c r="AA7" s="453">
        <v>1</v>
      </c>
      <c r="AB7" s="453"/>
      <c r="AC7" s="453"/>
      <c r="AD7" s="453"/>
      <c r="AE7" s="453"/>
      <c r="AF7" s="453"/>
      <c r="AG7" s="449" t="s">
        <v>354</v>
      </c>
      <c r="AH7" s="449" t="s">
        <v>353</v>
      </c>
      <c r="AI7" s="449" t="s">
        <v>326</v>
      </c>
      <c r="AJ7" s="449" t="s">
        <v>354</v>
      </c>
      <c r="AK7" s="449" t="s">
        <v>353</v>
      </c>
      <c r="AL7" s="449" t="s">
        <v>326</v>
      </c>
      <c r="AM7" s="450" t="s">
        <v>354</v>
      </c>
      <c r="AN7" s="450" t="s">
        <v>353</v>
      </c>
      <c r="AO7" s="450" t="s">
        <v>326</v>
      </c>
      <c r="AP7" s="450" t="s">
        <v>354</v>
      </c>
      <c r="AQ7" s="450" t="s">
        <v>353</v>
      </c>
      <c r="AR7" s="450" t="s">
        <v>326</v>
      </c>
      <c r="AS7" s="451" t="s">
        <v>354</v>
      </c>
      <c r="AT7" s="451" t="s">
        <v>353</v>
      </c>
      <c r="AU7" s="451" t="s">
        <v>326</v>
      </c>
      <c r="AV7" s="451" t="s">
        <v>354</v>
      </c>
      <c r="AW7" s="451" t="s">
        <v>353</v>
      </c>
      <c r="AX7" s="451" t="s">
        <v>326</v>
      </c>
      <c r="AY7" s="452" t="s">
        <v>354</v>
      </c>
      <c r="AZ7" s="452" t="s">
        <v>353</v>
      </c>
      <c r="BA7" s="452" t="s">
        <v>326</v>
      </c>
      <c r="BB7" s="452" t="s">
        <v>354</v>
      </c>
      <c r="BC7" s="452" t="s">
        <v>353</v>
      </c>
      <c r="BD7" s="452" t="s">
        <v>326</v>
      </c>
      <c r="BE7" s="453">
        <v>1</v>
      </c>
      <c r="BF7" s="453"/>
      <c r="BG7" s="453"/>
      <c r="BH7" s="453"/>
      <c r="BI7" s="453"/>
      <c r="BJ7" s="453"/>
      <c r="BK7" s="454" t="s">
        <v>354</v>
      </c>
      <c r="BL7" s="454" t="s">
        <v>353</v>
      </c>
      <c r="BM7" s="454" t="s">
        <v>326</v>
      </c>
      <c r="BN7" s="454" t="s">
        <v>354</v>
      </c>
      <c r="BO7" s="454" t="s">
        <v>353</v>
      </c>
      <c r="BP7" s="454" t="s">
        <v>326</v>
      </c>
      <c r="BQ7" s="450" t="s">
        <v>354</v>
      </c>
      <c r="BR7" s="450" t="s">
        <v>353</v>
      </c>
      <c r="BS7" s="450" t="s">
        <v>326</v>
      </c>
      <c r="BT7" s="450" t="s">
        <v>354</v>
      </c>
      <c r="BU7" s="450" t="s">
        <v>353</v>
      </c>
      <c r="BV7" s="450" t="s">
        <v>326</v>
      </c>
      <c r="BW7" s="451" t="s">
        <v>354</v>
      </c>
      <c r="BX7" s="451" t="s">
        <v>353</v>
      </c>
      <c r="BY7" s="451" t="s">
        <v>326</v>
      </c>
      <c r="BZ7" s="451" t="s">
        <v>354</v>
      </c>
      <c r="CA7" s="451" t="s">
        <v>353</v>
      </c>
      <c r="CB7" s="451" t="s">
        <v>326</v>
      </c>
      <c r="CC7" s="452" t="s">
        <v>354</v>
      </c>
      <c r="CD7" s="452" t="s">
        <v>353</v>
      </c>
      <c r="CE7" s="452" t="s">
        <v>326</v>
      </c>
      <c r="CF7" s="452" t="s">
        <v>354</v>
      </c>
      <c r="CG7" s="452" t="s">
        <v>353</v>
      </c>
      <c r="CH7" s="452" t="s">
        <v>326</v>
      </c>
      <c r="CI7" s="455">
        <v>1</v>
      </c>
      <c r="CJ7" s="455"/>
      <c r="CK7" s="455"/>
      <c r="CL7" s="455"/>
      <c r="CM7" s="455"/>
      <c r="CN7" s="455"/>
    </row>
    <row r="8" spans="1:92" x14ac:dyDescent="0.25">
      <c r="A8" s="1188"/>
      <c r="B8" s="1188"/>
      <c r="C8" s="449" t="s">
        <v>372</v>
      </c>
      <c r="D8" s="449" t="s">
        <v>372</v>
      </c>
      <c r="E8" s="449" t="s">
        <v>372</v>
      </c>
      <c r="F8" s="449" t="s">
        <v>372</v>
      </c>
      <c r="G8" s="449" t="s">
        <v>372</v>
      </c>
      <c r="H8" s="449" t="s">
        <v>372</v>
      </c>
      <c r="I8" s="450" t="s">
        <v>372</v>
      </c>
      <c r="J8" s="450" t="s">
        <v>372</v>
      </c>
      <c r="K8" s="450" t="s">
        <v>372</v>
      </c>
      <c r="L8" s="450" t="s">
        <v>372</v>
      </c>
      <c r="M8" s="450" t="s">
        <v>372</v>
      </c>
      <c r="N8" s="450" t="s">
        <v>372</v>
      </c>
      <c r="O8" s="451" t="s">
        <v>372</v>
      </c>
      <c r="P8" s="451" t="s">
        <v>372</v>
      </c>
      <c r="Q8" s="451" t="s">
        <v>372</v>
      </c>
      <c r="R8" s="451" t="s">
        <v>372</v>
      </c>
      <c r="S8" s="451" t="s">
        <v>372</v>
      </c>
      <c r="T8" s="451" t="s">
        <v>372</v>
      </c>
      <c r="U8" s="452" t="s">
        <v>372</v>
      </c>
      <c r="V8" s="452" t="s">
        <v>372</v>
      </c>
      <c r="W8" s="452" t="s">
        <v>372</v>
      </c>
      <c r="X8" s="452" t="s">
        <v>372</v>
      </c>
      <c r="Y8" s="452" t="s">
        <v>372</v>
      </c>
      <c r="Z8" s="452" t="s">
        <v>372</v>
      </c>
      <c r="AA8" s="453" t="s">
        <v>435</v>
      </c>
      <c r="AB8" s="453"/>
      <c r="AC8" s="453"/>
      <c r="AD8" s="453"/>
      <c r="AE8" s="453"/>
      <c r="AF8" s="453"/>
      <c r="AG8" s="449" t="s">
        <v>372</v>
      </c>
      <c r="AH8" s="449" t="s">
        <v>372</v>
      </c>
      <c r="AI8" s="449" t="s">
        <v>372</v>
      </c>
      <c r="AJ8" s="449" t="s">
        <v>372</v>
      </c>
      <c r="AK8" s="449" t="s">
        <v>372</v>
      </c>
      <c r="AL8" s="449" t="s">
        <v>372</v>
      </c>
      <c r="AM8" s="450" t="s">
        <v>372</v>
      </c>
      <c r="AN8" s="450" t="s">
        <v>372</v>
      </c>
      <c r="AO8" s="450" t="s">
        <v>372</v>
      </c>
      <c r="AP8" s="450" t="s">
        <v>372</v>
      </c>
      <c r="AQ8" s="450" t="s">
        <v>372</v>
      </c>
      <c r="AR8" s="450" t="s">
        <v>372</v>
      </c>
      <c r="AS8" s="451" t="s">
        <v>372</v>
      </c>
      <c r="AT8" s="451" t="s">
        <v>372</v>
      </c>
      <c r="AU8" s="451" t="s">
        <v>372</v>
      </c>
      <c r="AV8" s="451" t="s">
        <v>372</v>
      </c>
      <c r="AW8" s="451" t="s">
        <v>372</v>
      </c>
      <c r="AX8" s="451" t="s">
        <v>372</v>
      </c>
      <c r="AY8" s="452" t="s">
        <v>372</v>
      </c>
      <c r="AZ8" s="452" t="s">
        <v>372</v>
      </c>
      <c r="BA8" s="452" t="s">
        <v>372</v>
      </c>
      <c r="BB8" s="452" t="s">
        <v>372</v>
      </c>
      <c r="BC8" s="452" t="s">
        <v>372</v>
      </c>
      <c r="BD8" s="452" t="s">
        <v>372</v>
      </c>
      <c r="BE8" s="453" t="s">
        <v>435</v>
      </c>
      <c r="BF8" s="453"/>
      <c r="BG8" s="453"/>
      <c r="BH8" s="453"/>
      <c r="BI8" s="453"/>
      <c r="BJ8" s="453"/>
      <c r="BK8" s="454" t="s">
        <v>372</v>
      </c>
      <c r="BL8" s="454" t="s">
        <v>372</v>
      </c>
      <c r="BM8" s="454" t="s">
        <v>372</v>
      </c>
      <c r="BN8" s="454" t="s">
        <v>372</v>
      </c>
      <c r="BO8" s="454" t="s">
        <v>372</v>
      </c>
      <c r="BP8" s="454" t="s">
        <v>372</v>
      </c>
      <c r="BQ8" s="450" t="s">
        <v>372</v>
      </c>
      <c r="BR8" s="450" t="s">
        <v>372</v>
      </c>
      <c r="BS8" s="450" t="s">
        <v>372</v>
      </c>
      <c r="BT8" s="450" t="s">
        <v>372</v>
      </c>
      <c r="BU8" s="450" t="s">
        <v>372</v>
      </c>
      <c r="BV8" s="450" t="s">
        <v>372</v>
      </c>
      <c r="BW8" s="451" t="s">
        <v>372</v>
      </c>
      <c r="BX8" s="451" t="s">
        <v>372</v>
      </c>
      <c r="BY8" s="451" t="s">
        <v>372</v>
      </c>
      <c r="BZ8" s="451" t="s">
        <v>372</v>
      </c>
      <c r="CA8" s="451" t="s">
        <v>372</v>
      </c>
      <c r="CB8" s="451" t="s">
        <v>372</v>
      </c>
      <c r="CC8" s="452" t="s">
        <v>372</v>
      </c>
      <c r="CD8" s="452" t="s">
        <v>372</v>
      </c>
      <c r="CE8" s="452" t="s">
        <v>372</v>
      </c>
      <c r="CF8" s="452" t="s">
        <v>372</v>
      </c>
      <c r="CG8" s="452" t="s">
        <v>372</v>
      </c>
      <c r="CH8" s="452" t="s">
        <v>372</v>
      </c>
      <c r="CI8" s="455" t="s">
        <v>435</v>
      </c>
      <c r="CJ8" s="455"/>
      <c r="CK8" s="455"/>
      <c r="CL8" s="455"/>
      <c r="CM8" s="455"/>
      <c r="CN8" s="455"/>
    </row>
    <row r="9" spans="1:92" x14ac:dyDescent="0.25">
      <c r="C9" s="449" t="s">
        <v>354</v>
      </c>
      <c r="D9" s="449" t="s">
        <v>353</v>
      </c>
      <c r="E9" s="449" t="s">
        <v>326</v>
      </c>
      <c r="F9" s="449" t="s">
        <v>354</v>
      </c>
      <c r="G9" s="449" t="s">
        <v>353</v>
      </c>
      <c r="H9" s="449" t="s">
        <v>326</v>
      </c>
      <c r="I9" s="450" t="s">
        <v>354</v>
      </c>
      <c r="J9" s="450" t="s">
        <v>353</v>
      </c>
      <c r="K9" s="450" t="s">
        <v>326</v>
      </c>
      <c r="L9" s="450" t="s">
        <v>354</v>
      </c>
      <c r="M9" s="450" t="s">
        <v>353</v>
      </c>
      <c r="N9" s="450" t="s">
        <v>326</v>
      </c>
      <c r="O9" s="451" t="s">
        <v>326</v>
      </c>
      <c r="P9" s="451"/>
      <c r="Q9" s="451"/>
      <c r="R9" s="451">
        <v>1</v>
      </c>
      <c r="S9" s="451"/>
      <c r="T9" s="451"/>
      <c r="U9" s="452" t="s">
        <v>326</v>
      </c>
      <c r="V9" s="452"/>
      <c r="W9" s="452"/>
      <c r="X9" s="452">
        <v>1</v>
      </c>
      <c r="Y9" s="452"/>
      <c r="Z9" s="452"/>
      <c r="AA9" s="453" t="s">
        <v>326</v>
      </c>
      <c r="AB9" s="453"/>
      <c r="AC9" s="453"/>
      <c r="AD9" s="453">
        <v>1</v>
      </c>
      <c r="AE9" s="453"/>
      <c r="AF9" s="453"/>
      <c r="AG9" s="449" t="s">
        <v>354</v>
      </c>
      <c r="AH9" s="449" t="s">
        <v>353</v>
      </c>
      <c r="AI9" s="449" t="s">
        <v>326</v>
      </c>
      <c r="AJ9" s="449" t="s">
        <v>354</v>
      </c>
      <c r="AK9" s="449" t="s">
        <v>353</v>
      </c>
      <c r="AL9" s="449" t="s">
        <v>326</v>
      </c>
      <c r="AM9" s="450" t="s">
        <v>354</v>
      </c>
      <c r="AN9" s="450" t="s">
        <v>353</v>
      </c>
      <c r="AO9" s="450" t="s">
        <v>326</v>
      </c>
      <c r="AP9" s="450" t="s">
        <v>354</v>
      </c>
      <c r="AQ9" s="450" t="s">
        <v>353</v>
      </c>
      <c r="AR9" s="450" t="s">
        <v>326</v>
      </c>
      <c r="AS9" s="451" t="s">
        <v>326</v>
      </c>
      <c r="AT9" s="451"/>
      <c r="AU9" s="451"/>
      <c r="AV9" s="451">
        <v>1</v>
      </c>
      <c r="AW9" s="451"/>
      <c r="AX9" s="451"/>
      <c r="AY9" s="452" t="s">
        <v>326</v>
      </c>
      <c r="AZ9" s="452"/>
      <c r="BA9" s="452"/>
      <c r="BB9" s="452">
        <v>1</v>
      </c>
      <c r="BC9" s="452"/>
      <c r="BD9" s="452"/>
      <c r="BE9" s="453" t="s">
        <v>326</v>
      </c>
      <c r="BF9" s="453"/>
      <c r="BG9" s="453"/>
      <c r="BH9" s="453">
        <v>1</v>
      </c>
      <c r="BI9" s="453"/>
      <c r="BJ9" s="453"/>
      <c r="BK9" s="454" t="s">
        <v>354</v>
      </c>
      <c r="BL9" s="454" t="s">
        <v>353</v>
      </c>
      <c r="BM9" s="454" t="s">
        <v>326</v>
      </c>
      <c r="BN9" s="454" t="s">
        <v>354</v>
      </c>
      <c r="BO9" s="454" t="s">
        <v>353</v>
      </c>
      <c r="BP9" s="454" t="s">
        <v>326</v>
      </c>
      <c r="BQ9" s="450" t="s">
        <v>354</v>
      </c>
      <c r="BR9" s="450" t="s">
        <v>353</v>
      </c>
      <c r="BS9" s="450" t="s">
        <v>326</v>
      </c>
      <c r="BT9" s="450" t="s">
        <v>354</v>
      </c>
      <c r="BU9" s="450" t="s">
        <v>353</v>
      </c>
      <c r="BV9" s="450" t="s">
        <v>326</v>
      </c>
      <c r="BW9" s="451" t="s">
        <v>326</v>
      </c>
      <c r="BX9" s="451"/>
      <c r="BY9" s="451"/>
      <c r="BZ9" s="451">
        <v>1</v>
      </c>
      <c r="CA9" s="451"/>
      <c r="CB9" s="451"/>
      <c r="CC9" s="452" t="s">
        <v>326</v>
      </c>
      <c r="CD9" s="452"/>
      <c r="CE9" s="452"/>
      <c r="CF9" s="452">
        <v>1</v>
      </c>
      <c r="CG9" s="452"/>
      <c r="CH9" s="452"/>
      <c r="CI9" s="455" t="s">
        <v>326</v>
      </c>
      <c r="CJ9" s="455"/>
      <c r="CK9" s="455"/>
      <c r="CL9" s="455">
        <v>1</v>
      </c>
      <c r="CM9" s="455"/>
      <c r="CN9" s="455"/>
    </row>
    <row r="10" spans="1:92" x14ac:dyDescent="0.25">
      <c r="C10" s="449" t="s">
        <v>372</v>
      </c>
      <c r="D10" s="449" t="s">
        <v>372</v>
      </c>
      <c r="E10" s="449" t="s">
        <v>372</v>
      </c>
      <c r="F10" s="449" t="s">
        <v>372</v>
      </c>
      <c r="G10" s="449" t="s">
        <v>372</v>
      </c>
      <c r="H10" s="449" t="s">
        <v>372</v>
      </c>
      <c r="I10" s="450" t="s">
        <v>372</v>
      </c>
      <c r="J10" s="450" t="s">
        <v>372</v>
      </c>
      <c r="K10" s="450" t="s">
        <v>372</v>
      </c>
      <c r="L10" s="450" t="s">
        <v>372</v>
      </c>
      <c r="M10" s="450" t="s">
        <v>372</v>
      </c>
      <c r="N10" s="450" t="s">
        <v>372</v>
      </c>
      <c r="O10" s="451" t="s">
        <v>352</v>
      </c>
      <c r="P10" s="451"/>
      <c r="Q10" s="451"/>
      <c r="R10" s="451" t="s">
        <v>352</v>
      </c>
      <c r="S10" s="451"/>
      <c r="T10" s="451"/>
      <c r="U10" s="452" t="s">
        <v>352</v>
      </c>
      <c r="V10" s="452"/>
      <c r="W10" s="452"/>
      <c r="X10" s="452" t="s">
        <v>352</v>
      </c>
      <c r="Y10" s="452"/>
      <c r="Z10" s="452"/>
      <c r="AA10" s="453" t="s">
        <v>352</v>
      </c>
      <c r="AB10" s="453"/>
      <c r="AC10" s="453"/>
      <c r="AD10" s="453" t="s">
        <v>352</v>
      </c>
      <c r="AE10" s="453"/>
      <c r="AF10" s="453"/>
      <c r="AG10" s="449" t="s">
        <v>372</v>
      </c>
      <c r="AH10" s="449" t="s">
        <v>372</v>
      </c>
      <c r="AI10" s="449" t="s">
        <v>372</v>
      </c>
      <c r="AJ10" s="449" t="s">
        <v>372</v>
      </c>
      <c r="AK10" s="449" t="s">
        <v>372</v>
      </c>
      <c r="AL10" s="449" t="s">
        <v>372</v>
      </c>
      <c r="AM10" s="450" t="s">
        <v>372</v>
      </c>
      <c r="AN10" s="450" t="s">
        <v>372</v>
      </c>
      <c r="AO10" s="450" t="s">
        <v>372</v>
      </c>
      <c r="AP10" s="450" t="s">
        <v>372</v>
      </c>
      <c r="AQ10" s="450" t="s">
        <v>372</v>
      </c>
      <c r="AR10" s="450" t="s">
        <v>372</v>
      </c>
      <c r="AS10" s="451" t="s">
        <v>352</v>
      </c>
      <c r="AT10" s="451"/>
      <c r="AU10" s="451"/>
      <c r="AV10" s="451" t="s">
        <v>352</v>
      </c>
      <c r="AW10" s="451"/>
      <c r="AX10" s="451"/>
      <c r="AY10" s="452" t="s">
        <v>352</v>
      </c>
      <c r="AZ10" s="452"/>
      <c r="BA10" s="452"/>
      <c r="BB10" s="452" t="s">
        <v>352</v>
      </c>
      <c r="BC10" s="452"/>
      <c r="BD10" s="452"/>
      <c r="BE10" s="453" t="s">
        <v>352</v>
      </c>
      <c r="BF10" s="453"/>
      <c r="BG10" s="453"/>
      <c r="BH10" s="453" t="s">
        <v>352</v>
      </c>
      <c r="BI10" s="453"/>
      <c r="BJ10" s="453"/>
      <c r="BK10" s="454" t="s">
        <v>372</v>
      </c>
      <c r="BL10" s="454" t="s">
        <v>372</v>
      </c>
      <c r="BM10" s="454" t="s">
        <v>372</v>
      </c>
      <c r="BN10" s="454" t="s">
        <v>372</v>
      </c>
      <c r="BO10" s="454" t="s">
        <v>372</v>
      </c>
      <c r="BP10" s="454" t="s">
        <v>372</v>
      </c>
      <c r="BQ10" s="450" t="s">
        <v>372</v>
      </c>
      <c r="BR10" s="450" t="s">
        <v>372</v>
      </c>
      <c r="BS10" s="450" t="s">
        <v>372</v>
      </c>
      <c r="BT10" s="450" t="s">
        <v>372</v>
      </c>
      <c r="BU10" s="450" t="s">
        <v>372</v>
      </c>
      <c r="BV10" s="450" t="s">
        <v>372</v>
      </c>
      <c r="BW10" s="451" t="s">
        <v>352</v>
      </c>
      <c r="BX10" s="451"/>
      <c r="BY10" s="451"/>
      <c r="BZ10" s="451" t="s">
        <v>352</v>
      </c>
      <c r="CA10" s="451"/>
      <c r="CB10" s="451"/>
      <c r="CC10" s="452" t="s">
        <v>352</v>
      </c>
      <c r="CD10" s="452"/>
      <c r="CE10" s="452"/>
      <c r="CF10" s="452" t="s">
        <v>352</v>
      </c>
      <c r="CG10" s="452"/>
      <c r="CH10" s="452"/>
      <c r="CI10" s="455" t="s">
        <v>352</v>
      </c>
      <c r="CJ10" s="455"/>
      <c r="CK10" s="455"/>
      <c r="CL10" s="455" t="s">
        <v>352</v>
      </c>
      <c r="CM10" s="455"/>
      <c r="CN10" s="455"/>
    </row>
    <row r="11" spans="1:92" x14ac:dyDescent="0.25">
      <c r="C11" s="449" t="s">
        <v>354</v>
      </c>
      <c r="D11" s="449" t="s">
        <v>353</v>
      </c>
      <c r="E11" s="449" t="s">
        <v>326</v>
      </c>
      <c r="F11" s="449" t="s">
        <v>354</v>
      </c>
      <c r="G11" s="449" t="s">
        <v>353</v>
      </c>
      <c r="H11" s="449" t="s">
        <v>326</v>
      </c>
      <c r="I11" s="450" t="s">
        <v>354</v>
      </c>
      <c r="J11" s="450" t="s">
        <v>353</v>
      </c>
      <c r="K11" s="450" t="s">
        <v>326</v>
      </c>
      <c r="L11" s="450" t="s">
        <v>354</v>
      </c>
      <c r="M11" s="450" t="s">
        <v>353</v>
      </c>
      <c r="N11" s="450" t="s">
        <v>326</v>
      </c>
      <c r="O11" s="451" t="s">
        <v>354</v>
      </c>
      <c r="P11" s="451" t="s">
        <v>353</v>
      </c>
      <c r="Q11" s="451" t="s">
        <v>326</v>
      </c>
      <c r="R11" s="451" t="s">
        <v>354</v>
      </c>
      <c r="S11" s="451" t="s">
        <v>353</v>
      </c>
      <c r="T11" s="451" t="s">
        <v>326</v>
      </c>
      <c r="U11" s="452" t="s">
        <v>354</v>
      </c>
      <c r="V11" s="452" t="s">
        <v>353</v>
      </c>
      <c r="W11" s="452" t="s">
        <v>326</v>
      </c>
      <c r="X11" s="452" t="s">
        <v>354</v>
      </c>
      <c r="Y11" s="452" t="s">
        <v>353</v>
      </c>
      <c r="Z11" s="452" t="s">
        <v>326</v>
      </c>
      <c r="AA11" s="453" t="s">
        <v>354</v>
      </c>
      <c r="AB11" s="453" t="s">
        <v>353</v>
      </c>
      <c r="AC11" s="453" t="s">
        <v>326</v>
      </c>
      <c r="AD11" s="453" t="s">
        <v>354</v>
      </c>
      <c r="AE11" s="453" t="s">
        <v>353</v>
      </c>
      <c r="AF11" s="453" t="s">
        <v>326</v>
      </c>
      <c r="AG11" s="449" t="s">
        <v>354</v>
      </c>
      <c r="AH11" s="449" t="s">
        <v>353</v>
      </c>
      <c r="AI11" s="449" t="s">
        <v>326</v>
      </c>
      <c r="AJ11" s="449" t="s">
        <v>354</v>
      </c>
      <c r="AK11" s="449" t="s">
        <v>353</v>
      </c>
      <c r="AL11" s="449" t="s">
        <v>326</v>
      </c>
      <c r="AM11" s="450" t="s">
        <v>354</v>
      </c>
      <c r="AN11" s="450" t="s">
        <v>353</v>
      </c>
      <c r="AO11" s="450" t="s">
        <v>326</v>
      </c>
      <c r="AP11" s="450" t="s">
        <v>354</v>
      </c>
      <c r="AQ11" s="450" t="s">
        <v>353</v>
      </c>
      <c r="AR11" s="450" t="s">
        <v>326</v>
      </c>
      <c r="AS11" s="451" t="s">
        <v>354</v>
      </c>
      <c r="AT11" s="451" t="s">
        <v>353</v>
      </c>
      <c r="AU11" s="451" t="s">
        <v>326</v>
      </c>
      <c r="AV11" s="451" t="s">
        <v>354</v>
      </c>
      <c r="AW11" s="451" t="s">
        <v>353</v>
      </c>
      <c r="AX11" s="451" t="s">
        <v>326</v>
      </c>
      <c r="AY11" s="452" t="s">
        <v>354</v>
      </c>
      <c r="AZ11" s="452" t="s">
        <v>353</v>
      </c>
      <c r="BA11" s="452" t="s">
        <v>326</v>
      </c>
      <c r="BB11" s="452" t="s">
        <v>354</v>
      </c>
      <c r="BC11" s="452" t="s">
        <v>353</v>
      </c>
      <c r="BD11" s="452" t="s">
        <v>326</v>
      </c>
      <c r="BE11" s="453" t="s">
        <v>354</v>
      </c>
      <c r="BF11" s="453" t="s">
        <v>353</v>
      </c>
      <c r="BG11" s="453" t="s">
        <v>326</v>
      </c>
      <c r="BH11" s="453" t="s">
        <v>354</v>
      </c>
      <c r="BI11" s="453" t="s">
        <v>353</v>
      </c>
      <c r="BJ11" s="453" t="s">
        <v>326</v>
      </c>
      <c r="BK11" s="454" t="s">
        <v>354</v>
      </c>
      <c r="BL11" s="454" t="s">
        <v>353</v>
      </c>
      <c r="BM11" s="454" t="s">
        <v>326</v>
      </c>
      <c r="BN11" s="454" t="s">
        <v>354</v>
      </c>
      <c r="BO11" s="454" t="s">
        <v>353</v>
      </c>
      <c r="BP11" s="454" t="s">
        <v>326</v>
      </c>
      <c r="BQ11" s="450" t="s">
        <v>354</v>
      </c>
      <c r="BR11" s="450" t="s">
        <v>353</v>
      </c>
      <c r="BS11" s="450" t="s">
        <v>326</v>
      </c>
      <c r="BT11" s="450" t="s">
        <v>354</v>
      </c>
      <c r="BU11" s="450" t="s">
        <v>353</v>
      </c>
      <c r="BV11" s="450" t="s">
        <v>326</v>
      </c>
      <c r="BW11" s="451" t="s">
        <v>354</v>
      </c>
      <c r="BX11" s="451" t="s">
        <v>353</v>
      </c>
      <c r="BY11" s="451" t="s">
        <v>326</v>
      </c>
      <c r="BZ11" s="451" t="s">
        <v>354</v>
      </c>
      <c r="CA11" s="451" t="s">
        <v>353</v>
      </c>
      <c r="CB11" s="451" t="s">
        <v>326</v>
      </c>
      <c r="CC11" s="452" t="s">
        <v>354</v>
      </c>
      <c r="CD11" s="452" t="s">
        <v>353</v>
      </c>
      <c r="CE11" s="452" t="s">
        <v>326</v>
      </c>
      <c r="CF11" s="452" t="s">
        <v>354</v>
      </c>
      <c r="CG11" s="452" t="s">
        <v>353</v>
      </c>
      <c r="CH11" s="452" t="s">
        <v>326</v>
      </c>
      <c r="CI11" s="455" t="s">
        <v>354</v>
      </c>
      <c r="CJ11" s="455" t="s">
        <v>353</v>
      </c>
      <c r="CK11" s="455" t="s">
        <v>326</v>
      </c>
      <c r="CL11" s="455" t="s">
        <v>354</v>
      </c>
      <c r="CM11" s="455" t="s">
        <v>353</v>
      </c>
      <c r="CN11" s="455" t="s">
        <v>326</v>
      </c>
    </row>
    <row r="12" spans="1:92" x14ac:dyDescent="0.25">
      <c r="C12" s="449" t="s">
        <v>372</v>
      </c>
      <c r="D12" s="449" t="s">
        <v>372</v>
      </c>
      <c r="E12" s="449" t="s">
        <v>372</v>
      </c>
      <c r="F12" s="449" t="s">
        <v>372</v>
      </c>
      <c r="G12" s="449" t="s">
        <v>372</v>
      </c>
      <c r="H12" s="449" t="s">
        <v>372</v>
      </c>
      <c r="I12" s="450" t="s">
        <v>372</v>
      </c>
      <c r="J12" s="450" t="s">
        <v>372</v>
      </c>
      <c r="K12" s="450" t="s">
        <v>372</v>
      </c>
      <c r="L12" s="450" t="s">
        <v>372</v>
      </c>
      <c r="M12" s="450" t="s">
        <v>372</v>
      </c>
      <c r="N12" s="450" t="s">
        <v>372</v>
      </c>
      <c r="O12" s="451" t="s">
        <v>372</v>
      </c>
      <c r="P12" s="451" t="s">
        <v>372</v>
      </c>
      <c r="Q12" s="451" t="s">
        <v>372</v>
      </c>
      <c r="R12" s="451" t="s">
        <v>372</v>
      </c>
      <c r="S12" s="451" t="s">
        <v>372</v>
      </c>
      <c r="T12" s="451" t="s">
        <v>372</v>
      </c>
      <c r="U12" s="452" t="s">
        <v>372</v>
      </c>
      <c r="V12" s="452" t="s">
        <v>372</v>
      </c>
      <c r="W12" s="452" t="s">
        <v>372</v>
      </c>
      <c r="X12" s="452" t="s">
        <v>372</v>
      </c>
      <c r="Y12" s="452" t="s">
        <v>372</v>
      </c>
      <c r="Z12" s="452" t="s">
        <v>372</v>
      </c>
      <c r="AA12" s="453" t="s">
        <v>372</v>
      </c>
      <c r="AB12" s="453" t="s">
        <v>372</v>
      </c>
      <c r="AC12" s="453" t="s">
        <v>372</v>
      </c>
      <c r="AD12" s="453" t="s">
        <v>372</v>
      </c>
      <c r="AE12" s="453" t="s">
        <v>372</v>
      </c>
      <c r="AF12" s="453" t="s">
        <v>372</v>
      </c>
      <c r="AG12" s="449" t="s">
        <v>372</v>
      </c>
      <c r="AH12" s="449" t="s">
        <v>372</v>
      </c>
      <c r="AI12" s="449" t="s">
        <v>372</v>
      </c>
      <c r="AJ12" s="449" t="s">
        <v>372</v>
      </c>
      <c r="AK12" s="449" t="s">
        <v>372</v>
      </c>
      <c r="AL12" s="449" t="s">
        <v>372</v>
      </c>
      <c r="AM12" s="450" t="s">
        <v>372</v>
      </c>
      <c r="AN12" s="450" t="s">
        <v>372</v>
      </c>
      <c r="AO12" s="450" t="s">
        <v>372</v>
      </c>
      <c r="AP12" s="450" t="s">
        <v>372</v>
      </c>
      <c r="AQ12" s="450" t="s">
        <v>372</v>
      </c>
      <c r="AR12" s="450" t="s">
        <v>372</v>
      </c>
      <c r="AS12" s="451" t="s">
        <v>372</v>
      </c>
      <c r="AT12" s="451" t="s">
        <v>372</v>
      </c>
      <c r="AU12" s="451" t="s">
        <v>372</v>
      </c>
      <c r="AV12" s="451" t="s">
        <v>372</v>
      </c>
      <c r="AW12" s="451" t="s">
        <v>372</v>
      </c>
      <c r="AX12" s="451" t="s">
        <v>372</v>
      </c>
      <c r="AY12" s="452" t="s">
        <v>372</v>
      </c>
      <c r="AZ12" s="452" t="s">
        <v>372</v>
      </c>
      <c r="BA12" s="452" t="s">
        <v>372</v>
      </c>
      <c r="BB12" s="452" t="s">
        <v>372</v>
      </c>
      <c r="BC12" s="452" t="s">
        <v>372</v>
      </c>
      <c r="BD12" s="452" t="s">
        <v>372</v>
      </c>
      <c r="BE12" s="453" t="s">
        <v>372</v>
      </c>
      <c r="BF12" s="453" t="s">
        <v>372</v>
      </c>
      <c r="BG12" s="453" t="s">
        <v>372</v>
      </c>
      <c r="BH12" s="453" t="s">
        <v>372</v>
      </c>
      <c r="BI12" s="453" t="s">
        <v>372</v>
      </c>
      <c r="BJ12" s="453" t="s">
        <v>372</v>
      </c>
      <c r="BK12" s="454" t="s">
        <v>372</v>
      </c>
      <c r="BL12" s="454" t="s">
        <v>372</v>
      </c>
      <c r="BM12" s="454" t="s">
        <v>372</v>
      </c>
      <c r="BN12" s="454" t="s">
        <v>372</v>
      </c>
      <c r="BO12" s="454" t="s">
        <v>372</v>
      </c>
      <c r="BP12" s="454" t="s">
        <v>372</v>
      </c>
      <c r="BQ12" s="450" t="s">
        <v>372</v>
      </c>
      <c r="BR12" s="450" t="s">
        <v>372</v>
      </c>
      <c r="BS12" s="450" t="s">
        <v>372</v>
      </c>
      <c r="BT12" s="450" t="s">
        <v>372</v>
      </c>
      <c r="BU12" s="450" t="s">
        <v>372</v>
      </c>
      <c r="BV12" s="450" t="s">
        <v>372</v>
      </c>
      <c r="BW12" s="451" t="s">
        <v>372</v>
      </c>
      <c r="BX12" s="451" t="s">
        <v>372</v>
      </c>
      <c r="BY12" s="451" t="s">
        <v>372</v>
      </c>
      <c r="BZ12" s="451" t="s">
        <v>372</v>
      </c>
      <c r="CA12" s="451" t="s">
        <v>372</v>
      </c>
      <c r="CB12" s="451" t="s">
        <v>372</v>
      </c>
      <c r="CC12" s="452" t="s">
        <v>372</v>
      </c>
      <c r="CD12" s="452" t="s">
        <v>372</v>
      </c>
      <c r="CE12" s="452" t="s">
        <v>372</v>
      </c>
      <c r="CF12" s="452" t="s">
        <v>372</v>
      </c>
      <c r="CG12" s="452" t="s">
        <v>372</v>
      </c>
      <c r="CH12" s="452" t="s">
        <v>372</v>
      </c>
      <c r="CI12" s="455" t="s">
        <v>372</v>
      </c>
      <c r="CJ12" s="455" t="s">
        <v>372</v>
      </c>
      <c r="CK12" s="455" t="s">
        <v>372</v>
      </c>
      <c r="CL12" s="455" t="s">
        <v>372</v>
      </c>
      <c r="CM12" s="455" t="s">
        <v>372</v>
      </c>
      <c r="CN12" s="455" t="s">
        <v>372</v>
      </c>
    </row>
    <row r="13" spans="1:92" x14ac:dyDescent="0.25">
      <c r="A13" s="456"/>
      <c r="B13" s="456" t="s">
        <v>437</v>
      </c>
      <c r="C13" s="433">
        <v>49726</v>
      </c>
      <c r="D13" s="433">
        <v>48351</v>
      </c>
      <c r="E13" s="433">
        <v>98077</v>
      </c>
      <c r="F13" s="433">
        <v>72</v>
      </c>
      <c r="G13" s="433">
        <v>81</v>
      </c>
      <c r="H13" s="433">
        <v>77</v>
      </c>
      <c r="I13" s="433">
        <v>49690</v>
      </c>
      <c r="J13" s="433">
        <v>48331</v>
      </c>
      <c r="K13" s="433">
        <v>98021</v>
      </c>
      <c r="L13" s="433">
        <v>60</v>
      </c>
      <c r="M13" s="433">
        <v>75</v>
      </c>
      <c r="N13" s="433">
        <v>68</v>
      </c>
      <c r="O13" s="457">
        <v>49723</v>
      </c>
      <c r="P13" s="457">
        <v>48348</v>
      </c>
      <c r="Q13" s="457">
        <v>98071</v>
      </c>
      <c r="R13" s="457">
        <v>73</v>
      </c>
      <c r="S13" s="457">
        <v>73</v>
      </c>
      <c r="T13" s="457">
        <v>73</v>
      </c>
      <c r="U13" s="457" t="s">
        <v>416</v>
      </c>
      <c r="V13" s="457" t="s">
        <v>416</v>
      </c>
      <c r="W13" s="457" t="s">
        <v>416</v>
      </c>
      <c r="X13" s="457" t="s">
        <v>416</v>
      </c>
      <c r="Y13" s="457" t="s">
        <v>416</v>
      </c>
      <c r="Z13" s="457" t="s">
        <v>416</v>
      </c>
      <c r="AA13" s="457">
        <v>49644</v>
      </c>
      <c r="AB13" s="457">
        <v>48303</v>
      </c>
      <c r="AC13" s="457">
        <v>97947</v>
      </c>
      <c r="AD13" s="457">
        <v>54</v>
      </c>
      <c r="AE13" s="457">
        <v>64</v>
      </c>
      <c r="AF13" s="457">
        <v>59</v>
      </c>
      <c r="AG13" s="433">
        <v>224883</v>
      </c>
      <c r="AH13" s="433">
        <v>214673</v>
      </c>
      <c r="AI13" s="433">
        <v>439556</v>
      </c>
      <c r="AJ13" s="433">
        <v>86</v>
      </c>
      <c r="AK13" s="433">
        <v>92</v>
      </c>
      <c r="AL13" s="433">
        <v>89</v>
      </c>
      <c r="AM13" s="433">
        <v>224788</v>
      </c>
      <c r="AN13" s="433">
        <v>214608</v>
      </c>
      <c r="AO13" s="433">
        <v>439396</v>
      </c>
      <c r="AP13" s="433">
        <v>79</v>
      </c>
      <c r="AQ13" s="433">
        <v>89</v>
      </c>
      <c r="AR13" s="433">
        <v>84</v>
      </c>
      <c r="AS13" s="457">
        <v>224877</v>
      </c>
      <c r="AT13" s="457">
        <v>214670</v>
      </c>
      <c r="AU13" s="457">
        <v>439547</v>
      </c>
      <c r="AV13" s="457">
        <v>87</v>
      </c>
      <c r="AW13" s="457">
        <v>87</v>
      </c>
      <c r="AX13" s="457">
        <v>87</v>
      </c>
      <c r="AY13" s="457" t="s">
        <v>416</v>
      </c>
      <c r="AZ13" s="457" t="s">
        <v>416</v>
      </c>
      <c r="BA13" s="457" t="s">
        <v>416</v>
      </c>
      <c r="BB13" s="457" t="s">
        <v>416</v>
      </c>
      <c r="BC13" s="457" t="s">
        <v>416</v>
      </c>
      <c r="BD13" s="457" t="s">
        <v>416</v>
      </c>
      <c r="BE13" s="457">
        <v>224747</v>
      </c>
      <c r="BF13" s="457">
        <v>214568</v>
      </c>
      <c r="BG13" s="457">
        <v>439315</v>
      </c>
      <c r="BH13" s="457">
        <v>74</v>
      </c>
      <c r="BI13" s="457">
        <v>82</v>
      </c>
      <c r="BJ13" s="457">
        <v>78</v>
      </c>
      <c r="BK13" s="433">
        <v>274609</v>
      </c>
      <c r="BL13" s="433">
        <v>263024</v>
      </c>
      <c r="BM13" s="433">
        <v>537633</v>
      </c>
      <c r="BN13" s="433">
        <v>84</v>
      </c>
      <c r="BO13" s="433">
        <v>90</v>
      </c>
      <c r="BP13" s="433">
        <v>87</v>
      </c>
      <c r="BQ13" s="433">
        <v>274478</v>
      </c>
      <c r="BR13" s="433">
        <v>262939</v>
      </c>
      <c r="BS13" s="433">
        <v>537417</v>
      </c>
      <c r="BT13" s="433">
        <v>76</v>
      </c>
      <c r="BU13" s="433">
        <v>87</v>
      </c>
      <c r="BV13" s="433">
        <v>81</v>
      </c>
      <c r="BW13" s="457">
        <v>274600</v>
      </c>
      <c r="BX13" s="457">
        <v>263018</v>
      </c>
      <c r="BY13" s="457">
        <v>537618</v>
      </c>
      <c r="BZ13" s="457">
        <v>84</v>
      </c>
      <c r="CA13" s="457">
        <v>84</v>
      </c>
      <c r="CB13" s="457">
        <v>84</v>
      </c>
      <c r="CC13" s="457" t="s">
        <v>416</v>
      </c>
      <c r="CD13" s="457" t="s">
        <v>416</v>
      </c>
      <c r="CE13" s="457" t="s">
        <v>416</v>
      </c>
      <c r="CF13" s="457" t="s">
        <v>416</v>
      </c>
      <c r="CG13" s="457" t="s">
        <v>416</v>
      </c>
      <c r="CH13" s="457" t="s">
        <v>416</v>
      </c>
      <c r="CI13" s="457">
        <v>274391</v>
      </c>
      <c r="CJ13" s="457">
        <v>262871</v>
      </c>
      <c r="CK13" s="457">
        <v>537262</v>
      </c>
      <c r="CL13" s="457">
        <v>71</v>
      </c>
      <c r="CM13" s="457">
        <v>78</v>
      </c>
      <c r="CN13" s="457">
        <v>74</v>
      </c>
    </row>
    <row r="14" spans="1:92" x14ac:dyDescent="0.25">
      <c r="A14" s="456"/>
      <c r="B14" s="456" t="s">
        <v>33</v>
      </c>
      <c r="C14" s="433">
        <v>34569</v>
      </c>
      <c r="D14" s="433">
        <v>33499</v>
      </c>
      <c r="E14" s="433">
        <v>68068</v>
      </c>
      <c r="F14" s="433">
        <v>70</v>
      </c>
      <c r="G14" s="433">
        <v>79</v>
      </c>
      <c r="H14" s="433">
        <v>75</v>
      </c>
      <c r="I14" s="433">
        <v>34539</v>
      </c>
      <c r="J14" s="433">
        <v>33489</v>
      </c>
      <c r="K14" s="433">
        <v>68028</v>
      </c>
      <c r="L14" s="433">
        <v>57</v>
      </c>
      <c r="M14" s="433">
        <v>73</v>
      </c>
      <c r="N14" s="433">
        <v>65</v>
      </c>
      <c r="O14" s="457">
        <v>34567</v>
      </c>
      <c r="P14" s="457">
        <v>33498</v>
      </c>
      <c r="Q14" s="457">
        <v>68065</v>
      </c>
      <c r="R14" s="457">
        <v>71</v>
      </c>
      <c r="S14" s="457">
        <v>71</v>
      </c>
      <c r="T14" s="457">
        <v>71</v>
      </c>
      <c r="U14" s="457" t="s">
        <v>416</v>
      </c>
      <c r="V14" s="457" t="s">
        <v>416</v>
      </c>
      <c r="W14" s="457" t="s">
        <v>416</v>
      </c>
      <c r="X14" s="457" t="s">
        <v>416</v>
      </c>
      <c r="Y14" s="457" t="s">
        <v>416</v>
      </c>
      <c r="Z14" s="457" t="s">
        <v>416</v>
      </c>
      <c r="AA14" s="457">
        <v>34511</v>
      </c>
      <c r="AB14" s="457">
        <v>33470</v>
      </c>
      <c r="AC14" s="457">
        <v>67981</v>
      </c>
      <c r="AD14" s="457">
        <v>51</v>
      </c>
      <c r="AE14" s="457">
        <v>61</v>
      </c>
      <c r="AF14" s="457">
        <v>56</v>
      </c>
      <c r="AG14" s="433">
        <v>180690</v>
      </c>
      <c r="AH14" s="433">
        <v>172812</v>
      </c>
      <c r="AI14" s="433">
        <v>353502</v>
      </c>
      <c r="AJ14" s="433">
        <v>87</v>
      </c>
      <c r="AK14" s="433">
        <v>92</v>
      </c>
      <c r="AL14" s="433">
        <v>89</v>
      </c>
      <c r="AM14" s="433">
        <v>180638</v>
      </c>
      <c r="AN14" s="433">
        <v>172761</v>
      </c>
      <c r="AO14" s="433">
        <v>353399</v>
      </c>
      <c r="AP14" s="433">
        <v>79</v>
      </c>
      <c r="AQ14" s="433">
        <v>90</v>
      </c>
      <c r="AR14" s="433">
        <v>84</v>
      </c>
      <c r="AS14" s="457">
        <v>180688</v>
      </c>
      <c r="AT14" s="457">
        <v>172809</v>
      </c>
      <c r="AU14" s="457">
        <v>353497</v>
      </c>
      <c r="AV14" s="457">
        <v>87</v>
      </c>
      <c r="AW14" s="457">
        <v>87</v>
      </c>
      <c r="AX14" s="457">
        <v>87</v>
      </c>
      <c r="AY14" s="457" t="s">
        <v>416</v>
      </c>
      <c r="AZ14" s="457" t="s">
        <v>416</v>
      </c>
      <c r="BA14" s="457" t="s">
        <v>416</v>
      </c>
      <c r="BB14" s="457" t="s">
        <v>416</v>
      </c>
      <c r="BC14" s="457" t="s">
        <v>416</v>
      </c>
      <c r="BD14" s="457" t="s">
        <v>416</v>
      </c>
      <c r="BE14" s="457">
        <v>180613</v>
      </c>
      <c r="BF14" s="457">
        <v>172745</v>
      </c>
      <c r="BG14" s="457">
        <v>353358</v>
      </c>
      <c r="BH14" s="457">
        <v>75</v>
      </c>
      <c r="BI14" s="457">
        <v>82</v>
      </c>
      <c r="BJ14" s="457">
        <v>78</v>
      </c>
      <c r="BK14" s="433">
        <v>215259</v>
      </c>
      <c r="BL14" s="433">
        <v>206311</v>
      </c>
      <c r="BM14" s="433">
        <v>421570</v>
      </c>
      <c r="BN14" s="433">
        <v>84</v>
      </c>
      <c r="BO14" s="433">
        <v>90</v>
      </c>
      <c r="BP14" s="433">
        <v>87</v>
      </c>
      <c r="BQ14" s="433">
        <v>215177</v>
      </c>
      <c r="BR14" s="433">
        <v>206250</v>
      </c>
      <c r="BS14" s="433">
        <v>421427</v>
      </c>
      <c r="BT14" s="433">
        <v>76</v>
      </c>
      <c r="BU14" s="433">
        <v>87</v>
      </c>
      <c r="BV14" s="433">
        <v>81</v>
      </c>
      <c r="BW14" s="457">
        <v>215255</v>
      </c>
      <c r="BX14" s="457">
        <v>206307</v>
      </c>
      <c r="BY14" s="457">
        <v>421562</v>
      </c>
      <c r="BZ14" s="457">
        <v>85</v>
      </c>
      <c r="CA14" s="457">
        <v>84</v>
      </c>
      <c r="CB14" s="457">
        <v>84</v>
      </c>
      <c r="CC14" s="457" t="s">
        <v>416</v>
      </c>
      <c r="CD14" s="457" t="s">
        <v>416</v>
      </c>
      <c r="CE14" s="457" t="s">
        <v>416</v>
      </c>
      <c r="CF14" s="457" t="s">
        <v>416</v>
      </c>
      <c r="CG14" s="457" t="s">
        <v>416</v>
      </c>
      <c r="CH14" s="457" t="s">
        <v>416</v>
      </c>
      <c r="CI14" s="457">
        <v>215124</v>
      </c>
      <c r="CJ14" s="457">
        <v>206215</v>
      </c>
      <c r="CK14" s="457">
        <v>421339</v>
      </c>
      <c r="CL14" s="457">
        <v>71</v>
      </c>
      <c r="CM14" s="457">
        <v>79</v>
      </c>
      <c r="CN14" s="457">
        <v>75</v>
      </c>
    </row>
    <row r="15" spans="1:92" x14ac:dyDescent="0.25">
      <c r="A15" s="458"/>
      <c r="B15" s="458" t="s">
        <v>373</v>
      </c>
      <c r="C15" s="433">
        <v>32308</v>
      </c>
      <c r="D15" s="433">
        <v>31348</v>
      </c>
      <c r="E15" s="433">
        <v>63656</v>
      </c>
      <c r="F15" s="433">
        <v>71</v>
      </c>
      <c r="G15" s="433">
        <v>80</v>
      </c>
      <c r="H15" s="433">
        <v>75</v>
      </c>
      <c r="I15" s="433">
        <v>32286</v>
      </c>
      <c r="J15" s="433">
        <v>31347</v>
      </c>
      <c r="K15" s="433">
        <v>63633</v>
      </c>
      <c r="L15" s="433">
        <v>57</v>
      </c>
      <c r="M15" s="433">
        <v>73</v>
      </c>
      <c r="N15" s="433">
        <v>65</v>
      </c>
      <c r="O15" s="457">
        <v>32306</v>
      </c>
      <c r="P15" s="457">
        <v>31347</v>
      </c>
      <c r="Q15" s="457">
        <v>63653</v>
      </c>
      <c r="R15" s="457">
        <v>71</v>
      </c>
      <c r="S15" s="457">
        <v>71</v>
      </c>
      <c r="T15" s="457">
        <v>71</v>
      </c>
      <c r="U15" s="457" t="s">
        <v>416</v>
      </c>
      <c r="V15" s="457" t="s">
        <v>416</v>
      </c>
      <c r="W15" s="457" t="s">
        <v>416</v>
      </c>
      <c r="X15" s="457" t="s">
        <v>416</v>
      </c>
      <c r="Y15" s="457" t="s">
        <v>416</v>
      </c>
      <c r="Z15" s="457" t="s">
        <v>416</v>
      </c>
      <c r="AA15" s="457">
        <v>32259</v>
      </c>
      <c r="AB15" s="457">
        <v>31329</v>
      </c>
      <c r="AC15" s="457">
        <v>63588</v>
      </c>
      <c r="AD15" s="457">
        <v>51</v>
      </c>
      <c r="AE15" s="457">
        <v>62</v>
      </c>
      <c r="AF15" s="457">
        <v>56</v>
      </c>
      <c r="AG15" s="433">
        <v>170103</v>
      </c>
      <c r="AH15" s="433">
        <v>162732</v>
      </c>
      <c r="AI15" s="433">
        <v>332835</v>
      </c>
      <c r="AJ15" s="433">
        <v>87</v>
      </c>
      <c r="AK15" s="433">
        <v>93</v>
      </c>
      <c r="AL15" s="433">
        <v>90</v>
      </c>
      <c r="AM15" s="433">
        <v>170063</v>
      </c>
      <c r="AN15" s="433">
        <v>162696</v>
      </c>
      <c r="AO15" s="433">
        <v>332759</v>
      </c>
      <c r="AP15" s="433">
        <v>80</v>
      </c>
      <c r="AQ15" s="433">
        <v>90</v>
      </c>
      <c r="AR15" s="433">
        <v>85</v>
      </c>
      <c r="AS15" s="457">
        <v>170101</v>
      </c>
      <c r="AT15" s="457">
        <v>162729</v>
      </c>
      <c r="AU15" s="457">
        <v>332830</v>
      </c>
      <c r="AV15" s="457">
        <v>87</v>
      </c>
      <c r="AW15" s="457">
        <v>87</v>
      </c>
      <c r="AX15" s="457">
        <v>87</v>
      </c>
      <c r="AY15" s="457" t="s">
        <v>416</v>
      </c>
      <c r="AZ15" s="457" t="s">
        <v>416</v>
      </c>
      <c r="BA15" s="457" t="s">
        <v>416</v>
      </c>
      <c r="BB15" s="457" t="s">
        <v>416</v>
      </c>
      <c r="BC15" s="457" t="s">
        <v>416</v>
      </c>
      <c r="BD15" s="457" t="s">
        <v>416</v>
      </c>
      <c r="BE15" s="457">
        <v>170039</v>
      </c>
      <c r="BF15" s="457">
        <v>162681</v>
      </c>
      <c r="BG15" s="457">
        <v>332720</v>
      </c>
      <c r="BH15" s="457">
        <v>75</v>
      </c>
      <c r="BI15" s="457">
        <v>83</v>
      </c>
      <c r="BJ15" s="457">
        <v>79</v>
      </c>
      <c r="BK15" s="433">
        <v>202411</v>
      </c>
      <c r="BL15" s="433">
        <v>194080</v>
      </c>
      <c r="BM15" s="433">
        <v>396491</v>
      </c>
      <c r="BN15" s="433">
        <v>85</v>
      </c>
      <c r="BO15" s="433">
        <v>90</v>
      </c>
      <c r="BP15" s="433">
        <v>88</v>
      </c>
      <c r="BQ15" s="433">
        <v>202349</v>
      </c>
      <c r="BR15" s="433">
        <v>194043</v>
      </c>
      <c r="BS15" s="433">
        <v>396392</v>
      </c>
      <c r="BT15" s="433">
        <v>76</v>
      </c>
      <c r="BU15" s="433">
        <v>87</v>
      </c>
      <c r="BV15" s="433">
        <v>82</v>
      </c>
      <c r="BW15" s="457">
        <v>202407</v>
      </c>
      <c r="BX15" s="457">
        <v>194076</v>
      </c>
      <c r="BY15" s="457">
        <v>396483</v>
      </c>
      <c r="BZ15" s="457">
        <v>85</v>
      </c>
      <c r="CA15" s="457">
        <v>85</v>
      </c>
      <c r="CB15" s="457">
        <v>85</v>
      </c>
      <c r="CC15" s="457" t="s">
        <v>416</v>
      </c>
      <c r="CD15" s="457" t="s">
        <v>416</v>
      </c>
      <c r="CE15" s="457" t="s">
        <v>416</v>
      </c>
      <c r="CF15" s="457" t="s">
        <v>416</v>
      </c>
      <c r="CG15" s="457" t="s">
        <v>416</v>
      </c>
      <c r="CH15" s="457" t="s">
        <v>416</v>
      </c>
      <c r="CI15" s="457">
        <v>202298</v>
      </c>
      <c r="CJ15" s="457">
        <v>194010</v>
      </c>
      <c r="CK15" s="457">
        <v>396308</v>
      </c>
      <c r="CL15" s="457">
        <v>71</v>
      </c>
      <c r="CM15" s="457">
        <v>79</v>
      </c>
      <c r="CN15" s="457">
        <v>75</v>
      </c>
    </row>
    <row r="16" spans="1:92" x14ac:dyDescent="0.25">
      <c r="A16" s="458"/>
      <c r="B16" s="458" t="s">
        <v>374</v>
      </c>
      <c r="C16" s="433">
        <v>148</v>
      </c>
      <c r="D16" s="433">
        <v>131</v>
      </c>
      <c r="E16" s="433">
        <v>279</v>
      </c>
      <c r="F16" s="433">
        <v>76</v>
      </c>
      <c r="G16" s="433">
        <v>77</v>
      </c>
      <c r="H16" s="433">
        <v>76</v>
      </c>
      <c r="I16" s="433">
        <v>147</v>
      </c>
      <c r="J16" s="433">
        <v>130</v>
      </c>
      <c r="K16" s="433">
        <v>277</v>
      </c>
      <c r="L16" s="433">
        <v>58</v>
      </c>
      <c r="M16" s="433">
        <v>65</v>
      </c>
      <c r="N16" s="433">
        <v>61</v>
      </c>
      <c r="O16" s="457">
        <v>148</v>
      </c>
      <c r="P16" s="457">
        <v>131</v>
      </c>
      <c r="Q16" s="457">
        <v>279</v>
      </c>
      <c r="R16" s="457">
        <v>68</v>
      </c>
      <c r="S16" s="457">
        <v>66</v>
      </c>
      <c r="T16" s="457">
        <v>67</v>
      </c>
      <c r="U16" s="457" t="s">
        <v>416</v>
      </c>
      <c r="V16" s="457" t="s">
        <v>416</v>
      </c>
      <c r="W16" s="457" t="s">
        <v>416</v>
      </c>
      <c r="X16" s="457" t="s">
        <v>416</v>
      </c>
      <c r="Y16" s="457" t="s">
        <v>416</v>
      </c>
      <c r="Z16" s="457" t="s">
        <v>416</v>
      </c>
      <c r="AA16" s="457">
        <v>147</v>
      </c>
      <c r="AB16" s="457">
        <v>130</v>
      </c>
      <c r="AC16" s="457">
        <v>277</v>
      </c>
      <c r="AD16" s="457">
        <v>52</v>
      </c>
      <c r="AE16" s="457">
        <v>57</v>
      </c>
      <c r="AF16" s="457">
        <v>55</v>
      </c>
      <c r="AG16" s="433">
        <v>699</v>
      </c>
      <c r="AH16" s="433">
        <v>667</v>
      </c>
      <c r="AI16" s="433">
        <v>1366</v>
      </c>
      <c r="AJ16" s="433">
        <v>94</v>
      </c>
      <c r="AK16" s="433">
        <v>96</v>
      </c>
      <c r="AL16" s="433">
        <v>95</v>
      </c>
      <c r="AM16" s="433">
        <v>698</v>
      </c>
      <c r="AN16" s="433">
        <v>667</v>
      </c>
      <c r="AO16" s="433">
        <v>1365</v>
      </c>
      <c r="AP16" s="433">
        <v>87</v>
      </c>
      <c r="AQ16" s="433">
        <v>93</v>
      </c>
      <c r="AR16" s="433">
        <v>90</v>
      </c>
      <c r="AS16" s="457">
        <v>699</v>
      </c>
      <c r="AT16" s="457">
        <v>667</v>
      </c>
      <c r="AU16" s="457">
        <v>1366</v>
      </c>
      <c r="AV16" s="457">
        <v>93</v>
      </c>
      <c r="AW16" s="457">
        <v>93</v>
      </c>
      <c r="AX16" s="457">
        <v>93</v>
      </c>
      <c r="AY16" s="457" t="s">
        <v>416</v>
      </c>
      <c r="AZ16" s="457" t="s">
        <v>416</v>
      </c>
      <c r="BA16" s="457" t="s">
        <v>416</v>
      </c>
      <c r="BB16" s="457" t="s">
        <v>416</v>
      </c>
      <c r="BC16" s="457" t="s">
        <v>416</v>
      </c>
      <c r="BD16" s="457" t="s">
        <v>416</v>
      </c>
      <c r="BE16" s="457">
        <v>698</v>
      </c>
      <c r="BF16" s="457">
        <v>667</v>
      </c>
      <c r="BG16" s="457">
        <v>1365</v>
      </c>
      <c r="BH16" s="457">
        <v>84</v>
      </c>
      <c r="BI16" s="457">
        <v>88</v>
      </c>
      <c r="BJ16" s="457">
        <v>86</v>
      </c>
      <c r="BK16" s="433">
        <v>847</v>
      </c>
      <c r="BL16" s="433">
        <v>798</v>
      </c>
      <c r="BM16" s="433">
        <v>1645</v>
      </c>
      <c r="BN16" s="433">
        <v>91</v>
      </c>
      <c r="BO16" s="433">
        <v>92</v>
      </c>
      <c r="BP16" s="433">
        <v>92</v>
      </c>
      <c r="BQ16" s="433">
        <v>845</v>
      </c>
      <c r="BR16" s="433">
        <v>797</v>
      </c>
      <c r="BS16" s="433">
        <v>1642</v>
      </c>
      <c r="BT16" s="433">
        <v>82</v>
      </c>
      <c r="BU16" s="433">
        <v>89</v>
      </c>
      <c r="BV16" s="433">
        <v>85</v>
      </c>
      <c r="BW16" s="457">
        <v>847</v>
      </c>
      <c r="BX16" s="457">
        <v>798</v>
      </c>
      <c r="BY16" s="457">
        <v>1645</v>
      </c>
      <c r="BZ16" s="457">
        <v>88</v>
      </c>
      <c r="CA16" s="457">
        <v>88</v>
      </c>
      <c r="CB16" s="457">
        <v>88</v>
      </c>
      <c r="CC16" s="457" t="s">
        <v>416</v>
      </c>
      <c r="CD16" s="457" t="s">
        <v>416</v>
      </c>
      <c r="CE16" s="457" t="s">
        <v>416</v>
      </c>
      <c r="CF16" s="457" t="s">
        <v>416</v>
      </c>
      <c r="CG16" s="457" t="s">
        <v>416</v>
      </c>
      <c r="CH16" s="457" t="s">
        <v>416</v>
      </c>
      <c r="CI16" s="457">
        <v>845</v>
      </c>
      <c r="CJ16" s="457">
        <v>797</v>
      </c>
      <c r="CK16" s="457">
        <v>1642</v>
      </c>
      <c r="CL16" s="457">
        <v>78</v>
      </c>
      <c r="CM16" s="457">
        <v>83</v>
      </c>
      <c r="CN16" s="457">
        <v>81</v>
      </c>
    </row>
    <row r="17" spans="1:92" x14ac:dyDescent="0.25">
      <c r="A17" s="458"/>
      <c r="B17" s="458" t="s">
        <v>375</v>
      </c>
      <c r="C17" s="433">
        <v>139</v>
      </c>
      <c r="D17" s="433">
        <v>144</v>
      </c>
      <c r="E17" s="433">
        <v>283</v>
      </c>
      <c r="F17" s="433">
        <v>43</v>
      </c>
      <c r="G17" s="433">
        <v>56</v>
      </c>
      <c r="H17" s="433">
        <v>49</v>
      </c>
      <c r="I17" s="433">
        <v>137</v>
      </c>
      <c r="J17" s="433">
        <v>143</v>
      </c>
      <c r="K17" s="433">
        <v>280</v>
      </c>
      <c r="L17" s="433">
        <v>29</v>
      </c>
      <c r="M17" s="433">
        <v>39</v>
      </c>
      <c r="N17" s="433">
        <v>34</v>
      </c>
      <c r="O17" s="457">
        <v>139</v>
      </c>
      <c r="P17" s="457">
        <v>144</v>
      </c>
      <c r="Q17" s="457">
        <v>283</v>
      </c>
      <c r="R17" s="457">
        <v>46</v>
      </c>
      <c r="S17" s="457">
        <v>44</v>
      </c>
      <c r="T17" s="457">
        <v>45</v>
      </c>
      <c r="U17" s="457" t="s">
        <v>416</v>
      </c>
      <c r="V17" s="457" t="s">
        <v>416</v>
      </c>
      <c r="W17" s="457" t="s">
        <v>416</v>
      </c>
      <c r="X17" s="457" t="s">
        <v>416</v>
      </c>
      <c r="Y17" s="457" t="s">
        <v>416</v>
      </c>
      <c r="Z17" s="457" t="s">
        <v>416</v>
      </c>
      <c r="AA17" s="457">
        <v>137</v>
      </c>
      <c r="AB17" s="457">
        <v>143</v>
      </c>
      <c r="AC17" s="457">
        <v>280</v>
      </c>
      <c r="AD17" s="457">
        <v>25</v>
      </c>
      <c r="AE17" s="457">
        <v>29</v>
      </c>
      <c r="AF17" s="457">
        <v>27</v>
      </c>
      <c r="AG17" s="433">
        <v>75</v>
      </c>
      <c r="AH17" s="433">
        <v>52</v>
      </c>
      <c r="AI17" s="433">
        <v>127</v>
      </c>
      <c r="AJ17" s="433">
        <v>59</v>
      </c>
      <c r="AK17" s="433">
        <v>44</v>
      </c>
      <c r="AL17" s="433">
        <v>53</v>
      </c>
      <c r="AM17" s="433">
        <v>74</v>
      </c>
      <c r="AN17" s="433">
        <v>50</v>
      </c>
      <c r="AO17" s="433">
        <v>124</v>
      </c>
      <c r="AP17" s="433">
        <v>46</v>
      </c>
      <c r="AQ17" s="433">
        <v>40</v>
      </c>
      <c r="AR17" s="433">
        <v>44</v>
      </c>
      <c r="AS17" s="457">
        <v>75</v>
      </c>
      <c r="AT17" s="457">
        <v>52</v>
      </c>
      <c r="AU17" s="457">
        <v>127</v>
      </c>
      <c r="AV17" s="457">
        <v>55</v>
      </c>
      <c r="AW17" s="457">
        <v>38</v>
      </c>
      <c r="AX17" s="457">
        <v>48</v>
      </c>
      <c r="AY17" s="457" t="s">
        <v>416</v>
      </c>
      <c r="AZ17" s="457" t="s">
        <v>416</v>
      </c>
      <c r="BA17" s="457" t="s">
        <v>416</v>
      </c>
      <c r="BB17" s="457" t="s">
        <v>416</v>
      </c>
      <c r="BC17" s="457" t="s">
        <v>416</v>
      </c>
      <c r="BD17" s="457" t="s">
        <v>416</v>
      </c>
      <c r="BE17" s="457">
        <v>74</v>
      </c>
      <c r="BF17" s="457">
        <v>50</v>
      </c>
      <c r="BG17" s="457">
        <v>124</v>
      </c>
      <c r="BH17" s="457">
        <v>39</v>
      </c>
      <c r="BI17" s="457">
        <v>26</v>
      </c>
      <c r="BJ17" s="457">
        <v>34</v>
      </c>
      <c r="BK17" s="433">
        <v>214</v>
      </c>
      <c r="BL17" s="433">
        <v>196</v>
      </c>
      <c r="BM17" s="433">
        <v>410</v>
      </c>
      <c r="BN17" s="433">
        <v>49</v>
      </c>
      <c r="BO17" s="433">
        <v>53</v>
      </c>
      <c r="BP17" s="433">
        <v>50</v>
      </c>
      <c r="BQ17" s="433">
        <v>211</v>
      </c>
      <c r="BR17" s="433">
        <v>193</v>
      </c>
      <c r="BS17" s="433">
        <v>404</v>
      </c>
      <c r="BT17" s="433">
        <v>35</v>
      </c>
      <c r="BU17" s="433">
        <v>39</v>
      </c>
      <c r="BV17" s="433">
        <v>37</v>
      </c>
      <c r="BW17" s="457">
        <v>214</v>
      </c>
      <c r="BX17" s="457">
        <v>196</v>
      </c>
      <c r="BY17" s="457">
        <v>410</v>
      </c>
      <c r="BZ17" s="457">
        <v>49</v>
      </c>
      <c r="CA17" s="457">
        <v>43</v>
      </c>
      <c r="CB17" s="457">
        <v>46</v>
      </c>
      <c r="CC17" s="457" t="s">
        <v>416</v>
      </c>
      <c r="CD17" s="457" t="s">
        <v>416</v>
      </c>
      <c r="CE17" s="457" t="s">
        <v>416</v>
      </c>
      <c r="CF17" s="457" t="s">
        <v>416</v>
      </c>
      <c r="CG17" s="457" t="s">
        <v>416</v>
      </c>
      <c r="CH17" s="457" t="s">
        <v>416</v>
      </c>
      <c r="CI17" s="457">
        <v>211</v>
      </c>
      <c r="CJ17" s="457">
        <v>193</v>
      </c>
      <c r="CK17" s="457">
        <v>404</v>
      </c>
      <c r="CL17" s="457">
        <v>30</v>
      </c>
      <c r="CM17" s="457">
        <v>28</v>
      </c>
      <c r="CN17" s="457">
        <v>29</v>
      </c>
    </row>
    <row r="18" spans="1:92" x14ac:dyDescent="0.25">
      <c r="A18" s="458"/>
      <c r="B18" s="458" t="s">
        <v>376</v>
      </c>
      <c r="C18" s="433">
        <v>286</v>
      </c>
      <c r="D18" s="433">
        <v>321</v>
      </c>
      <c r="E18" s="433">
        <v>607</v>
      </c>
      <c r="F18" s="433">
        <v>34</v>
      </c>
      <c r="G18" s="433">
        <v>45</v>
      </c>
      <c r="H18" s="433">
        <v>40</v>
      </c>
      <c r="I18" s="433">
        <v>285</v>
      </c>
      <c r="J18" s="433">
        <v>318</v>
      </c>
      <c r="K18" s="433">
        <v>603</v>
      </c>
      <c r="L18" s="433">
        <v>23</v>
      </c>
      <c r="M18" s="433">
        <v>35</v>
      </c>
      <c r="N18" s="433">
        <v>29</v>
      </c>
      <c r="O18" s="457">
        <v>286</v>
      </c>
      <c r="P18" s="457">
        <v>321</v>
      </c>
      <c r="Q18" s="457">
        <v>607</v>
      </c>
      <c r="R18" s="457">
        <v>38</v>
      </c>
      <c r="S18" s="457">
        <v>36</v>
      </c>
      <c r="T18" s="457">
        <v>37</v>
      </c>
      <c r="U18" s="457" t="s">
        <v>416</v>
      </c>
      <c r="V18" s="457" t="s">
        <v>416</v>
      </c>
      <c r="W18" s="457" t="s">
        <v>416</v>
      </c>
      <c r="X18" s="457" t="s">
        <v>416</v>
      </c>
      <c r="Y18" s="457" t="s">
        <v>416</v>
      </c>
      <c r="Z18" s="457" t="s">
        <v>416</v>
      </c>
      <c r="AA18" s="457">
        <v>285</v>
      </c>
      <c r="AB18" s="457">
        <v>318</v>
      </c>
      <c r="AC18" s="457">
        <v>603</v>
      </c>
      <c r="AD18" s="457">
        <v>18</v>
      </c>
      <c r="AE18" s="457">
        <v>27</v>
      </c>
      <c r="AF18" s="457">
        <v>23</v>
      </c>
      <c r="AG18" s="433">
        <v>442</v>
      </c>
      <c r="AH18" s="433">
        <v>340</v>
      </c>
      <c r="AI18" s="433">
        <v>782</v>
      </c>
      <c r="AJ18" s="433">
        <v>42</v>
      </c>
      <c r="AK18" s="433">
        <v>44</v>
      </c>
      <c r="AL18" s="433">
        <v>43</v>
      </c>
      <c r="AM18" s="433">
        <v>441</v>
      </c>
      <c r="AN18" s="433">
        <v>337</v>
      </c>
      <c r="AO18" s="433">
        <v>778</v>
      </c>
      <c r="AP18" s="433">
        <v>28</v>
      </c>
      <c r="AQ18" s="433">
        <v>39</v>
      </c>
      <c r="AR18" s="433">
        <v>33</v>
      </c>
      <c r="AS18" s="457">
        <v>442</v>
      </c>
      <c r="AT18" s="457">
        <v>340</v>
      </c>
      <c r="AU18" s="457">
        <v>782</v>
      </c>
      <c r="AV18" s="457">
        <v>42</v>
      </c>
      <c r="AW18" s="457">
        <v>37</v>
      </c>
      <c r="AX18" s="457">
        <v>40</v>
      </c>
      <c r="AY18" s="457" t="s">
        <v>416</v>
      </c>
      <c r="AZ18" s="457" t="s">
        <v>416</v>
      </c>
      <c r="BA18" s="457" t="s">
        <v>416</v>
      </c>
      <c r="BB18" s="457" t="s">
        <v>416</v>
      </c>
      <c r="BC18" s="457" t="s">
        <v>416</v>
      </c>
      <c r="BD18" s="457" t="s">
        <v>416</v>
      </c>
      <c r="BE18" s="457">
        <v>440</v>
      </c>
      <c r="BF18" s="457">
        <v>337</v>
      </c>
      <c r="BG18" s="457">
        <v>777</v>
      </c>
      <c r="BH18" s="457">
        <v>23</v>
      </c>
      <c r="BI18" s="457">
        <v>30</v>
      </c>
      <c r="BJ18" s="457">
        <v>26</v>
      </c>
      <c r="BK18" s="433">
        <v>728</v>
      </c>
      <c r="BL18" s="433">
        <v>661</v>
      </c>
      <c r="BM18" s="433">
        <v>1389</v>
      </c>
      <c r="BN18" s="433">
        <v>39</v>
      </c>
      <c r="BO18" s="433">
        <v>45</v>
      </c>
      <c r="BP18" s="433">
        <v>42</v>
      </c>
      <c r="BQ18" s="433">
        <v>726</v>
      </c>
      <c r="BR18" s="433">
        <v>655</v>
      </c>
      <c r="BS18" s="433">
        <v>1381</v>
      </c>
      <c r="BT18" s="433">
        <v>26</v>
      </c>
      <c r="BU18" s="433">
        <v>37</v>
      </c>
      <c r="BV18" s="433">
        <v>31</v>
      </c>
      <c r="BW18" s="457">
        <v>728</v>
      </c>
      <c r="BX18" s="457">
        <v>661</v>
      </c>
      <c r="BY18" s="457">
        <v>1389</v>
      </c>
      <c r="BZ18" s="457">
        <v>41</v>
      </c>
      <c r="CA18" s="457">
        <v>36</v>
      </c>
      <c r="CB18" s="457">
        <v>39</v>
      </c>
      <c r="CC18" s="457" t="s">
        <v>416</v>
      </c>
      <c r="CD18" s="457" t="s">
        <v>416</v>
      </c>
      <c r="CE18" s="457" t="s">
        <v>416</v>
      </c>
      <c r="CF18" s="457" t="s">
        <v>416</v>
      </c>
      <c r="CG18" s="457" t="s">
        <v>416</v>
      </c>
      <c r="CH18" s="457" t="s">
        <v>416</v>
      </c>
      <c r="CI18" s="457">
        <v>725</v>
      </c>
      <c r="CJ18" s="457">
        <v>655</v>
      </c>
      <c r="CK18" s="457">
        <v>1380</v>
      </c>
      <c r="CL18" s="457">
        <v>21</v>
      </c>
      <c r="CM18" s="457">
        <v>29</v>
      </c>
      <c r="CN18" s="457">
        <v>24</v>
      </c>
    </row>
    <row r="19" spans="1:92" x14ac:dyDescent="0.25">
      <c r="A19" s="458"/>
      <c r="B19" s="458" t="s">
        <v>377</v>
      </c>
      <c r="C19" s="433">
        <v>1688</v>
      </c>
      <c r="D19" s="433">
        <v>1555</v>
      </c>
      <c r="E19" s="433">
        <v>3243</v>
      </c>
      <c r="F19" s="433">
        <v>71</v>
      </c>
      <c r="G19" s="433">
        <v>79</v>
      </c>
      <c r="H19" s="433">
        <v>75</v>
      </c>
      <c r="I19" s="433">
        <v>1684</v>
      </c>
      <c r="J19" s="433">
        <v>1551</v>
      </c>
      <c r="K19" s="433">
        <v>3235</v>
      </c>
      <c r="L19" s="433">
        <v>62</v>
      </c>
      <c r="M19" s="433">
        <v>76</v>
      </c>
      <c r="N19" s="433">
        <v>69</v>
      </c>
      <c r="O19" s="457">
        <v>1688</v>
      </c>
      <c r="P19" s="457">
        <v>1555</v>
      </c>
      <c r="Q19" s="457">
        <v>3243</v>
      </c>
      <c r="R19" s="457">
        <v>76</v>
      </c>
      <c r="S19" s="457">
        <v>74</v>
      </c>
      <c r="T19" s="457">
        <v>75</v>
      </c>
      <c r="U19" s="457" t="s">
        <v>416</v>
      </c>
      <c r="V19" s="457" t="s">
        <v>416</v>
      </c>
      <c r="W19" s="457" t="s">
        <v>416</v>
      </c>
      <c r="X19" s="457" t="s">
        <v>416</v>
      </c>
      <c r="Y19" s="457" t="s">
        <v>416</v>
      </c>
      <c r="Z19" s="457" t="s">
        <v>416</v>
      </c>
      <c r="AA19" s="457">
        <v>1683</v>
      </c>
      <c r="AB19" s="457">
        <v>1550</v>
      </c>
      <c r="AC19" s="457">
        <v>3233</v>
      </c>
      <c r="AD19" s="457">
        <v>56</v>
      </c>
      <c r="AE19" s="457">
        <v>66</v>
      </c>
      <c r="AF19" s="457">
        <v>61</v>
      </c>
      <c r="AG19" s="433">
        <v>9371</v>
      </c>
      <c r="AH19" s="433">
        <v>9021</v>
      </c>
      <c r="AI19" s="433">
        <v>18392</v>
      </c>
      <c r="AJ19" s="433">
        <v>77</v>
      </c>
      <c r="AK19" s="433">
        <v>82</v>
      </c>
      <c r="AL19" s="433">
        <v>80</v>
      </c>
      <c r="AM19" s="433">
        <v>9362</v>
      </c>
      <c r="AN19" s="433">
        <v>9011</v>
      </c>
      <c r="AO19" s="433">
        <v>18373</v>
      </c>
      <c r="AP19" s="433">
        <v>70</v>
      </c>
      <c r="AQ19" s="433">
        <v>79</v>
      </c>
      <c r="AR19" s="433">
        <v>75</v>
      </c>
      <c r="AS19" s="457">
        <v>9371</v>
      </c>
      <c r="AT19" s="457">
        <v>9021</v>
      </c>
      <c r="AU19" s="457">
        <v>18392</v>
      </c>
      <c r="AV19" s="457">
        <v>84</v>
      </c>
      <c r="AW19" s="457">
        <v>82</v>
      </c>
      <c r="AX19" s="457">
        <v>83</v>
      </c>
      <c r="AY19" s="457" t="s">
        <v>416</v>
      </c>
      <c r="AZ19" s="457" t="s">
        <v>416</v>
      </c>
      <c r="BA19" s="457" t="s">
        <v>416</v>
      </c>
      <c r="BB19" s="457" t="s">
        <v>416</v>
      </c>
      <c r="BC19" s="457" t="s">
        <v>416</v>
      </c>
      <c r="BD19" s="457" t="s">
        <v>416</v>
      </c>
      <c r="BE19" s="457">
        <v>9362</v>
      </c>
      <c r="BF19" s="457">
        <v>9010</v>
      </c>
      <c r="BG19" s="457">
        <v>18372</v>
      </c>
      <c r="BH19" s="457">
        <v>66</v>
      </c>
      <c r="BI19" s="457">
        <v>73</v>
      </c>
      <c r="BJ19" s="457">
        <v>69</v>
      </c>
      <c r="BK19" s="433">
        <v>11059</v>
      </c>
      <c r="BL19" s="433">
        <v>10576</v>
      </c>
      <c r="BM19" s="433">
        <v>21635</v>
      </c>
      <c r="BN19" s="433">
        <v>77</v>
      </c>
      <c r="BO19" s="433">
        <v>82</v>
      </c>
      <c r="BP19" s="433">
        <v>79</v>
      </c>
      <c r="BQ19" s="433">
        <v>11046</v>
      </c>
      <c r="BR19" s="433">
        <v>10562</v>
      </c>
      <c r="BS19" s="433">
        <v>21608</v>
      </c>
      <c r="BT19" s="433">
        <v>69</v>
      </c>
      <c r="BU19" s="433">
        <v>79</v>
      </c>
      <c r="BV19" s="433">
        <v>74</v>
      </c>
      <c r="BW19" s="457">
        <v>11059</v>
      </c>
      <c r="BX19" s="457">
        <v>10576</v>
      </c>
      <c r="BY19" s="457">
        <v>21635</v>
      </c>
      <c r="BZ19" s="457">
        <v>83</v>
      </c>
      <c r="CA19" s="457">
        <v>81</v>
      </c>
      <c r="CB19" s="457">
        <v>82</v>
      </c>
      <c r="CC19" s="457" t="s">
        <v>416</v>
      </c>
      <c r="CD19" s="457" t="s">
        <v>416</v>
      </c>
      <c r="CE19" s="457" t="s">
        <v>416</v>
      </c>
      <c r="CF19" s="457" t="s">
        <v>416</v>
      </c>
      <c r="CG19" s="457" t="s">
        <v>416</v>
      </c>
      <c r="CH19" s="457" t="s">
        <v>416</v>
      </c>
      <c r="CI19" s="457">
        <v>11045</v>
      </c>
      <c r="CJ19" s="457">
        <v>10560</v>
      </c>
      <c r="CK19" s="457">
        <v>21605</v>
      </c>
      <c r="CL19" s="457">
        <v>65</v>
      </c>
      <c r="CM19" s="457">
        <v>72</v>
      </c>
      <c r="CN19" s="457">
        <v>68</v>
      </c>
    </row>
    <row r="20" spans="1:92" x14ac:dyDescent="0.25">
      <c r="A20" s="456"/>
      <c r="B20" s="456" t="s">
        <v>34</v>
      </c>
      <c r="C20" s="433">
        <v>3103</v>
      </c>
      <c r="D20" s="433">
        <v>2995</v>
      </c>
      <c r="E20" s="433">
        <v>6098</v>
      </c>
      <c r="F20" s="433">
        <v>77</v>
      </c>
      <c r="G20" s="433">
        <v>85</v>
      </c>
      <c r="H20" s="433">
        <v>81</v>
      </c>
      <c r="I20" s="433">
        <v>3098</v>
      </c>
      <c r="J20" s="433">
        <v>2991</v>
      </c>
      <c r="K20" s="433">
        <v>6089</v>
      </c>
      <c r="L20" s="433">
        <v>67</v>
      </c>
      <c r="M20" s="433">
        <v>79</v>
      </c>
      <c r="N20" s="433">
        <v>73</v>
      </c>
      <c r="O20" s="457">
        <v>3102</v>
      </c>
      <c r="P20" s="457">
        <v>2995</v>
      </c>
      <c r="Q20" s="457">
        <v>6097</v>
      </c>
      <c r="R20" s="457">
        <v>75</v>
      </c>
      <c r="S20" s="457">
        <v>75</v>
      </c>
      <c r="T20" s="457">
        <v>75</v>
      </c>
      <c r="U20" s="457" t="s">
        <v>416</v>
      </c>
      <c r="V20" s="457" t="s">
        <v>416</v>
      </c>
      <c r="W20" s="457" t="s">
        <v>416</v>
      </c>
      <c r="X20" s="457" t="s">
        <v>416</v>
      </c>
      <c r="Y20" s="457" t="s">
        <v>416</v>
      </c>
      <c r="Z20" s="457" t="s">
        <v>416</v>
      </c>
      <c r="AA20" s="457">
        <v>3096</v>
      </c>
      <c r="AB20" s="457">
        <v>2991</v>
      </c>
      <c r="AC20" s="457">
        <v>6087</v>
      </c>
      <c r="AD20" s="457">
        <v>60</v>
      </c>
      <c r="AE20" s="457">
        <v>68</v>
      </c>
      <c r="AF20" s="457">
        <v>63</v>
      </c>
      <c r="AG20" s="433">
        <v>8505</v>
      </c>
      <c r="AH20" s="433">
        <v>8108</v>
      </c>
      <c r="AI20" s="433">
        <v>16613</v>
      </c>
      <c r="AJ20" s="433">
        <v>87</v>
      </c>
      <c r="AK20" s="433">
        <v>94</v>
      </c>
      <c r="AL20" s="433">
        <v>90</v>
      </c>
      <c r="AM20" s="433">
        <v>8500</v>
      </c>
      <c r="AN20" s="433">
        <v>8105</v>
      </c>
      <c r="AO20" s="433">
        <v>16605</v>
      </c>
      <c r="AP20" s="433">
        <v>82</v>
      </c>
      <c r="AQ20" s="433">
        <v>91</v>
      </c>
      <c r="AR20" s="433">
        <v>86</v>
      </c>
      <c r="AS20" s="457">
        <v>8503</v>
      </c>
      <c r="AT20" s="457">
        <v>8108</v>
      </c>
      <c r="AU20" s="457">
        <v>16611</v>
      </c>
      <c r="AV20" s="457">
        <v>87</v>
      </c>
      <c r="AW20" s="457">
        <v>88</v>
      </c>
      <c r="AX20" s="457">
        <v>87</v>
      </c>
      <c r="AY20" s="457" t="s">
        <v>416</v>
      </c>
      <c r="AZ20" s="457" t="s">
        <v>416</v>
      </c>
      <c r="BA20" s="457" t="s">
        <v>416</v>
      </c>
      <c r="BB20" s="457" t="s">
        <v>416</v>
      </c>
      <c r="BC20" s="457" t="s">
        <v>416</v>
      </c>
      <c r="BD20" s="457" t="s">
        <v>416</v>
      </c>
      <c r="BE20" s="457">
        <v>8498</v>
      </c>
      <c r="BF20" s="457">
        <v>8104</v>
      </c>
      <c r="BG20" s="457">
        <v>16602</v>
      </c>
      <c r="BH20" s="457">
        <v>76</v>
      </c>
      <c r="BI20" s="457">
        <v>84</v>
      </c>
      <c r="BJ20" s="457">
        <v>80</v>
      </c>
      <c r="BK20" s="433">
        <v>11608</v>
      </c>
      <c r="BL20" s="433">
        <v>11103</v>
      </c>
      <c r="BM20" s="433">
        <v>22711</v>
      </c>
      <c r="BN20" s="433">
        <v>85</v>
      </c>
      <c r="BO20" s="433">
        <v>91</v>
      </c>
      <c r="BP20" s="433">
        <v>88</v>
      </c>
      <c r="BQ20" s="433">
        <v>11598</v>
      </c>
      <c r="BR20" s="433">
        <v>11096</v>
      </c>
      <c r="BS20" s="433">
        <v>22694</v>
      </c>
      <c r="BT20" s="433">
        <v>78</v>
      </c>
      <c r="BU20" s="433">
        <v>88</v>
      </c>
      <c r="BV20" s="433">
        <v>83</v>
      </c>
      <c r="BW20" s="457">
        <v>11605</v>
      </c>
      <c r="BX20" s="457">
        <v>11103</v>
      </c>
      <c r="BY20" s="457">
        <v>22708</v>
      </c>
      <c r="BZ20" s="457">
        <v>84</v>
      </c>
      <c r="CA20" s="457">
        <v>84</v>
      </c>
      <c r="CB20" s="457">
        <v>84</v>
      </c>
      <c r="CC20" s="457" t="s">
        <v>416</v>
      </c>
      <c r="CD20" s="457" t="s">
        <v>416</v>
      </c>
      <c r="CE20" s="457" t="s">
        <v>416</v>
      </c>
      <c r="CF20" s="457" t="s">
        <v>416</v>
      </c>
      <c r="CG20" s="457" t="s">
        <v>416</v>
      </c>
      <c r="CH20" s="457" t="s">
        <v>416</v>
      </c>
      <c r="CI20" s="457">
        <v>11594</v>
      </c>
      <c r="CJ20" s="457">
        <v>11095</v>
      </c>
      <c r="CK20" s="457">
        <v>22689</v>
      </c>
      <c r="CL20" s="457">
        <v>72</v>
      </c>
      <c r="CM20" s="457">
        <v>80</v>
      </c>
      <c r="CN20" s="457">
        <v>76</v>
      </c>
    </row>
    <row r="21" spans="1:92" x14ac:dyDescent="0.25">
      <c r="A21" s="458"/>
      <c r="B21" s="458" t="s">
        <v>378</v>
      </c>
      <c r="C21" s="433">
        <v>1193</v>
      </c>
      <c r="D21" s="433">
        <v>1174</v>
      </c>
      <c r="E21" s="433">
        <v>2367</v>
      </c>
      <c r="F21" s="433">
        <v>76</v>
      </c>
      <c r="G21" s="433">
        <v>84</v>
      </c>
      <c r="H21" s="433">
        <v>80</v>
      </c>
      <c r="I21" s="433">
        <v>1192</v>
      </c>
      <c r="J21" s="433">
        <v>1173</v>
      </c>
      <c r="K21" s="433">
        <v>2365</v>
      </c>
      <c r="L21" s="433">
        <v>63</v>
      </c>
      <c r="M21" s="433">
        <v>79</v>
      </c>
      <c r="N21" s="433">
        <v>71</v>
      </c>
      <c r="O21" s="457">
        <v>1193</v>
      </c>
      <c r="P21" s="457">
        <v>1174</v>
      </c>
      <c r="Q21" s="457">
        <v>2367</v>
      </c>
      <c r="R21" s="457">
        <v>74</v>
      </c>
      <c r="S21" s="457">
        <v>74</v>
      </c>
      <c r="T21" s="457">
        <v>74</v>
      </c>
      <c r="U21" s="457" t="s">
        <v>416</v>
      </c>
      <c r="V21" s="457" t="s">
        <v>416</v>
      </c>
      <c r="W21" s="457" t="s">
        <v>416</v>
      </c>
      <c r="X21" s="457" t="s">
        <v>416</v>
      </c>
      <c r="Y21" s="457" t="s">
        <v>416</v>
      </c>
      <c r="Z21" s="457" t="s">
        <v>416</v>
      </c>
      <c r="AA21" s="457">
        <v>1191</v>
      </c>
      <c r="AB21" s="457">
        <v>1173</v>
      </c>
      <c r="AC21" s="457">
        <v>2364</v>
      </c>
      <c r="AD21" s="457">
        <v>57</v>
      </c>
      <c r="AE21" s="457">
        <v>66</v>
      </c>
      <c r="AF21" s="457">
        <v>62</v>
      </c>
      <c r="AG21" s="433">
        <v>2402</v>
      </c>
      <c r="AH21" s="433">
        <v>2319</v>
      </c>
      <c r="AI21" s="433">
        <v>4721</v>
      </c>
      <c r="AJ21" s="433">
        <v>85</v>
      </c>
      <c r="AK21" s="433">
        <v>92</v>
      </c>
      <c r="AL21" s="433">
        <v>88</v>
      </c>
      <c r="AM21" s="433">
        <v>2401</v>
      </c>
      <c r="AN21" s="433">
        <v>2318</v>
      </c>
      <c r="AO21" s="433">
        <v>4719</v>
      </c>
      <c r="AP21" s="433">
        <v>79</v>
      </c>
      <c r="AQ21" s="433">
        <v>89</v>
      </c>
      <c r="AR21" s="433">
        <v>84</v>
      </c>
      <c r="AS21" s="457">
        <v>2401</v>
      </c>
      <c r="AT21" s="457">
        <v>2319</v>
      </c>
      <c r="AU21" s="457">
        <v>4720</v>
      </c>
      <c r="AV21" s="457">
        <v>83</v>
      </c>
      <c r="AW21" s="457">
        <v>84</v>
      </c>
      <c r="AX21" s="457">
        <v>83</v>
      </c>
      <c r="AY21" s="457" t="s">
        <v>416</v>
      </c>
      <c r="AZ21" s="457" t="s">
        <v>416</v>
      </c>
      <c r="BA21" s="457" t="s">
        <v>416</v>
      </c>
      <c r="BB21" s="457" t="s">
        <v>416</v>
      </c>
      <c r="BC21" s="457" t="s">
        <v>416</v>
      </c>
      <c r="BD21" s="457" t="s">
        <v>416</v>
      </c>
      <c r="BE21" s="457">
        <v>2400</v>
      </c>
      <c r="BF21" s="457">
        <v>2318</v>
      </c>
      <c r="BG21" s="457">
        <v>4718</v>
      </c>
      <c r="BH21" s="457">
        <v>71</v>
      </c>
      <c r="BI21" s="457">
        <v>80</v>
      </c>
      <c r="BJ21" s="457">
        <v>75</v>
      </c>
      <c r="BK21" s="433">
        <v>3595</v>
      </c>
      <c r="BL21" s="433">
        <v>3493</v>
      </c>
      <c r="BM21" s="433">
        <v>7088</v>
      </c>
      <c r="BN21" s="433">
        <v>82</v>
      </c>
      <c r="BO21" s="433">
        <v>89</v>
      </c>
      <c r="BP21" s="433">
        <v>85</v>
      </c>
      <c r="BQ21" s="433">
        <v>3593</v>
      </c>
      <c r="BR21" s="433">
        <v>3491</v>
      </c>
      <c r="BS21" s="433">
        <v>7084</v>
      </c>
      <c r="BT21" s="433">
        <v>74</v>
      </c>
      <c r="BU21" s="433">
        <v>86</v>
      </c>
      <c r="BV21" s="433">
        <v>80</v>
      </c>
      <c r="BW21" s="457">
        <v>3594</v>
      </c>
      <c r="BX21" s="457">
        <v>3493</v>
      </c>
      <c r="BY21" s="457">
        <v>7087</v>
      </c>
      <c r="BZ21" s="457">
        <v>80</v>
      </c>
      <c r="CA21" s="457">
        <v>81</v>
      </c>
      <c r="CB21" s="457">
        <v>80</v>
      </c>
      <c r="CC21" s="457" t="s">
        <v>416</v>
      </c>
      <c r="CD21" s="457" t="s">
        <v>416</v>
      </c>
      <c r="CE21" s="457" t="s">
        <v>416</v>
      </c>
      <c r="CF21" s="457" t="s">
        <v>416</v>
      </c>
      <c r="CG21" s="457" t="s">
        <v>416</v>
      </c>
      <c r="CH21" s="457" t="s">
        <v>416</v>
      </c>
      <c r="CI21" s="457">
        <v>3591</v>
      </c>
      <c r="CJ21" s="457">
        <v>3491</v>
      </c>
      <c r="CK21" s="457">
        <v>7082</v>
      </c>
      <c r="CL21" s="457">
        <v>66</v>
      </c>
      <c r="CM21" s="457">
        <v>75</v>
      </c>
      <c r="CN21" s="457">
        <v>71</v>
      </c>
    </row>
    <row r="22" spans="1:92" x14ac:dyDescent="0.25">
      <c r="A22" s="458"/>
      <c r="B22" s="458" t="s">
        <v>379</v>
      </c>
      <c r="C22" s="433">
        <v>378</v>
      </c>
      <c r="D22" s="433">
        <v>379</v>
      </c>
      <c r="E22" s="433">
        <v>757</v>
      </c>
      <c r="F22" s="433">
        <v>78</v>
      </c>
      <c r="G22" s="433">
        <v>85</v>
      </c>
      <c r="H22" s="433">
        <v>82</v>
      </c>
      <c r="I22" s="433">
        <v>376</v>
      </c>
      <c r="J22" s="433">
        <v>378</v>
      </c>
      <c r="K22" s="433">
        <v>754</v>
      </c>
      <c r="L22" s="433">
        <v>69</v>
      </c>
      <c r="M22" s="433">
        <v>77</v>
      </c>
      <c r="N22" s="433">
        <v>73</v>
      </c>
      <c r="O22" s="457">
        <v>377</v>
      </c>
      <c r="P22" s="457">
        <v>379</v>
      </c>
      <c r="Q22" s="457">
        <v>756</v>
      </c>
      <c r="R22" s="457">
        <v>76</v>
      </c>
      <c r="S22" s="457">
        <v>74</v>
      </c>
      <c r="T22" s="457">
        <v>75</v>
      </c>
      <c r="U22" s="457" t="s">
        <v>416</v>
      </c>
      <c r="V22" s="457" t="s">
        <v>416</v>
      </c>
      <c r="W22" s="457" t="s">
        <v>416</v>
      </c>
      <c r="X22" s="457" t="s">
        <v>416</v>
      </c>
      <c r="Y22" s="457" t="s">
        <v>416</v>
      </c>
      <c r="Z22" s="457" t="s">
        <v>416</v>
      </c>
      <c r="AA22" s="457">
        <v>375</v>
      </c>
      <c r="AB22" s="457">
        <v>378</v>
      </c>
      <c r="AC22" s="457">
        <v>753</v>
      </c>
      <c r="AD22" s="457">
        <v>62</v>
      </c>
      <c r="AE22" s="457">
        <v>66</v>
      </c>
      <c r="AF22" s="457">
        <v>64</v>
      </c>
      <c r="AG22" s="433">
        <v>857</v>
      </c>
      <c r="AH22" s="433">
        <v>858</v>
      </c>
      <c r="AI22" s="433">
        <v>1715</v>
      </c>
      <c r="AJ22" s="433">
        <v>87</v>
      </c>
      <c r="AK22" s="433">
        <v>94</v>
      </c>
      <c r="AL22" s="433">
        <v>91</v>
      </c>
      <c r="AM22" s="433">
        <v>857</v>
      </c>
      <c r="AN22" s="433">
        <v>857</v>
      </c>
      <c r="AO22" s="433">
        <v>1714</v>
      </c>
      <c r="AP22" s="433">
        <v>82</v>
      </c>
      <c r="AQ22" s="433">
        <v>91</v>
      </c>
      <c r="AR22" s="433">
        <v>87</v>
      </c>
      <c r="AS22" s="457">
        <v>857</v>
      </c>
      <c r="AT22" s="457">
        <v>858</v>
      </c>
      <c r="AU22" s="457">
        <v>1715</v>
      </c>
      <c r="AV22" s="457">
        <v>87</v>
      </c>
      <c r="AW22" s="457">
        <v>86</v>
      </c>
      <c r="AX22" s="457">
        <v>86</v>
      </c>
      <c r="AY22" s="457" t="s">
        <v>416</v>
      </c>
      <c r="AZ22" s="457" t="s">
        <v>416</v>
      </c>
      <c r="BA22" s="457" t="s">
        <v>416</v>
      </c>
      <c r="BB22" s="457" t="s">
        <v>416</v>
      </c>
      <c r="BC22" s="457" t="s">
        <v>416</v>
      </c>
      <c r="BD22" s="457" t="s">
        <v>416</v>
      </c>
      <c r="BE22" s="457">
        <v>857</v>
      </c>
      <c r="BF22" s="457">
        <v>857</v>
      </c>
      <c r="BG22" s="457">
        <v>1714</v>
      </c>
      <c r="BH22" s="457">
        <v>76</v>
      </c>
      <c r="BI22" s="457">
        <v>83</v>
      </c>
      <c r="BJ22" s="457">
        <v>79</v>
      </c>
      <c r="BK22" s="433">
        <v>1235</v>
      </c>
      <c r="BL22" s="433">
        <v>1237</v>
      </c>
      <c r="BM22" s="433">
        <v>2472</v>
      </c>
      <c r="BN22" s="433">
        <v>84</v>
      </c>
      <c r="BO22" s="433">
        <v>91</v>
      </c>
      <c r="BP22" s="433">
        <v>88</v>
      </c>
      <c r="BQ22" s="433">
        <v>1233</v>
      </c>
      <c r="BR22" s="433">
        <v>1235</v>
      </c>
      <c r="BS22" s="433">
        <v>2468</v>
      </c>
      <c r="BT22" s="433">
        <v>78</v>
      </c>
      <c r="BU22" s="433">
        <v>87</v>
      </c>
      <c r="BV22" s="433">
        <v>82</v>
      </c>
      <c r="BW22" s="457">
        <v>1234</v>
      </c>
      <c r="BX22" s="457">
        <v>1237</v>
      </c>
      <c r="BY22" s="457">
        <v>2471</v>
      </c>
      <c r="BZ22" s="457">
        <v>84</v>
      </c>
      <c r="CA22" s="457">
        <v>82</v>
      </c>
      <c r="CB22" s="457">
        <v>83</v>
      </c>
      <c r="CC22" s="457" t="s">
        <v>416</v>
      </c>
      <c r="CD22" s="457" t="s">
        <v>416</v>
      </c>
      <c r="CE22" s="457" t="s">
        <v>416</v>
      </c>
      <c r="CF22" s="457" t="s">
        <v>416</v>
      </c>
      <c r="CG22" s="457" t="s">
        <v>416</v>
      </c>
      <c r="CH22" s="457" t="s">
        <v>416</v>
      </c>
      <c r="CI22" s="457">
        <v>1232</v>
      </c>
      <c r="CJ22" s="457">
        <v>1235</v>
      </c>
      <c r="CK22" s="457">
        <v>2467</v>
      </c>
      <c r="CL22" s="457">
        <v>72</v>
      </c>
      <c r="CM22" s="457">
        <v>78</v>
      </c>
      <c r="CN22" s="457">
        <v>75</v>
      </c>
    </row>
    <row r="23" spans="1:92" x14ac:dyDescent="0.25">
      <c r="A23" s="458"/>
      <c r="B23" s="458" t="s">
        <v>380</v>
      </c>
      <c r="C23" s="433">
        <v>481</v>
      </c>
      <c r="D23" s="433">
        <v>450</v>
      </c>
      <c r="E23" s="433">
        <v>931</v>
      </c>
      <c r="F23" s="433">
        <v>75</v>
      </c>
      <c r="G23" s="433">
        <v>83</v>
      </c>
      <c r="H23" s="433">
        <v>79</v>
      </c>
      <c r="I23" s="433">
        <v>480</v>
      </c>
      <c r="J23" s="433">
        <v>450</v>
      </c>
      <c r="K23" s="433">
        <v>930</v>
      </c>
      <c r="L23" s="433">
        <v>64</v>
      </c>
      <c r="M23" s="433">
        <v>78</v>
      </c>
      <c r="N23" s="433">
        <v>70</v>
      </c>
      <c r="O23" s="457">
        <v>481</v>
      </c>
      <c r="P23" s="457">
        <v>450</v>
      </c>
      <c r="Q23" s="457">
        <v>931</v>
      </c>
      <c r="R23" s="457">
        <v>76</v>
      </c>
      <c r="S23" s="457">
        <v>76</v>
      </c>
      <c r="T23" s="457">
        <v>76</v>
      </c>
      <c r="U23" s="457" t="s">
        <v>416</v>
      </c>
      <c r="V23" s="457" t="s">
        <v>416</v>
      </c>
      <c r="W23" s="457" t="s">
        <v>416</v>
      </c>
      <c r="X23" s="457" t="s">
        <v>416</v>
      </c>
      <c r="Y23" s="457" t="s">
        <v>416</v>
      </c>
      <c r="Z23" s="457" t="s">
        <v>416</v>
      </c>
      <c r="AA23" s="457">
        <v>480</v>
      </c>
      <c r="AB23" s="457">
        <v>450</v>
      </c>
      <c r="AC23" s="457">
        <v>930</v>
      </c>
      <c r="AD23" s="457">
        <v>58</v>
      </c>
      <c r="AE23" s="457">
        <v>67</v>
      </c>
      <c r="AF23" s="457">
        <v>62</v>
      </c>
      <c r="AG23" s="433">
        <v>2011</v>
      </c>
      <c r="AH23" s="433">
        <v>1888</v>
      </c>
      <c r="AI23" s="433">
        <v>3899</v>
      </c>
      <c r="AJ23" s="433">
        <v>90</v>
      </c>
      <c r="AK23" s="433">
        <v>95</v>
      </c>
      <c r="AL23" s="433">
        <v>93</v>
      </c>
      <c r="AM23" s="433">
        <v>2009</v>
      </c>
      <c r="AN23" s="433">
        <v>1889</v>
      </c>
      <c r="AO23" s="433">
        <v>3898</v>
      </c>
      <c r="AP23" s="433">
        <v>85</v>
      </c>
      <c r="AQ23" s="433">
        <v>93</v>
      </c>
      <c r="AR23" s="433">
        <v>89</v>
      </c>
      <c r="AS23" s="457">
        <v>2011</v>
      </c>
      <c r="AT23" s="457">
        <v>1888</v>
      </c>
      <c r="AU23" s="457">
        <v>3899</v>
      </c>
      <c r="AV23" s="457">
        <v>90</v>
      </c>
      <c r="AW23" s="457">
        <v>91</v>
      </c>
      <c r="AX23" s="457">
        <v>91</v>
      </c>
      <c r="AY23" s="457" t="s">
        <v>416</v>
      </c>
      <c r="AZ23" s="457" t="s">
        <v>416</v>
      </c>
      <c r="BA23" s="457" t="s">
        <v>416</v>
      </c>
      <c r="BB23" s="457" t="s">
        <v>416</v>
      </c>
      <c r="BC23" s="457" t="s">
        <v>416</v>
      </c>
      <c r="BD23" s="457" t="s">
        <v>416</v>
      </c>
      <c r="BE23" s="457">
        <v>2009</v>
      </c>
      <c r="BF23" s="457">
        <v>1888</v>
      </c>
      <c r="BG23" s="457">
        <v>3897</v>
      </c>
      <c r="BH23" s="457">
        <v>81</v>
      </c>
      <c r="BI23" s="457">
        <v>88</v>
      </c>
      <c r="BJ23" s="457">
        <v>84</v>
      </c>
      <c r="BK23" s="433">
        <v>2492</v>
      </c>
      <c r="BL23" s="433">
        <v>2338</v>
      </c>
      <c r="BM23" s="433">
        <v>4830</v>
      </c>
      <c r="BN23" s="433">
        <v>88</v>
      </c>
      <c r="BO23" s="433">
        <v>93</v>
      </c>
      <c r="BP23" s="433">
        <v>90</v>
      </c>
      <c r="BQ23" s="433">
        <v>2489</v>
      </c>
      <c r="BR23" s="433">
        <v>2339</v>
      </c>
      <c r="BS23" s="433">
        <v>4828</v>
      </c>
      <c r="BT23" s="433">
        <v>81</v>
      </c>
      <c r="BU23" s="433">
        <v>90</v>
      </c>
      <c r="BV23" s="433">
        <v>86</v>
      </c>
      <c r="BW23" s="457">
        <v>2492</v>
      </c>
      <c r="BX23" s="457">
        <v>2338</v>
      </c>
      <c r="BY23" s="457">
        <v>4830</v>
      </c>
      <c r="BZ23" s="457">
        <v>88</v>
      </c>
      <c r="CA23" s="457">
        <v>88</v>
      </c>
      <c r="CB23" s="457">
        <v>88</v>
      </c>
      <c r="CC23" s="457" t="s">
        <v>416</v>
      </c>
      <c r="CD23" s="457" t="s">
        <v>416</v>
      </c>
      <c r="CE23" s="457" t="s">
        <v>416</v>
      </c>
      <c r="CF23" s="457" t="s">
        <v>416</v>
      </c>
      <c r="CG23" s="457" t="s">
        <v>416</v>
      </c>
      <c r="CH23" s="457" t="s">
        <v>416</v>
      </c>
      <c r="CI23" s="457">
        <v>2489</v>
      </c>
      <c r="CJ23" s="457">
        <v>2338</v>
      </c>
      <c r="CK23" s="457">
        <v>4827</v>
      </c>
      <c r="CL23" s="457">
        <v>77</v>
      </c>
      <c r="CM23" s="457">
        <v>84</v>
      </c>
      <c r="CN23" s="457">
        <v>80</v>
      </c>
    </row>
    <row r="24" spans="1:92" x14ac:dyDescent="0.25">
      <c r="A24" s="458"/>
      <c r="B24" s="458" t="s">
        <v>381</v>
      </c>
      <c r="C24" s="433">
        <v>1051</v>
      </c>
      <c r="D24" s="433">
        <v>992</v>
      </c>
      <c r="E24" s="433">
        <v>2043</v>
      </c>
      <c r="F24" s="433">
        <v>80</v>
      </c>
      <c r="G24" s="433">
        <v>86</v>
      </c>
      <c r="H24" s="433">
        <v>83</v>
      </c>
      <c r="I24" s="433">
        <v>1050</v>
      </c>
      <c r="J24" s="433">
        <v>990</v>
      </c>
      <c r="K24" s="433">
        <v>2040</v>
      </c>
      <c r="L24" s="433">
        <v>71</v>
      </c>
      <c r="M24" s="433">
        <v>81</v>
      </c>
      <c r="N24" s="433">
        <v>76</v>
      </c>
      <c r="O24" s="457">
        <v>1051</v>
      </c>
      <c r="P24" s="457">
        <v>992</v>
      </c>
      <c r="Q24" s="457">
        <v>2043</v>
      </c>
      <c r="R24" s="457">
        <v>76</v>
      </c>
      <c r="S24" s="457">
        <v>77</v>
      </c>
      <c r="T24" s="457">
        <v>76</v>
      </c>
      <c r="U24" s="457" t="s">
        <v>416</v>
      </c>
      <c r="V24" s="457" t="s">
        <v>416</v>
      </c>
      <c r="W24" s="457" t="s">
        <v>416</v>
      </c>
      <c r="X24" s="457" t="s">
        <v>416</v>
      </c>
      <c r="Y24" s="457" t="s">
        <v>416</v>
      </c>
      <c r="Z24" s="457" t="s">
        <v>416</v>
      </c>
      <c r="AA24" s="457">
        <v>1050</v>
      </c>
      <c r="AB24" s="457">
        <v>990</v>
      </c>
      <c r="AC24" s="457">
        <v>2040</v>
      </c>
      <c r="AD24" s="457">
        <v>62</v>
      </c>
      <c r="AE24" s="457">
        <v>70</v>
      </c>
      <c r="AF24" s="457">
        <v>66</v>
      </c>
      <c r="AG24" s="433">
        <v>3235</v>
      </c>
      <c r="AH24" s="433">
        <v>3043</v>
      </c>
      <c r="AI24" s="433">
        <v>6278</v>
      </c>
      <c r="AJ24" s="433">
        <v>87</v>
      </c>
      <c r="AK24" s="433">
        <v>94</v>
      </c>
      <c r="AL24" s="433">
        <v>90</v>
      </c>
      <c r="AM24" s="433">
        <v>3233</v>
      </c>
      <c r="AN24" s="433">
        <v>3041</v>
      </c>
      <c r="AO24" s="433">
        <v>6274</v>
      </c>
      <c r="AP24" s="433">
        <v>81</v>
      </c>
      <c r="AQ24" s="433">
        <v>92</v>
      </c>
      <c r="AR24" s="433">
        <v>86</v>
      </c>
      <c r="AS24" s="457">
        <v>3234</v>
      </c>
      <c r="AT24" s="457">
        <v>3043</v>
      </c>
      <c r="AU24" s="457">
        <v>6277</v>
      </c>
      <c r="AV24" s="457">
        <v>88</v>
      </c>
      <c r="AW24" s="457">
        <v>89</v>
      </c>
      <c r="AX24" s="457">
        <v>88</v>
      </c>
      <c r="AY24" s="457" t="s">
        <v>416</v>
      </c>
      <c r="AZ24" s="457" t="s">
        <v>416</v>
      </c>
      <c r="BA24" s="457" t="s">
        <v>416</v>
      </c>
      <c r="BB24" s="457" t="s">
        <v>416</v>
      </c>
      <c r="BC24" s="457" t="s">
        <v>416</v>
      </c>
      <c r="BD24" s="457" t="s">
        <v>416</v>
      </c>
      <c r="BE24" s="457">
        <v>3232</v>
      </c>
      <c r="BF24" s="457">
        <v>3041</v>
      </c>
      <c r="BG24" s="457">
        <v>6273</v>
      </c>
      <c r="BH24" s="457">
        <v>77</v>
      </c>
      <c r="BI24" s="457">
        <v>85</v>
      </c>
      <c r="BJ24" s="457">
        <v>81</v>
      </c>
      <c r="BK24" s="433">
        <v>4286</v>
      </c>
      <c r="BL24" s="433">
        <v>4035</v>
      </c>
      <c r="BM24" s="433">
        <v>8321</v>
      </c>
      <c r="BN24" s="433">
        <v>86</v>
      </c>
      <c r="BO24" s="433">
        <v>92</v>
      </c>
      <c r="BP24" s="433">
        <v>89</v>
      </c>
      <c r="BQ24" s="433">
        <v>4283</v>
      </c>
      <c r="BR24" s="433">
        <v>4031</v>
      </c>
      <c r="BS24" s="433">
        <v>8314</v>
      </c>
      <c r="BT24" s="433">
        <v>79</v>
      </c>
      <c r="BU24" s="433">
        <v>89</v>
      </c>
      <c r="BV24" s="433">
        <v>84</v>
      </c>
      <c r="BW24" s="457">
        <v>4285</v>
      </c>
      <c r="BX24" s="457">
        <v>4035</v>
      </c>
      <c r="BY24" s="457">
        <v>8320</v>
      </c>
      <c r="BZ24" s="457">
        <v>85</v>
      </c>
      <c r="CA24" s="457">
        <v>86</v>
      </c>
      <c r="CB24" s="457">
        <v>85</v>
      </c>
      <c r="CC24" s="457" t="s">
        <v>416</v>
      </c>
      <c r="CD24" s="457" t="s">
        <v>416</v>
      </c>
      <c r="CE24" s="457" t="s">
        <v>416</v>
      </c>
      <c r="CF24" s="457" t="s">
        <v>416</v>
      </c>
      <c r="CG24" s="457" t="s">
        <v>416</v>
      </c>
      <c r="CH24" s="457" t="s">
        <v>416</v>
      </c>
      <c r="CI24" s="457">
        <v>4282</v>
      </c>
      <c r="CJ24" s="457">
        <v>4031</v>
      </c>
      <c r="CK24" s="457">
        <v>8313</v>
      </c>
      <c r="CL24" s="457">
        <v>73</v>
      </c>
      <c r="CM24" s="457">
        <v>81</v>
      </c>
      <c r="CN24" s="457">
        <v>77</v>
      </c>
    </row>
    <row r="25" spans="1:92" x14ac:dyDescent="0.25">
      <c r="A25" s="456"/>
      <c r="B25" s="456" t="s">
        <v>35</v>
      </c>
      <c r="C25" s="433">
        <v>5340</v>
      </c>
      <c r="D25" s="433">
        <v>5290</v>
      </c>
      <c r="E25" s="433">
        <v>10630</v>
      </c>
      <c r="F25" s="433">
        <v>77</v>
      </c>
      <c r="G25" s="433">
        <v>85</v>
      </c>
      <c r="H25" s="433">
        <v>81</v>
      </c>
      <c r="I25" s="433">
        <v>5348</v>
      </c>
      <c r="J25" s="433">
        <v>5290</v>
      </c>
      <c r="K25" s="433">
        <v>10638</v>
      </c>
      <c r="L25" s="433">
        <v>71</v>
      </c>
      <c r="M25" s="433">
        <v>83</v>
      </c>
      <c r="N25" s="433">
        <v>77</v>
      </c>
      <c r="O25" s="457">
        <v>5340</v>
      </c>
      <c r="P25" s="457">
        <v>5290</v>
      </c>
      <c r="Q25" s="457">
        <v>10630</v>
      </c>
      <c r="R25" s="457">
        <v>78</v>
      </c>
      <c r="S25" s="457">
        <v>78</v>
      </c>
      <c r="T25" s="457">
        <v>78</v>
      </c>
      <c r="U25" s="457" t="s">
        <v>416</v>
      </c>
      <c r="V25" s="457" t="s">
        <v>416</v>
      </c>
      <c r="W25" s="457" t="s">
        <v>416</v>
      </c>
      <c r="X25" s="457" t="s">
        <v>416</v>
      </c>
      <c r="Y25" s="457" t="s">
        <v>416</v>
      </c>
      <c r="Z25" s="457" t="s">
        <v>416</v>
      </c>
      <c r="AA25" s="457">
        <v>5333</v>
      </c>
      <c r="AB25" s="457">
        <v>5283</v>
      </c>
      <c r="AC25" s="457">
        <v>10616</v>
      </c>
      <c r="AD25" s="457">
        <v>63</v>
      </c>
      <c r="AE25" s="457">
        <v>71</v>
      </c>
      <c r="AF25" s="457">
        <v>67</v>
      </c>
      <c r="AG25" s="433">
        <v>21261</v>
      </c>
      <c r="AH25" s="433">
        <v>19972</v>
      </c>
      <c r="AI25" s="433">
        <v>41233</v>
      </c>
      <c r="AJ25" s="433">
        <v>84</v>
      </c>
      <c r="AK25" s="433">
        <v>90</v>
      </c>
      <c r="AL25" s="433">
        <v>87</v>
      </c>
      <c r="AM25" s="433">
        <v>21252</v>
      </c>
      <c r="AN25" s="433">
        <v>19976</v>
      </c>
      <c r="AO25" s="433">
        <v>41228</v>
      </c>
      <c r="AP25" s="433">
        <v>80</v>
      </c>
      <c r="AQ25" s="433">
        <v>88</v>
      </c>
      <c r="AR25" s="433">
        <v>84</v>
      </c>
      <c r="AS25" s="457">
        <v>21259</v>
      </c>
      <c r="AT25" s="457">
        <v>19972</v>
      </c>
      <c r="AU25" s="457">
        <v>41231</v>
      </c>
      <c r="AV25" s="457">
        <v>86</v>
      </c>
      <c r="AW25" s="457">
        <v>86</v>
      </c>
      <c r="AX25" s="457">
        <v>86</v>
      </c>
      <c r="AY25" s="457" t="s">
        <v>416</v>
      </c>
      <c r="AZ25" s="457" t="s">
        <v>416</v>
      </c>
      <c r="BA25" s="457" t="s">
        <v>416</v>
      </c>
      <c r="BB25" s="457" t="s">
        <v>416</v>
      </c>
      <c r="BC25" s="457" t="s">
        <v>416</v>
      </c>
      <c r="BD25" s="457" t="s">
        <v>416</v>
      </c>
      <c r="BE25" s="457">
        <v>21240</v>
      </c>
      <c r="BF25" s="457">
        <v>19957</v>
      </c>
      <c r="BG25" s="457">
        <v>41197</v>
      </c>
      <c r="BH25" s="457">
        <v>74</v>
      </c>
      <c r="BI25" s="457">
        <v>81</v>
      </c>
      <c r="BJ25" s="457">
        <v>77</v>
      </c>
      <c r="BK25" s="433">
        <v>26601</v>
      </c>
      <c r="BL25" s="433">
        <v>25262</v>
      </c>
      <c r="BM25" s="433">
        <v>51863</v>
      </c>
      <c r="BN25" s="433">
        <v>82</v>
      </c>
      <c r="BO25" s="433">
        <v>89</v>
      </c>
      <c r="BP25" s="433">
        <v>86</v>
      </c>
      <c r="BQ25" s="433">
        <v>26600</v>
      </c>
      <c r="BR25" s="433">
        <v>25266</v>
      </c>
      <c r="BS25" s="433">
        <v>51866</v>
      </c>
      <c r="BT25" s="433">
        <v>78</v>
      </c>
      <c r="BU25" s="433">
        <v>87</v>
      </c>
      <c r="BV25" s="433">
        <v>82</v>
      </c>
      <c r="BW25" s="457">
        <v>26599</v>
      </c>
      <c r="BX25" s="457">
        <v>25262</v>
      </c>
      <c r="BY25" s="457">
        <v>51861</v>
      </c>
      <c r="BZ25" s="457">
        <v>84</v>
      </c>
      <c r="CA25" s="457">
        <v>84</v>
      </c>
      <c r="CB25" s="457">
        <v>84</v>
      </c>
      <c r="CC25" s="457" t="s">
        <v>416</v>
      </c>
      <c r="CD25" s="457" t="s">
        <v>416</v>
      </c>
      <c r="CE25" s="457" t="s">
        <v>416</v>
      </c>
      <c r="CF25" s="457" t="s">
        <v>416</v>
      </c>
      <c r="CG25" s="457" t="s">
        <v>416</v>
      </c>
      <c r="CH25" s="457" t="s">
        <v>416</v>
      </c>
      <c r="CI25" s="457">
        <v>26573</v>
      </c>
      <c r="CJ25" s="457">
        <v>25240</v>
      </c>
      <c r="CK25" s="457">
        <v>51813</v>
      </c>
      <c r="CL25" s="457">
        <v>72</v>
      </c>
      <c r="CM25" s="457">
        <v>79</v>
      </c>
      <c r="CN25" s="457">
        <v>75</v>
      </c>
    </row>
    <row r="26" spans="1:92" x14ac:dyDescent="0.25">
      <c r="A26" s="458"/>
      <c r="B26" s="458" t="s">
        <v>382</v>
      </c>
      <c r="C26" s="433">
        <v>608</v>
      </c>
      <c r="D26" s="433">
        <v>576</v>
      </c>
      <c r="E26" s="433">
        <v>1184</v>
      </c>
      <c r="F26" s="433">
        <v>80</v>
      </c>
      <c r="G26" s="433">
        <v>88</v>
      </c>
      <c r="H26" s="433">
        <v>84</v>
      </c>
      <c r="I26" s="433">
        <v>609</v>
      </c>
      <c r="J26" s="433">
        <v>576</v>
      </c>
      <c r="K26" s="433">
        <v>1185</v>
      </c>
      <c r="L26" s="433">
        <v>77</v>
      </c>
      <c r="M26" s="433">
        <v>87</v>
      </c>
      <c r="N26" s="433">
        <v>82</v>
      </c>
      <c r="O26" s="457">
        <v>608</v>
      </c>
      <c r="P26" s="457">
        <v>576</v>
      </c>
      <c r="Q26" s="457">
        <v>1184</v>
      </c>
      <c r="R26" s="457">
        <v>80</v>
      </c>
      <c r="S26" s="457">
        <v>83</v>
      </c>
      <c r="T26" s="457">
        <v>81</v>
      </c>
      <c r="U26" s="457" t="s">
        <v>416</v>
      </c>
      <c r="V26" s="457" t="s">
        <v>416</v>
      </c>
      <c r="W26" s="457" t="s">
        <v>416</v>
      </c>
      <c r="X26" s="457" t="s">
        <v>416</v>
      </c>
      <c r="Y26" s="457" t="s">
        <v>416</v>
      </c>
      <c r="Z26" s="457" t="s">
        <v>416</v>
      </c>
      <c r="AA26" s="457">
        <v>608</v>
      </c>
      <c r="AB26" s="457">
        <v>575</v>
      </c>
      <c r="AC26" s="457">
        <v>1183</v>
      </c>
      <c r="AD26" s="457">
        <v>69</v>
      </c>
      <c r="AE26" s="457">
        <v>77</v>
      </c>
      <c r="AF26" s="457">
        <v>73</v>
      </c>
      <c r="AG26" s="433">
        <v>6327</v>
      </c>
      <c r="AH26" s="433">
        <v>5711</v>
      </c>
      <c r="AI26" s="433">
        <v>12038</v>
      </c>
      <c r="AJ26" s="433">
        <v>88</v>
      </c>
      <c r="AK26" s="433">
        <v>93</v>
      </c>
      <c r="AL26" s="433">
        <v>91</v>
      </c>
      <c r="AM26" s="433">
        <v>6324</v>
      </c>
      <c r="AN26" s="433">
        <v>5713</v>
      </c>
      <c r="AO26" s="433">
        <v>12037</v>
      </c>
      <c r="AP26" s="433">
        <v>85</v>
      </c>
      <c r="AQ26" s="433">
        <v>93</v>
      </c>
      <c r="AR26" s="433">
        <v>89</v>
      </c>
      <c r="AS26" s="457">
        <v>6327</v>
      </c>
      <c r="AT26" s="457">
        <v>5711</v>
      </c>
      <c r="AU26" s="457">
        <v>12038</v>
      </c>
      <c r="AV26" s="457">
        <v>90</v>
      </c>
      <c r="AW26" s="457">
        <v>91</v>
      </c>
      <c r="AX26" s="457">
        <v>90</v>
      </c>
      <c r="AY26" s="457" t="s">
        <v>416</v>
      </c>
      <c r="AZ26" s="457" t="s">
        <v>416</v>
      </c>
      <c r="BA26" s="457" t="s">
        <v>416</v>
      </c>
      <c r="BB26" s="457" t="s">
        <v>416</v>
      </c>
      <c r="BC26" s="457" t="s">
        <v>416</v>
      </c>
      <c r="BD26" s="457" t="s">
        <v>416</v>
      </c>
      <c r="BE26" s="457">
        <v>6323</v>
      </c>
      <c r="BF26" s="457">
        <v>5710</v>
      </c>
      <c r="BG26" s="457">
        <v>12033</v>
      </c>
      <c r="BH26" s="457">
        <v>81</v>
      </c>
      <c r="BI26" s="457">
        <v>87</v>
      </c>
      <c r="BJ26" s="457">
        <v>84</v>
      </c>
      <c r="BK26" s="433">
        <v>6935</v>
      </c>
      <c r="BL26" s="433">
        <v>6287</v>
      </c>
      <c r="BM26" s="433">
        <v>13222</v>
      </c>
      <c r="BN26" s="433">
        <v>88</v>
      </c>
      <c r="BO26" s="433">
        <v>93</v>
      </c>
      <c r="BP26" s="433">
        <v>90</v>
      </c>
      <c r="BQ26" s="433">
        <v>6933</v>
      </c>
      <c r="BR26" s="433">
        <v>6289</v>
      </c>
      <c r="BS26" s="433">
        <v>13222</v>
      </c>
      <c r="BT26" s="433">
        <v>85</v>
      </c>
      <c r="BU26" s="433">
        <v>92</v>
      </c>
      <c r="BV26" s="433">
        <v>88</v>
      </c>
      <c r="BW26" s="457">
        <v>6935</v>
      </c>
      <c r="BX26" s="457">
        <v>6287</v>
      </c>
      <c r="BY26" s="457">
        <v>13222</v>
      </c>
      <c r="BZ26" s="457">
        <v>89</v>
      </c>
      <c r="CA26" s="457">
        <v>90</v>
      </c>
      <c r="CB26" s="457">
        <v>90</v>
      </c>
      <c r="CC26" s="457" t="s">
        <v>416</v>
      </c>
      <c r="CD26" s="457" t="s">
        <v>416</v>
      </c>
      <c r="CE26" s="457" t="s">
        <v>416</v>
      </c>
      <c r="CF26" s="457" t="s">
        <v>416</v>
      </c>
      <c r="CG26" s="457" t="s">
        <v>416</v>
      </c>
      <c r="CH26" s="457" t="s">
        <v>416</v>
      </c>
      <c r="CI26" s="457">
        <v>6931</v>
      </c>
      <c r="CJ26" s="457">
        <v>6285</v>
      </c>
      <c r="CK26" s="457">
        <v>13216</v>
      </c>
      <c r="CL26" s="457">
        <v>80</v>
      </c>
      <c r="CM26" s="457">
        <v>86</v>
      </c>
      <c r="CN26" s="457">
        <v>83</v>
      </c>
    </row>
    <row r="27" spans="1:92" x14ac:dyDescent="0.25">
      <c r="A27" s="458"/>
      <c r="B27" s="458" t="s">
        <v>383</v>
      </c>
      <c r="C27" s="433">
        <v>2677</v>
      </c>
      <c r="D27" s="433">
        <v>2655</v>
      </c>
      <c r="E27" s="433">
        <v>5332</v>
      </c>
      <c r="F27" s="433">
        <v>73</v>
      </c>
      <c r="G27" s="433">
        <v>83</v>
      </c>
      <c r="H27" s="433">
        <v>78</v>
      </c>
      <c r="I27" s="433">
        <v>2688</v>
      </c>
      <c r="J27" s="433">
        <v>2656</v>
      </c>
      <c r="K27" s="433">
        <v>5344</v>
      </c>
      <c r="L27" s="433">
        <v>67</v>
      </c>
      <c r="M27" s="433">
        <v>80</v>
      </c>
      <c r="N27" s="433">
        <v>73</v>
      </c>
      <c r="O27" s="457">
        <v>2677</v>
      </c>
      <c r="P27" s="457">
        <v>2655</v>
      </c>
      <c r="Q27" s="457">
        <v>5332</v>
      </c>
      <c r="R27" s="457">
        <v>75</v>
      </c>
      <c r="S27" s="457">
        <v>74</v>
      </c>
      <c r="T27" s="457">
        <v>75</v>
      </c>
      <c r="U27" s="457" t="s">
        <v>416</v>
      </c>
      <c r="V27" s="457" t="s">
        <v>416</v>
      </c>
      <c r="W27" s="457" t="s">
        <v>416</v>
      </c>
      <c r="X27" s="457" t="s">
        <v>416</v>
      </c>
      <c r="Y27" s="457" t="s">
        <v>416</v>
      </c>
      <c r="Z27" s="457" t="s">
        <v>416</v>
      </c>
      <c r="AA27" s="457">
        <v>2677</v>
      </c>
      <c r="AB27" s="457">
        <v>2652</v>
      </c>
      <c r="AC27" s="457">
        <v>5329</v>
      </c>
      <c r="AD27" s="457">
        <v>59</v>
      </c>
      <c r="AE27" s="457">
        <v>67</v>
      </c>
      <c r="AF27" s="457">
        <v>63</v>
      </c>
      <c r="AG27" s="433">
        <v>8615</v>
      </c>
      <c r="AH27" s="433">
        <v>8174</v>
      </c>
      <c r="AI27" s="433">
        <v>16789</v>
      </c>
      <c r="AJ27" s="433">
        <v>80</v>
      </c>
      <c r="AK27" s="433">
        <v>88</v>
      </c>
      <c r="AL27" s="433">
        <v>84</v>
      </c>
      <c r="AM27" s="433">
        <v>8612</v>
      </c>
      <c r="AN27" s="433">
        <v>8178</v>
      </c>
      <c r="AO27" s="433">
        <v>16790</v>
      </c>
      <c r="AP27" s="433">
        <v>75</v>
      </c>
      <c r="AQ27" s="433">
        <v>85</v>
      </c>
      <c r="AR27" s="433">
        <v>80</v>
      </c>
      <c r="AS27" s="457">
        <v>8614</v>
      </c>
      <c r="AT27" s="457">
        <v>8174</v>
      </c>
      <c r="AU27" s="457">
        <v>16788</v>
      </c>
      <c r="AV27" s="457">
        <v>82</v>
      </c>
      <c r="AW27" s="457">
        <v>81</v>
      </c>
      <c r="AX27" s="457">
        <v>81</v>
      </c>
      <c r="AY27" s="457" t="s">
        <v>416</v>
      </c>
      <c r="AZ27" s="457" t="s">
        <v>416</v>
      </c>
      <c r="BA27" s="457" t="s">
        <v>416</v>
      </c>
      <c r="BB27" s="457" t="s">
        <v>416</v>
      </c>
      <c r="BC27" s="457" t="s">
        <v>416</v>
      </c>
      <c r="BD27" s="457" t="s">
        <v>416</v>
      </c>
      <c r="BE27" s="457">
        <v>8605</v>
      </c>
      <c r="BF27" s="457">
        <v>8166</v>
      </c>
      <c r="BG27" s="457">
        <v>16771</v>
      </c>
      <c r="BH27" s="457">
        <v>68</v>
      </c>
      <c r="BI27" s="457">
        <v>75</v>
      </c>
      <c r="BJ27" s="457">
        <v>72</v>
      </c>
      <c r="BK27" s="433">
        <v>11292</v>
      </c>
      <c r="BL27" s="433">
        <v>10829</v>
      </c>
      <c r="BM27" s="433">
        <v>22121</v>
      </c>
      <c r="BN27" s="433">
        <v>79</v>
      </c>
      <c r="BO27" s="433">
        <v>87</v>
      </c>
      <c r="BP27" s="433">
        <v>83</v>
      </c>
      <c r="BQ27" s="433">
        <v>11300</v>
      </c>
      <c r="BR27" s="433">
        <v>10834</v>
      </c>
      <c r="BS27" s="433">
        <v>22134</v>
      </c>
      <c r="BT27" s="433">
        <v>73</v>
      </c>
      <c r="BU27" s="433">
        <v>84</v>
      </c>
      <c r="BV27" s="433">
        <v>78</v>
      </c>
      <c r="BW27" s="457">
        <v>11291</v>
      </c>
      <c r="BX27" s="457">
        <v>10829</v>
      </c>
      <c r="BY27" s="457">
        <v>22120</v>
      </c>
      <c r="BZ27" s="457">
        <v>80</v>
      </c>
      <c r="CA27" s="457">
        <v>79</v>
      </c>
      <c r="CB27" s="457">
        <v>80</v>
      </c>
      <c r="CC27" s="457" t="s">
        <v>416</v>
      </c>
      <c r="CD27" s="457" t="s">
        <v>416</v>
      </c>
      <c r="CE27" s="457" t="s">
        <v>416</v>
      </c>
      <c r="CF27" s="457" t="s">
        <v>416</v>
      </c>
      <c r="CG27" s="457" t="s">
        <v>416</v>
      </c>
      <c r="CH27" s="457" t="s">
        <v>416</v>
      </c>
      <c r="CI27" s="457">
        <v>11282</v>
      </c>
      <c r="CJ27" s="457">
        <v>10818</v>
      </c>
      <c r="CK27" s="457">
        <v>22100</v>
      </c>
      <c r="CL27" s="457">
        <v>66</v>
      </c>
      <c r="CM27" s="457">
        <v>73</v>
      </c>
      <c r="CN27" s="457">
        <v>69</v>
      </c>
    </row>
    <row r="28" spans="1:92" x14ac:dyDescent="0.25">
      <c r="A28" s="458"/>
      <c r="B28" s="458" t="s">
        <v>384</v>
      </c>
      <c r="C28" s="433">
        <v>1460</v>
      </c>
      <c r="D28" s="433">
        <v>1485</v>
      </c>
      <c r="E28" s="433">
        <v>2945</v>
      </c>
      <c r="F28" s="433">
        <v>82</v>
      </c>
      <c r="G28" s="433">
        <v>88</v>
      </c>
      <c r="H28" s="433">
        <v>85</v>
      </c>
      <c r="I28" s="433">
        <v>1457</v>
      </c>
      <c r="J28" s="433">
        <v>1485</v>
      </c>
      <c r="K28" s="433">
        <v>2942</v>
      </c>
      <c r="L28" s="433">
        <v>78</v>
      </c>
      <c r="M28" s="433">
        <v>88</v>
      </c>
      <c r="N28" s="433">
        <v>83</v>
      </c>
      <c r="O28" s="457">
        <v>1460</v>
      </c>
      <c r="P28" s="457">
        <v>1485</v>
      </c>
      <c r="Q28" s="457">
        <v>2945</v>
      </c>
      <c r="R28" s="457">
        <v>82</v>
      </c>
      <c r="S28" s="457">
        <v>82</v>
      </c>
      <c r="T28" s="457">
        <v>82</v>
      </c>
      <c r="U28" s="457" t="s">
        <v>416</v>
      </c>
      <c r="V28" s="457" t="s">
        <v>416</v>
      </c>
      <c r="W28" s="457" t="s">
        <v>416</v>
      </c>
      <c r="X28" s="457" t="s">
        <v>416</v>
      </c>
      <c r="Y28" s="457" t="s">
        <v>416</v>
      </c>
      <c r="Z28" s="457" t="s">
        <v>416</v>
      </c>
      <c r="AA28" s="457">
        <v>1455</v>
      </c>
      <c r="AB28" s="457">
        <v>1483</v>
      </c>
      <c r="AC28" s="457">
        <v>2938</v>
      </c>
      <c r="AD28" s="457">
        <v>71</v>
      </c>
      <c r="AE28" s="457">
        <v>77</v>
      </c>
      <c r="AF28" s="457">
        <v>74</v>
      </c>
      <c r="AG28" s="433">
        <v>3021</v>
      </c>
      <c r="AH28" s="433">
        <v>2996</v>
      </c>
      <c r="AI28" s="433">
        <v>6017</v>
      </c>
      <c r="AJ28" s="433">
        <v>85</v>
      </c>
      <c r="AK28" s="433">
        <v>91</v>
      </c>
      <c r="AL28" s="433">
        <v>88</v>
      </c>
      <c r="AM28" s="433">
        <v>3020</v>
      </c>
      <c r="AN28" s="433">
        <v>2996</v>
      </c>
      <c r="AO28" s="433">
        <v>6016</v>
      </c>
      <c r="AP28" s="433">
        <v>82</v>
      </c>
      <c r="AQ28" s="433">
        <v>90</v>
      </c>
      <c r="AR28" s="433">
        <v>86</v>
      </c>
      <c r="AS28" s="457">
        <v>3021</v>
      </c>
      <c r="AT28" s="457">
        <v>2996</v>
      </c>
      <c r="AU28" s="457">
        <v>6017</v>
      </c>
      <c r="AV28" s="457">
        <v>86</v>
      </c>
      <c r="AW28" s="457">
        <v>85</v>
      </c>
      <c r="AX28" s="457">
        <v>86</v>
      </c>
      <c r="AY28" s="457" t="s">
        <v>416</v>
      </c>
      <c r="AZ28" s="457" t="s">
        <v>416</v>
      </c>
      <c r="BA28" s="457" t="s">
        <v>416</v>
      </c>
      <c r="BB28" s="457" t="s">
        <v>416</v>
      </c>
      <c r="BC28" s="457" t="s">
        <v>416</v>
      </c>
      <c r="BD28" s="457" t="s">
        <v>416</v>
      </c>
      <c r="BE28" s="457">
        <v>3017</v>
      </c>
      <c r="BF28" s="457">
        <v>2993</v>
      </c>
      <c r="BG28" s="457">
        <v>6010</v>
      </c>
      <c r="BH28" s="457">
        <v>75</v>
      </c>
      <c r="BI28" s="457">
        <v>81</v>
      </c>
      <c r="BJ28" s="457">
        <v>78</v>
      </c>
      <c r="BK28" s="433">
        <v>4481</v>
      </c>
      <c r="BL28" s="433">
        <v>4481</v>
      </c>
      <c r="BM28" s="433">
        <v>8962</v>
      </c>
      <c r="BN28" s="433">
        <v>84</v>
      </c>
      <c r="BO28" s="433">
        <v>90</v>
      </c>
      <c r="BP28" s="433">
        <v>87</v>
      </c>
      <c r="BQ28" s="433">
        <v>4477</v>
      </c>
      <c r="BR28" s="433">
        <v>4481</v>
      </c>
      <c r="BS28" s="433">
        <v>8958</v>
      </c>
      <c r="BT28" s="433">
        <v>81</v>
      </c>
      <c r="BU28" s="433">
        <v>89</v>
      </c>
      <c r="BV28" s="433">
        <v>85</v>
      </c>
      <c r="BW28" s="457">
        <v>4481</v>
      </c>
      <c r="BX28" s="457">
        <v>4481</v>
      </c>
      <c r="BY28" s="457">
        <v>8962</v>
      </c>
      <c r="BZ28" s="457">
        <v>85</v>
      </c>
      <c r="CA28" s="457">
        <v>84</v>
      </c>
      <c r="CB28" s="457">
        <v>85</v>
      </c>
      <c r="CC28" s="457" t="s">
        <v>416</v>
      </c>
      <c r="CD28" s="457" t="s">
        <v>416</v>
      </c>
      <c r="CE28" s="457" t="s">
        <v>416</v>
      </c>
      <c r="CF28" s="457" t="s">
        <v>416</v>
      </c>
      <c r="CG28" s="457" t="s">
        <v>416</v>
      </c>
      <c r="CH28" s="457" t="s">
        <v>416</v>
      </c>
      <c r="CI28" s="457">
        <v>4472</v>
      </c>
      <c r="CJ28" s="457">
        <v>4476</v>
      </c>
      <c r="CK28" s="457">
        <v>8948</v>
      </c>
      <c r="CL28" s="457">
        <v>74</v>
      </c>
      <c r="CM28" s="457">
        <v>80</v>
      </c>
      <c r="CN28" s="457">
        <v>77</v>
      </c>
    </row>
    <row r="29" spans="1:92" x14ac:dyDescent="0.25">
      <c r="A29" s="458"/>
      <c r="B29" s="458" t="s">
        <v>385</v>
      </c>
      <c r="C29" s="433">
        <v>595</v>
      </c>
      <c r="D29" s="433">
        <v>574</v>
      </c>
      <c r="E29" s="433">
        <v>1169</v>
      </c>
      <c r="F29" s="433">
        <v>74</v>
      </c>
      <c r="G29" s="433">
        <v>84</v>
      </c>
      <c r="H29" s="433">
        <v>79</v>
      </c>
      <c r="I29" s="433">
        <v>594</v>
      </c>
      <c r="J29" s="433">
        <v>573</v>
      </c>
      <c r="K29" s="433">
        <v>1167</v>
      </c>
      <c r="L29" s="433">
        <v>66</v>
      </c>
      <c r="M29" s="433">
        <v>80</v>
      </c>
      <c r="N29" s="433">
        <v>73</v>
      </c>
      <c r="O29" s="457">
        <v>595</v>
      </c>
      <c r="P29" s="457">
        <v>574</v>
      </c>
      <c r="Q29" s="457">
        <v>1169</v>
      </c>
      <c r="R29" s="457">
        <v>78</v>
      </c>
      <c r="S29" s="457">
        <v>80</v>
      </c>
      <c r="T29" s="457">
        <v>79</v>
      </c>
      <c r="U29" s="457" t="s">
        <v>416</v>
      </c>
      <c r="V29" s="457" t="s">
        <v>416</v>
      </c>
      <c r="W29" s="457" t="s">
        <v>416</v>
      </c>
      <c r="X29" s="457" t="s">
        <v>416</v>
      </c>
      <c r="Y29" s="457" t="s">
        <v>416</v>
      </c>
      <c r="Z29" s="457" t="s">
        <v>416</v>
      </c>
      <c r="AA29" s="457">
        <v>593</v>
      </c>
      <c r="AB29" s="457">
        <v>573</v>
      </c>
      <c r="AC29" s="457">
        <v>1166</v>
      </c>
      <c r="AD29" s="457">
        <v>61</v>
      </c>
      <c r="AE29" s="457">
        <v>71</v>
      </c>
      <c r="AF29" s="457">
        <v>66</v>
      </c>
      <c r="AG29" s="433">
        <v>3298</v>
      </c>
      <c r="AH29" s="433">
        <v>3091</v>
      </c>
      <c r="AI29" s="433">
        <v>6389</v>
      </c>
      <c r="AJ29" s="433">
        <v>83</v>
      </c>
      <c r="AK29" s="433">
        <v>90</v>
      </c>
      <c r="AL29" s="433">
        <v>87</v>
      </c>
      <c r="AM29" s="433">
        <v>3296</v>
      </c>
      <c r="AN29" s="433">
        <v>3089</v>
      </c>
      <c r="AO29" s="433">
        <v>6385</v>
      </c>
      <c r="AP29" s="433">
        <v>79</v>
      </c>
      <c r="AQ29" s="433">
        <v>88</v>
      </c>
      <c r="AR29" s="433">
        <v>83</v>
      </c>
      <c r="AS29" s="457">
        <v>3297</v>
      </c>
      <c r="AT29" s="457">
        <v>3091</v>
      </c>
      <c r="AU29" s="457">
        <v>6388</v>
      </c>
      <c r="AV29" s="457">
        <v>87</v>
      </c>
      <c r="AW29" s="457">
        <v>89</v>
      </c>
      <c r="AX29" s="457">
        <v>88</v>
      </c>
      <c r="AY29" s="457" t="s">
        <v>416</v>
      </c>
      <c r="AZ29" s="457" t="s">
        <v>416</v>
      </c>
      <c r="BA29" s="457" t="s">
        <v>416</v>
      </c>
      <c r="BB29" s="457" t="s">
        <v>416</v>
      </c>
      <c r="BC29" s="457" t="s">
        <v>416</v>
      </c>
      <c r="BD29" s="457" t="s">
        <v>416</v>
      </c>
      <c r="BE29" s="457">
        <v>3295</v>
      </c>
      <c r="BF29" s="457">
        <v>3088</v>
      </c>
      <c r="BG29" s="457">
        <v>6383</v>
      </c>
      <c r="BH29" s="457">
        <v>74</v>
      </c>
      <c r="BI29" s="457">
        <v>83</v>
      </c>
      <c r="BJ29" s="457">
        <v>78</v>
      </c>
      <c r="BK29" s="433">
        <v>3893</v>
      </c>
      <c r="BL29" s="433">
        <v>3665</v>
      </c>
      <c r="BM29" s="433">
        <v>7558</v>
      </c>
      <c r="BN29" s="433">
        <v>82</v>
      </c>
      <c r="BO29" s="433">
        <v>89</v>
      </c>
      <c r="BP29" s="433">
        <v>86</v>
      </c>
      <c r="BQ29" s="433">
        <v>3890</v>
      </c>
      <c r="BR29" s="433">
        <v>3662</v>
      </c>
      <c r="BS29" s="433">
        <v>7552</v>
      </c>
      <c r="BT29" s="433">
        <v>77</v>
      </c>
      <c r="BU29" s="433">
        <v>87</v>
      </c>
      <c r="BV29" s="433">
        <v>82</v>
      </c>
      <c r="BW29" s="457">
        <v>3892</v>
      </c>
      <c r="BX29" s="457">
        <v>3665</v>
      </c>
      <c r="BY29" s="457">
        <v>7557</v>
      </c>
      <c r="BZ29" s="457">
        <v>86</v>
      </c>
      <c r="CA29" s="457">
        <v>88</v>
      </c>
      <c r="CB29" s="457">
        <v>87</v>
      </c>
      <c r="CC29" s="457" t="s">
        <v>416</v>
      </c>
      <c r="CD29" s="457" t="s">
        <v>416</v>
      </c>
      <c r="CE29" s="457" t="s">
        <v>416</v>
      </c>
      <c r="CF29" s="457" t="s">
        <v>416</v>
      </c>
      <c r="CG29" s="457" t="s">
        <v>416</v>
      </c>
      <c r="CH29" s="457" t="s">
        <v>416</v>
      </c>
      <c r="CI29" s="457">
        <v>3888</v>
      </c>
      <c r="CJ29" s="457">
        <v>3661</v>
      </c>
      <c r="CK29" s="457">
        <v>7549</v>
      </c>
      <c r="CL29" s="457">
        <v>72</v>
      </c>
      <c r="CM29" s="457">
        <v>81</v>
      </c>
      <c r="CN29" s="457">
        <v>76</v>
      </c>
    </row>
    <row r="30" spans="1:92" x14ac:dyDescent="0.25">
      <c r="A30" s="456"/>
      <c r="B30" s="456" t="s">
        <v>36</v>
      </c>
      <c r="C30" s="433">
        <v>5072</v>
      </c>
      <c r="D30" s="433">
        <v>5002</v>
      </c>
      <c r="E30" s="433">
        <v>10074</v>
      </c>
      <c r="F30" s="433">
        <v>76</v>
      </c>
      <c r="G30" s="433">
        <v>85</v>
      </c>
      <c r="H30" s="433">
        <v>81</v>
      </c>
      <c r="I30" s="433">
        <v>5067</v>
      </c>
      <c r="J30" s="433">
        <v>4998</v>
      </c>
      <c r="K30" s="433">
        <v>10065</v>
      </c>
      <c r="L30" s="433">
        <v>69</v>
      </c>
      <c r="M30" s="433">
        <v>79</v>
      </c>
      <c r="N30" s="433">
        <v>74</v>
      </c>
      <c r="O30" s="457">
        <v>5072</v>
      </c>
      <c r="P30" s="457">
        <v>5000</v>
      </c>
      <c r="Q30" s="457">
        <v>10072</v>
      </c>
      <c r="R30" s="457">
        <v>75</v>
      </c>
      <c r="S30" s="457">
        <v>76</v>
      </c>
      <c r="T30" s="457">
        <v>75</v>
      </c>
      <c r="U30" s="457" t="s">
        <v>416</v>
      </c>
      <c r="V30" s="457" t="s">
        <v>416</v>
      </c>
      <c r="W30" s="457" t="s">
        <v>416</v>
      </c>
      <c r="X30" s="457" t="s">
        <v>416</v>
      </c>
      <c r="Y30" s="457" t="s">
        <v>416</v>
      </c>
      <c r="Z30" s="457" t="s">
        <v>416</v>
      </c>
      <c r="AA30" s="457">
        <v>5066</v>
      </c>
      <c r="AB30" s="457">
        <v>4996</v>
      </c>
      <c r="AC30" s="457">
        <v>10062</v>
      </c>
      <c r="AD30" s="457">
        <v>61</v>
      </c>
      <c r="AE30" s="457">
        <v>68</v>
      </c>
      <c r="AF30" s="457">
        <v>65</v>
      </c>
      <c r="AG30" s="433">
        <v>8851</v>
      </c>
      <c r="AH30" s="433">
        <v>8551</v>
      </c>
      <c r="AI30" s="433">
        <v>17402</v>
      </c>
      <c r="AJ30" s="433">
        <v>84</v>
      </c>
      <c r="AK30" s="433">
        <v>91</v>
      </c>
      <c r="AL30" s="433">
        <v>87</v>
      </c>
      <c r="AM30" s="433">
        <v>8837</v>
      </c>
      <c r="AN30" s="433">
        <v>8544</v>
      </c>
      <c r="AO30" s="433">
        <v>17381</v>
      </c>
      <c r="AP30" s="433">
        <v>79</v>
      </c>
      <c r="AQ30" s="433">
        <v>88</v>
      </c>
      <c r="AR30" s="433">
        <v>84</v>
      </c>
      <c r="AS30" s="457">
        <v>8851</v>
      </c>
      <c r="AT30" s="457">
        <v>8551</v>
      </c>
      <c r="AU30" s="457">
        <v>17402</v>
      </c>
      <c r="AV30" s="457">
        <v>82</v>
      </c>
      <c r="AW30" s="457">
        <v>84</v>
      </c>
      <c r="AX30" s="457">
        <v>83</v>
      </c>
      <c r="AY30" s="457" t="s">
        <v>416</v>
      </c>
      <c r="AZ30" s="457" t="s">
        <v>416</v>
      </c>
      <c r="BA30" s="457" t="s">
        <v>416</v>
      </c>
      <c r="BB30" s="457" t="s">
        <v>416</v>
      </c>
      <c r="BC30" s="457" t="s">
        <v>416</v>
      </c>
      <c r="BD30" s="457" t="s">
        <v>416</v>
      </c>
      <c r="BE30" s="457">
        <v>8837</v>
      </c>
      <c r="BF30" s="457">
        <v>8544</v>
      </c>
      <c r="BG30" s="457">
        <v>17381</v>
      </c>
      <c r="BH30" s="457">
        <v>72</v>
      </c>
      <c r="BI30" s="457">
        <v>79</v>
      </c>
      <c r="BJ30" s="457">
        <v>76</v>
      </c>
      <c r="BK30" s="433">
        <v>13923</v>
      </c>
      <c r="BL30" s="433">
        <v>13553</v>
      </c>
      <c r="BM30" s="433">
        <v>27476</v>
      </c>
      <c r="BN30" s="433">
        <v>81</v>
      </c>
      <c r="BO30" s="433">
        <v>89</v>
      </c>
      <c r="BP30" s="433">
        <v>85</v>
      </c>
      <c r="BQ30" s="433">
        <v>13904</v>
      </c>
      <c r="BR30" s="433">
        <v>13542</v>
      </c>
      <c r="BS30" s="433">
        <v>27446</v>
      </c>
      <c r="BT30" s="433">
        <v>75</v>
      </c>
      <c r="BU30" s="433">
        <v>85</v>
      </c>
      <c r="BV30" s="433">
        <v>80</v>
      </c>
      <c r="BW30" s="457">
        <v>13923</v>
      </c>
      <c r="BX30" s="457">
        <v>13551</v>
      </c>
      <c r="BY30" s="457">
        <v>27474</v>
      </c>
      <c r="BZ30" s="457">
        <v>80</v>
      </c>
      <c r="CA30" s="457">
        <v>81</v>
      </c>
      <c r="CB30" s="457">
        <v>80</v>
      </c>
      <c r="CC30" s="457" t="s">
        <v>416</v>
      </c>
      <c r="CD30" s="457" t="s">
        <v>416</v>
      </c>
      <c r="CE30" s="457" t="s">
        <v>416</v>
      </c>
      <c r="CF30" s="457" t="s">
        <v>416</v>
      </c>
      <c r="CG30" s="457" t="s">
        <v>416</v>
      </c>
      <c r="CH30" s="457" t="s">
        <v>416</v>
      </c>
      <c r="CI30" s="457">
        <v>13903</v>
      </c>
      <c r="CJ30" s="457">
        <v>13540</v>
      </c>
      <c r="CK30" s="457">
        <v>27443</v>
      </c>
      <c r="CL30" s="457">
        <v>68</v>
      </c>
      <c r="CM30" s="457">
        <v>75</v>
      </c>
      <c r="CN30" s="457">
        <v>72</v>
      </c>
    </row>
    <row r="31" spans="1:92" x14ac:dyDescent="0.25">
      <c r="A31" s="458"/>
      <c r="B31" s="458" t="s">
        <v>386</v>
      </c>
      <c r="C31" s="433">
        <v>1304</v>
      </c>
      <c r="D31" s="433">
        <v>1290</v>
      </c>
      <c r="E31" s="433">
        <v>2594</v>
      </c>
      <c r="F31" s="433">
        <v>75</v>
      </c>
      <c r="G31" s="433">
        <v>85</v>
      </c>
      <c r="H31" s="433">
        <v>80</v>
      </c>
      <c r="I31" s="433">
        <v>1303</v>
      </c>
      <c r="J31" s="433">
        <v>1290</v>
      </c>
      <c r="K31" s="433">
        <v>2593</v>
      </c>
      <c r="L31" s="433">
        <v>66</v>
      </c>
      <c r="M31" s="433">
        <v>78</v>
      </c>
      <c r="N31" s="433">
        <v>72</v>
      </c>
      <c r="O31" s="457">
        <v>1304</v>
      </c>
      <c r="P31" s="457">
        <v>1290</v>
      </c>
      <c r="Q31" s="457">
        <v>2594</v>
      </c>
      <c r="R31" s="457">
        <v>72</v>
      </c>
      <c r="S31" s="457">
        <v>72</v>
      </c>
      <c r="T31" s="457">
        <v>72</v>
      </c>
      <c r="U31" s="457" t="s">
        <v>416</v>
      </c>
      <c r="V31" s="457" t="s">
        <v>416</v>
      </c>
      <c r="W31" s="457" t="s">
        <v>416</v>
      </c>
      <c r="X31" s="457" t="s">
        <v>416</v>
      </c>
      <c r="Y31" s="457" t="s">
        <v>416</v>
      </c>
      <c r="Z31" s="457" t="s">
        <v>416</v>
      </c>
      <c r="AA31" s="457">
        <v>1303</v>
      </c>
      <c r="AB31" s="457">
        <v>1290</v>
      </c>
      <c r="AC31" s="457">
        <v>2593</v>
      </c>
      <c r="AD31" s="457">
        <v>58</v>
      </c>
      <c r="AE31" s="457">
        <v>65</v>
      </c>
      <c r="AF31" s="457">
        <v>61</v>
      </c>
      <c r="AG31" s="433">
        <v>2531</v>
      </c>
      <c r="AH31" s="433">
        <v>2460</v>
      </c>
      <c r="AI31" s="433">
        <v>4991</v>
      </c>
      <c r="AJ31" s="433">
        <v>82</v>
      </c>
      <c r="AK31" s="433">
        <v>91</v>
      </c>
      <c r="AL31" s="433">
        <v>86</v>
      </c>
      <c r="AM31" s="433">
        <v>2527</v>
      </c>
      <c r="AN31" s="433">
        <v>2457</v>
      </c>
      <c r="AO31" s="433">
        <v>4984</v>
      </c>
      <c r="AP31" s="433">
        <v>76</v>
      </c>
      <c r="AQ31" s="433">
        <v>88</v>
      </c>
      <c r="AR31" s="433">
        <v>82</v>
      </c>
      <c r="AS31" s="457">
        <v>2531</v>
      </c>
      <c r="AT31" s="457">
        <v>2460</v>
      </c>
      <c r="AU31" s="457">
        <v>4991</v>
      </c>
      <c r="AV31" s="457">
        <v>80</v>
      </c>
      <c r="AW31" s="457">
        <v>83</v>
      </c>
      <c r="AX31" s="457">
        <v>81</v>
      </c>
      <c r="AY31" s="457" t="s">
        <v>416</v>
      </c>
      <c r="AZ31" s="457" t="s">
        <v>416</v>
      </c>
      <c r="BA31" s="457" t="s">
        <v>416</v>
      </c>
      <c r="BB31" s="457" t="s">
        <v>416</v>
      </c>
      <c r="BC31" s="457" t="s">
        <v>416</v>
      </c>
      <c r="BD31" s="457" t="s">
        <v>416</v>
      </c>
      <c r="BE31" s="457">
        <v>2527</v>
      </c>
      <c r="BF31" s="457">
        <v>2457</v>
      </c>
      <c r="BG31" s="457">
        <v>4984</v>
      </c>
      <c r="BH31" s="457">
        <v>68</v>
      </c>
      <c r="BI31" s="457">
        <v>78</v>
      </c>
      <c r="BJ31" s="457">
        <v>73</v>
      </c>
      <c r="BK31" s="433">
        <v>3835</v>
      </c>
      <c r="BL31" s="433">
        <v>3750</v>
      </c>
      <c r="BM31" s="433">
        <v>7585</v>
      </c>
      <c r="BN31" s="433">
        <v>79</v>
      </c>
      <c r="BO31" s="433">
        <v>89</v>
      </c>
      <c r="BP31" s="433">
        <v>84</v>
      </c>
      <c r="BQ31" s="433">
        <v>3830</v>
      </c>
      <c r="BR31" s="433">
        <v>3747</v>
      </c>
      <c r="BS31" s="433">
        <v>7577</v>
      </c>
      <c r="BT31" s="433">
        <v>73</v>
      </c>
      <c r="BU31" s="433">
        <v>85</v>
      </c>
      <c r="BV31" s="433">
        <v>79</v>
      </c>
      <c r="BW31" s="457">
        <v>3835</v>
      </c>
      <c r="BX31" s="457">
        <v>3750</v>
      </c>
      <c r="BY31" s="457">
        <v>7585</v>
      </c>
      <c r="BZ31" s="457">
        <v>77</v>
      </c>
      <c r="CA31" s="457">
        <v>79</v>
      </c>
      <c r="CB31" s="457">
        <v>78</v>
      </c>
      <c r="CC31" s="457" t="s">
        <v>416</v>
      </c>
      <c r="CD31" s="457" t="s">
        <v>416</v>
      </c>
      <c r="CE31" s="457" t="s">
        <v>416</v>
      </c>
      <c r="CF31" s="457" t="s">
        <v>416</v>
      </c>
      <c r="CG31" s="457" t="s">
        <v>416</v>
      </c>
      <c r="CH31" s="457" t="s">
        <v>416</v>
      </c>
      <c r="CI31" s="457">
        <v>3830</v>
      </c>
      <c r="CJ31" s="457">
        <v>3747</v>
      </c>
      <c r="CK31" s="457">
        <v>7577</v>
      </c>
      <c r="CL31" s="457">
        <v>65</v>
      </c>
      <c r="CM31" s="457">
        <v>73</v>
      </c>
      <c r="CN31" s="457">
        <v>69</v>
      </c>
    </row>
    <row r="32" spans="1:92" x14ac:dyDescent="0.25">
      <c r="A32" s="458"/>
      <c r="B32" s="458" t="s">
        <v>387</v>
      </c>
      <c r="C32" s="433">
        <v>3193</v>
      </c>
      <c r="D32" s="433">
        <v>3154</v>
      </c>
      <c r="E32" s="433">
        <v>6347</v>
      </c>
      <c r="F32" s="433">
        <v>77</v>
      </c>
      <c r="G32" s="433">
        <v>85</v>
      </c>
      <c r="H32" s="433">
        <v>81</v>
      </c>
      <c r="I32" s="433">
        <v>3189</v>
      </c>
      <c r="J32" s="433">
        <v>3150</v>
      </c>
      <c r="K32" s="433">
        <v>6339</v>
      </c>
      <c r="L32" s="433">
        <v>70</v>
      </c>
      <c r="M32" s="433">
        <v>79</v>
      </c>
      <c r="N32" s="433">
        <v>75</v>
      </c>
      <c r="O32" s="457">
        <v>3193</v>
      </c>
      <c r="P32" s="457">
        <v>3153</v>
      </c>
      <c r="Q32" s="457">
        <v>6346</v>
      </c>
      <c r="R32" s="457">
        <v>77</v>
      </c>
      <c r="S32" s="457">
        <v>77</v>
      </c>
      <c r="T32" s="457">
        <v>77</v>
      </c>
      <c r="U32" s="457" t="s">
        <v>416</v>
      </c>
      <c r="V32" s="457" t="s">
        <v>416</v>
      </c>
      <c r="W32" s="457" t="s">
        <v>416</v>
      </c>
      <c r="X32" s="457" t="s">
        <v>416</v>
      </c>
      <c r="Y32" s="457" t="s">
        <v>416</v>
      </c>
      <c r="Z32" s="457" t="s">
        <v>416</v>
      </c>
      <c r="AA32" s="457">
        <v>3188</v>
      </c>
      <c r="AB32" s="457">
        <v>3149</v>
      </c>
      <c r="AC32" s="457">
        <v>6337</v>
      </c>
      <c r="AD32" s="457">
        <v>63</v>
      </c>
      <c r="AE32" s="457">
        <v>70</v>
      </c>
      <c r="AF32" s="457">
        <v>66</v>
      </c>
      <c r="AG32" s="433">
        <v>5261</v>
      </c>
      <c r="AH32" s="433">
        <v>5039</v>
      </c>
      <c r="AI32" s="433">
        <v>10300</v>
      </c>
      <c r="AJ32" s="433">
        <v>85</v>
      </c>
      <c r="AK32" s="433">
        <v>91</v>
      </c>
      <c r="AL32" s="433">
        <v>88</v>
      </c>
      <c r="AM32" s="433">
        <v>5253</v>
      </c>
      <c r="AN32" s="433">
        <v>5035</v>
      </c>
      <c r="AO32" s="433">
        <v>10288</v>
      </c>
      <c r="AP32" s="433">
        <v>81</v>
      </c>
      <c r="AQ32" s="433">
        <v>88</v>
      </c>
      <c r="AR32" s="433">
        <v>84</v>
      </c>
      <c r="AS32" s="457">
        <v>5261</v>
      </c>
      <c r="AT32" s="457">
        <v>5039</v>
      </c>
      <c r="AU32" s="457">
        <v>10300</v>
      </c>
      <c r="AV32" s="457">
        <v>84</v>
      </c>
      <c r="AW32" s="457">
        <v>85</v>
      </c>
      <c r="AX32" s="457">
        <v>85</v>
      </c>
      <c r="AY32" s="457" t="s">
        <v>416</v>
      </c>
      <c r="AZ32" s="457" t="s">
        <v>416</v>
      </c>
      <c r="BA32" s="457" t="s">
        <v>416</v>
      </c>
      <c r="BB32" s="457" t="s">
        <v>416</v>
      </c>
      <c r="BC32" s="457" t="s">
        <v>416</v>
      </c>
      <c r="BD32" s="457" t="s">
        <v>416</v>
      </c>
      <c r="BE32" s="457">
        <v>5253</v>
      </c>
      <c r="BF32" s="457">
        <v>5035</v>
      </c>
      <c r="BG32" s="457">
        <v>10288</v>
      </c>
      <c r="BH32" s="457">
        <v>74</v>
      </c>
      <c r="BI32" s="457">
        <v>80</v>
      </c>
      <c r="BJ32" s="457">
        <v>77</v>
      </c>
      <c r="BK32" s="433">
        <v>8454</v>
      </c>
      <c r="BL32" s="433">
        <v>8193</v>
      </c>
      <c r="BM32" s="433">
        <v>16647</v>
      </c>
      <c r="BN32" s="433">
        <v>82</v>
      </c>
      <c r="BO32" s="433">
        <v>88</v>
      </c>
      <c r="BP32" s="433">
        <v>85</v>
      </c>
      <c r="BQ32" s="433">
        <v>8442</v>
      </c>
      <c r="BR32" s="433">
        <v>8185</v>
      </c>
      <c r="BS32" s="433">
        <v>16627</v>
      </c>
      <c r="BT32" s="433">
        <v>77</v>
      </c>
      <c r="BU32" s="433">
        <v>85</v>
      </c>
      <c r="BV32" s="433">
        <v>81</v>
      </c>
      <c r="BW32" s="457">
        <v>8454</v>
      </c>
      <c r="BX32" s="457">
        <v>8192</v>
      </c>
      <c r="BY32" s="457">
        <v>16646</v>
      </c>
      <c r="BZ32" s="457">
        <v>81</v>
      </c>
      <c r="CA32" s="457">
        <v>82</v>
      </c>
      <c r="CB32" s="457">
        <v>82</v>
      </c>
      <c r="CC32" s="457" t="s">
        <v>416</v>
      </c>
      <c r="CD32" s="457" t="s">
        <v>416</v>
      </c>
      <c r="CE32" s="457" t="s">
        <v>416</v>
      </c>
      <c r="CF32" s="457" t="s">
        <v>416</v>
      </c>
      <c r="CG32" s="457" t="s">
        <v>416</v>
      </c>
      <c r="CH32" s="457" t="s">
        <v>416</v>
      </c>
      <c r="CI32" s="457">
        <v>8441</v>
      </c>
      <c r="CJ32" s="457">
        <v>8184</v>
      </c>
      <c r="CK32" s="457">
        <v>16625</v>
      </c>
      <c r="CL32" s="457">
        <v>70</v>
      </c>
      <c r="CM32" s="457">
        <v>76</v>
      </c>
      <c r="CN32" s="457">
        <v>73</v>
      </c>
    </row>
    <row r="33" spans="1:92" x14ac:dyDescent="0.25">
      <c r="A33" s="458"/>
      <c r="B33" s="458" t="s">
        <v>388</v>
      </c>
      <c r="C33" s="433">
        <v>575</v>
      </c>
      <c r="D33" s="433">
        <v>558</v>
      </c>
      <c r="E33" s="433">
        <v>1133</v>
      </c>
      <c r="F33" s="433">
        <v>76</v>
      </c>
      <c r="G33" s="433">
        <v>85</v>
      </c>
      <c r="H33" s="433">
        <v>80</v>
      </c>
      <c r="I33" s="433">
        <v>575</v>
      </c>
      <c r="J33" s="433">
        <v>558</v>
      </c>
      <c r="K33" s="433">
        <v>1133</v>
      </c>
      <c r="L33" s="433">
        <v>65</v>
      </c>
      <c r="M33" s="433">
        <v>81</v>
      </c>
      <c r="N33" s="433">
        <v>73</v>
      </c>
      <c r="O33" s="457">
        <v>575</v>
      </c>
      <c r="P33" s="457">
        <v>557</v>
      </c>
      <c r="Q33" s="457">
        <v>1132</v>
      </c>
      <c r="R33" s="457">
        <v>73</v>
      </c>
      <c r="S33" s="457">
        <v>77</v>
      </c>
      <c r="T33" s="457">
        <v>75</v>
      </c>
      <c r="U33" s="457" t="s">
        <v>416</v>
      </c>
      <c r="V33" s="457" t="s">
        <v>416</v>
      </c>
      <c r="W33" s="457" t="s">
        <v>416</v>
      </c>
      <c r="X33" s="457" t="s">
        <v>416</v>
      </c>
      <c r="Y33" s="457" t="s">
        <v>416</v>
      </c>
      <c r="Z33" s="457" t="s">
        <v>416</v>
      </c>
      <c r="AA33" s="457">
        <v>575</v>
      </c>
      <c r="AB33" s="457">
        <v>557</v>
      </c>
      <c r="AC33" s="457">
        <v>1132</v>
      </c>
      <c r="AD33" s="457">
        <v>57</v>
      </c>
      <c r="AE33" s="457">
        <v>69</v>
      </c>
      <c r="AF33" s="457">
        <v>63</v>
      </c>
      <c r="AG33" s="433">
        <v>1059</v>
      </c>
      <c r="AH33" s="433">
        <v>1052</v>
      </c>
      <c r="AI33" s="433">
        <v>2111</v>
      </c>
      <c r="AJ33" s="433">
        <v>83</v>
      </c>
      <c r="AK33" s="433">
        <v>90</v>
      </c>
      <c r="AL33" s="433">
        <v>87</v>
      </c>
      <c r="AM33" s="433">
        <v>1057</v>
      </c>
      <c r="AN33" s="433">
        <v>1052</v>
      </c>
      <c r="AO33" s="433">
        <v>2109</v>
      </c>
      <c r="AP33" s="433">
        <v>77</v>
      </c>
      <c r="AQ33" s="433">
        <v>87</v>
      </c>
      <c r="AR33" s="433">
        <v>82</v>
      </c>
      <c r="AS33" s="457">
        <v>1059</v>
      </c>
      <c r="AT33" s="457">
        <v>1052</v>
      </c>
      <c r="AU33" s="457">
        <v>2111</v>
      </c>
      <c r="AV33" s="457">
        <v>81</v>
      </c>
      <c r="AW33" s="457">
        <v>83</v>
      </c>
      <c r="AX33" s="457">
        <v>82</v>
      </c>
      <c r="AY33" s="457" t="s">
        <v>416</v>
      </c>
      <c r="AZ33" s="457" t="s">
        <v>416</v>
      </c>
      <c r="BA33" s="457" t="s">
        <v>416</v>
      </c>
      <c r="BB33" s="457" t="s">
        <v>416</v>
      </c>
      <c r="BC33" s="457" t="s">
        <v>416</v>
      </c>
      <c r="BD33" s="457" t="s">
        <v>416</v>
      </c>
      <c r="BE33" s="457">
        <v>1057</v>
      </c>
      <c r="BF33" s="457">
        <v>1052</v>
      </c>
      <c r="BG33" s="457">
        <v>2109</v>
      </c>
      <c r="BH33" s="457">
        <v>70</v>
      </c>
      <c r="BI33" s="457">
        <v>77</v>
      </c>
      <c r="BJ33" s="457">
        <v>74</v>
      </c>
      <c r="BK33" s="433">
        <v>1634</v>
      </c>
      <c r="BL33" s="433">
        <v>1610</v>
      </c>
      <c r="BM33" s="433">
        <v>3244</v>
      </c>
      <c r="BN33" s="433">
        <v>81</v>
      </c>
      <c r="BO33" s="433">
        <v>88</v>
      </c>
      <c r="BP33" s="433">
        <v>84</v>
      </c>
      <c r="BQ33" s="433">
        <v>1632</v>
      </c>
      <c r="BR33" s="433">
        <v>1610</v>
      </c>
      <c r="BS33" s="433">
        <v>3242</v>
      </c>
      <c r="BT33" s="433">
        <v>73</v>
      </c>
      <c r="BU33" s="433">
        <v>85</v>
      </c>
      <c r="BV33" s="433">
        <v>79</v>
      </c>
      <c r="BW33" s="457">
        <v>1634</v>
      </c>
      <c r="BX33" s="457">
        <v>1609</v>
      </c>
      <c r="BY33" s="457">
        <v>3243</v>
      </c>
      <c r="BZ33" s="457">
        <v>78</v>
      </c>
      <c r="CA33" s="457">
        <v>81</v>
      </c>
      <c r="CB33" s="457">
        <v>79</v>
      </c>
      <c r="CC33" s="457" t="s">
        <v>416</v>
      </c>
      <c r="CD33" s="457" t="s">
        <v>416</v>
      </c>
      <c r="CE33" s="457" t="s">
        <v>416</v>
      </c>
      <c r="CF33" s="457" t="s">
        <v>416</v>
      </c>
      <c r="CG33" s="457" t="s">
        <v>416</v>
      </c>
      <c r="CH33" s="457" t="s">
        <v>416</v>
      </c>
      <c r="CI33" s="457">
        <v>1632</v>
      </c>
      <c r="CJ33" s="457">
        <v>1609</v>
      </c>
      <c r="CK33" s="457">
        <v>3241</v>
      </c>
      <c r="CL33" s="457">
        <v>66</v>
      </c>
      <c r="CM33" s="457">
        <v>75</v>
      </c>
      <c r="CN33" s="457">
        <v>70</v>
      </c>
    </row>
    <row r="34" spans="1:92" x14ac:dyDescent="0.25">
      <c r="A34" s="459"/>
      <c r="B34" s="456" t="s">
        <v>37</v>
      </c>
      <c r="C34" s="433">
        <v>87</v>
      </c>
      <c r="D34" s="433">
        <v>77</v>
      </c>
      <c r="E34" s="433">
        <v>164</v>
      </c>
      <c r="F34" s="433">
        <v>83</v>
      </c>
      <c r="G34" s="433">
        <v>95</v>
      </c>
      <c r="H34" s="433">
        <v>88</v>
      </c>
      <c r="I34" s="433">
        <v>87</v>
      </c>
      <c r="J34" s="433">
        <v>77</v>
      </c>
      <c r="K34" s="433">
        <v>164</v>
      </c>
      <c r="L34" s="433">
        <v>79</v>
      </c>
      <c r="M34" s="433">
        <v>95</v>
      </c>
      <c r="N34" s="433">
        <v>87</v>
      </c>
      <c r="O34" s="457">
        <v>87</v>
      </c>
      <c r="P34" s="457">
        <v>77</v>
      </c>
      <c r="Q34" s="457">
        <v>164</v>
      </c>
      <c r="R34" s="457">
        <v>90</v>
      </c>
      <c r="S34" s="457">
        <v>95</v>
      </c>
      <c r="T34" s="457">
        <v>92</v>
      </c>
      <c r="U34" s="457" t="s">
        <v>416</v>
      </c>
      <c r="V34" s="457" t="s">
        <v>416</v>
      </c>
      <c r="W34" s="457" t="s">
        <v>416</v>
      </c>
      <c r="X34" s="457" t="s">
        <v>416</v>
      </c>
      <c r="Y34" s="457" t="s">
        <v>416</v>
      </c>
      <c r="Z34" s="457" t="s">
        <v>416</v>
      </c>
      <c r="AA34" s="457">
        <v>87</v>
      </c>
      <c r="AB34" s="457">
        <v>77</v>
      </c>
      <c r="AC34" s="457">
        <v>164</v>
      </c>
      <c r="AD34" s="457">
        <v>74</v>
      </c>
      <c r="AE34" s="457">
        <v>94</v>
      </c>
      <c r="AF34" s="457">
        <v>83</v>
      </c>
      <c r="AG34" s="433">
        <v>889</v>
      </c>
      <c r="AH34" s="433">
        <v>866</v>
      </c>
      <c r="AI34" s="433">
        <v>1755</v>
      </c>
      <c r="AJ34" s="433">
        <v>87</v>
      </c>
      <c r="AK34" s="433">
        <v>92</v>
      </c>
      <c r="AL34" s="433">
        <v>89</v>
      </c>
      <c r="AM34" s="433">
        <v>889</v>
      </c>
      <c r="AN34" s="433">
        <v>865</v>
      </c>
      <c r="AO34" s="433">
        <v>1754</v>
      </c>
      <c r="AP34" s="433">
        <v>83</v>
      </c>
      <c r="AQ34" s="433">
        <v>89</v>
      </c>
      <c r="AR34" s="433">
        <v>86</v>
      </c>
      <c r="AS34" s="457">
        <v>889</v>
      </c>
      <c r="AT34" s="457">
        <v>866</v>
      </c>
      <c r="AU34" s="457">
        <v>1755</v>
      </c>
      <c r="AV34" s="457">
        <v>94</v>
      </c>
      <c r="AW34" s="457">
        <v>95</v>
      </c>
      <c r="AX34" s="457">
        <v>94</v>
      </c>
      <c r="AY34" s="457" t="s">
        <v>416</v>
      </c>
      <c r="AZ34" s="457" t="s">
        <v>416</v>
      </c>
      <c r="BA34" s="457" t="s">
        <v>416</v>
      </c>
      <c r="BB34" s="457" t="s">
        <v>416</v>
      </c>
      <c r="BC34" s="457" t="s">
        <v>416</v>
      </c>
      <c r="BD34" s="457" t="s">
        <v>416</v>
      </c>
      <c r="BE34" s="457">
        <v>889</v>
      </c>
      <c r="BF34" s="457">
        <v>865</v>
      </c>
      <c r="BG34" s="457">
        <v>1754</v>
      </c>
      <c r="BH34" s="457">
        <v>81</v>
      </c>
      <c r="BI34" s="457">
        <v>87</v>
      </c>
      <c r="BJ34" s="457">
        <v>84</v>
      </c>
      <c r="BK34" s="433">
        <v>976</v>
      </c>
      <c r="BL34" s="433">
        <v>943</v>
      </c>
      <c r="BM34" s="433">
        <v>1919</v>
      </c>
      <c r="BN34" s="433">
        <v>87</v>
      </c>
      <c r="BO34" s="433">
        <v>92</v>
      </c>
      <c r="BP34" s="433">
        <v>89</v>
      </c>
      <c r="BQ34" s="433">
        <v>976</v>
      </c>
      <c r="BR34" s="433">
        <v>942</v>
      </c>
      <c r="BS34" s="433">
        <v>1918</v>
      </c>
      <c r="BT34" s="433">
        <v>82</v>
      </c>
      <c r="BU34" s="433">
        <v>90</v>
      </c>
      <c r="BV34" s="433">
        <v>86</v>
      </c>
      <c r="BW34" s="457">
        <v>976</v>
      </c>
      <c r="BX34" s="457">
        <v>943</v>
      </c>
      <c r="BY34" s="457">
        <v>1919</v>
      </c>
      <c r="BZ34" s="457">
        <v>94</v>
      </c>
      <c r="CA34" s="457">
        <v>95</v>
      </c>
      <c r="CB34" s="457">
        <v>94</v>
      </c>
      <c r="CC34" s="457" t="s">
        <v>416</v>
      </c>
      <c r="CD34" s="457" t="s">
        <v>416</v>
      </c>
      <c r="CE34" s="457" t="s">
        <v>416</v>
      </c>
      <c r="CF34" s="457" t="s">
        <v>416</v>
      </c>
      <c r="CG34" s="457" t="s">
        <v>416</v>
      </c>
      <c r="CH34" s="457" t="s">
        <v>416</v>
      </c>
      <c r="CI34" s="457">
        <v>976</v>
      </c>
      <c r="CJ34" s="457">
        <v>942</v>
      </c>
      <c r="CK34" s="457">
        <v>1918</v>
      </c>
      <c r="CL34" s="457">
        <v>80</v>
      </c>
      <c r="CM34" s="457">
        <v>88</v>
      </c>
      <c r="CN34" s="457">
        <v>84</v>
      </c>
    </row>
    <row r="35" spans="1:92" x14ac:dyDescent="0.25">
      <c r="B35" s="459" t="s">
        <v>389</v>
      </c>
      <c r="C35" s="433">
        <v>1246</v>
      </c>
      <c r="D35" s="433">
        <v>1201</v>
      </c>
      <c r="E35" s="433">
        <v>2447</v>
      </c>
      <c r="F35" s="433">
        <v>74</v>
      </c>
      <c r="G35" s="433">
        <v>81</v>
      </c>
      <c r="H35" s="433">
        <v>78</v>
      </c>
      <c r="I35" s="433">
        <v>1243</v>
      </c>
      <c r="J35" s="433">
        <v>1200</v>
      </c>
      <c r="K35" s="433">
        <v>2443</v>
      </c>
      <c r="L35" s="433">
        <v>67</v>
      </c>
      <c r="M35" s="433">
        <v>78</v>
      </c>
      <c r="N35" s="433">
        <v>72</v>
      </c>
      <c r="O35" s="457">
        <v>1246</v>
      </c>
      <c r="P35" s="457">
        <v>1201</v>
      </c>
      <c r="Q35" s="457">
        <v>2447</v>
      </c>
      <c r="R35" s="457">
        <v>79</v>
      </c>
      <c r="S35" s="457">
        <v>78</v>
      </c>
      <c r="T35" s="457">
        <v>78</v>
      </c>
      <c r="U35" s="457" t="s">
        <v>416</v>
      </c>
      <c r="V35" s="457" t="s">
        <v>416</v>
      </c>
      <c r="W35" s="457" t="s">
        <v>416</v>
      </c>
      <c r="X35" s="457" t="s">
        <v>416</v>
      </c>
      <c r="Y35" s="457" t="s">
        <v>416</v>
      </c>
      <c r="Z35" s="457" t="s">
        <v>416</v>
      </c>
      <c r="AA35" s="457">
        <v>1243</v>
      </c>
      <c r="AB35" s="457">
        <v>1200</v>
      </c>
      <c r="AC35" s="457">
        <v>2443</v>
      </c>
      <c r="AD35" s="457">
        <v>60</v>
      </c>
      <c r="AE35" s="457">
        <v>69</v>
      </c>
      <c r="AF35" s="457">
        <v>65</v>
      </c>
      <c r="AG35" s="433">
        <v>2899</v>
      </c>
      <c r="AH35" s="433">
        <v>2612</v>
      </c>
      <c r="AI35" s="433">
        <v>5511</v>
      </c>
      <c r="AJ35" s="433">
        <v>77</v>
      </c>
      <c r="AK35" s="433">
        <v>84</v>
      </c>
      <c r="AL35" s="433">
        <v>80</v>
      </c>
      <c r="AM35" s="433">
        <v>2893</v>
      </c>
      <c r="AN35" s="433">
        <v>2611</v>
      </c>
      <c r="AO35" s="433">
        <v>5504</v>
      </c>
      <c r="AP35" s="433">
        <v>72</v>
      </c>
      <c r="AQ35" s="433">
        <v>81</v>
      </c>
      <c r="AR35" s="433">
        <v>76</v>
      </c>
      <c r="AS35" s="457">
        <v>2898</v>
      </c>
      <c r="AT35" s="457">
        <v>2612</v>
      </c>
      <c r="AU35" s="457">
        <v>5510</v>
      </c>
      <c r="AV35" s="457">
        <v>82</v>
      </c>
      <c r="AW35" s="457">
        <v>82</v>
      </c>
      <c r="AX35" s="457">
        <v>82</v>
      </c>
      <c r="AY35" s="457" t="s">
        <v>416</v>
      </c>
      <c r="AZ35" s="457" t="s">
        <v>416</v>
      </c>
      <c r="BA35" s="457" t="s">
        <v>416</v>
      </c>
      <c r="BB35" s="457" t="s">
        <v>416</v>
      </c>
      <c r="BC35" s="457" t="s">
        <v>416</v>
      </c>
      <c r="BD35" s="457" t="s">
        <v>416</v>
      </c>
      <c r="BE35" s="457">
        <v>2892</v>
      </c>
      <c r="BF35" s="457">
        <v>2610</v>
      </c>
      <c r="BG35" s="457">
        <v>5502</v>
      </c>
      <c r="BH35" s="457">
        <v>67</v>
      </c>
      <c r="BI35" s="457">
        <v>74</v>
      </c>
      <c r="BJ35" s="457">
        <v>70</v>
      </c>
      <c r="BK35" s="433">
        <v>4145</v>
      </c>
      <c r="BL35" s="433">
        <v>3813</v>
      </c>
      <c r="BM35" s="433">
        <v>7958</v>
      </c>
      <c r="BN35" s="433">
        <v>76</v>
      </c>
      <c r="BO35" s="433">
        <v>83</v>
      </c>
      <c r="BP35" s="433">
        <v>80</v>
      </c>
      <c r="BQ35" s="433">
        <v>4136</v>
      </c>
      <c r="BR35" s="433">
        <v>3811</v>
      </c>
      <c r="BS35" s="433">
        <v>7947</v>
      </c>
      <c r="BT35" s="433">
        <v>70</v>
      </c>
      <c r="BU35" s="433">
        <v>80</v>
      </c>
      <c r="BV35" s="433">
        <v>75</v>
      </c>
      <c r="BW35" s="457">
        <v>4144</v>
      </c>
      <c r="BX35" s="457">
        <v>3813</v>
      </c>
      <c r="BY35" s="457">
        <v>7957</v>
      </c>
      <c r="BZ35" s="457">
        <v>81</v>
      </c>
      <c r="CA35" s="457">
        <v>81</v>
      </c>
      <c r="CB35" s="457">
        <v>81</v>
      </c>
      <c r="CC35" s="457" t="s">
        <v>416</v>
      </c>
      <c r="CD35" s="457" t="s">
        <v>416</v>
      </c>
      <c r="CE35" s="457" t="s">
        <v>416</v>
      </c>
      <c r="CF35" s="457" t="s">
        <v>416</v>
      </c>
      <c r="CG35" s="457" t="s">
        <v>416</v>
      </c>
      <c r="CH35" s="457" t="s">
        <v>416</v>
      </c>
      <c r="CI35" s="457">
        <v>4135</v>
      </c>
      <c r="CJ35" s="457">
        <v>3810</v>
      </c>
      <c r="CK35" s="457">
        <v>7945</v>
      </c>
      <c r="CL35" s="457">
        <v>65</v>
      </c>
      <c r="CM35" s="457">
        <v>73</v>
      </c>
      <c r="CN35" s="457">
        <v>69</v>
      </c>
    </row>
    <row r="37" spans="1:92" x14ac:dyDescent="0.25">
      <c r="B37" s="434">
        <v>1</v>
      </c>
      <c r="C37" s="434">
        <v>2</v>
      </c>
      <c r="D37" s="434">
        <v>3</v>
      </c>
      <c r="E37" s="434">
        <v>4</v>
      </c>
      <c r="F37" s="434">
        <v>5</v>
      </c>
      <c r="G37" s="434">
        <v>6</v>
      </c>
      <c r="H37" s="434">
        <v>7</v>
      </c>
      <c r="I37" s="434">
        <v>8</v>
      </c>
      <c r="J37" s="434">
        <v>9</v>
      </c>
      <c r="K37" s="434">
        <v>10</v>
      </c>
      <c r="L37" s="434">
        <v>11</v>
      </c>
      <c r="M37" s="434">
        <v>12</v>
      </c>
      <c r="N37" s="434">
        <v>13</v>
      </c>
      <c r="O37" s="434">
        <v>14</v>
      </c>
      <c r="P37" s="434">
        <v>15</v>
      </c>
      <c r="Q37" s="434">
        <v>16</v>
      </c>
      <c r="R37" s="434">
        <v>17</v>
      </c>
      <c r="S37" s="434">
        <v>18</v>
      </c>
      <c r="T37" s="434">
        <v>19</v>
      </c>
      <c r="U37" s="434">
        <v>20</v>
      </c>
      <c r="V37" s="434">
        <v>21</v>
      </c>
      <c r="W37" s="434">
        <v>22</v>
      </c>
      <c r="X37" s="434">
        <v>23</v>
      </c>
      <c r="Y37" s="434">
        <v>24</v>
      </c>
      <c r="Z37" s="434">
        <v>25</v>
      </c>
      <c r="AA37" s="434">
        <v>26</v>
      </c>
      <c r="AB37" s="434">
        <v>27</v>
      </c>
      <c r="AC37" s="434">
        <v>28</v>
      </c>
      <c r="AD37" s="434">
        <v>29</v>
      </c>
      <c r="AE37" s="434">
        <v>30</v>
      </c>
      <c r="AF37" s="434">
        <v>31</v>
      </c>
      <c r="AG37" s="434">
        <v>32</v>
      </c>
      <c r="AH37" s="434">
        <v>33</v>
      </c>
      <c r="AI37" s="434">
        <v>34</v>
      </c>
      <c r="AJ37" s="434">
        <v>35</v>
      </c>
      <c r="AK37" s="434">
        <v>36</v>
      </c>
      <c r="AL37" s="434">
        <v>37</v>
      </c>
      <c r="AM37" s="434">
        <v>38</v>
      </c>
      <c r="AN37" s="434">
        <v>39</v>
      </c>
      <c r="AO37" s="434">
        <v>40</v>
      </c>
      <c r="AP37" s="434">
        <v>41</v>
      </c>
      <c r="AQ37" s="434">
        <v>42</v>
      </c>
      <c r="AR37" s="434">
        <v>43</v>
      </c>
      <c r="AS37" s="434">
        <v>44</v>
      </c>
      <c r="AT37" s="434">
        <v>45</v>
      </c>
      <c r="AU37" s="434">
        <v>46</v>
      </c>
      <c r="AV37" s="434">
        <v>47</v>
      </c>
      <c r="AW37" s="434">
        <v>48</v>
      </c>
      <c r="AX37" s="434">
        <v>49</v>
      </c>
      <c r="AY37" s="434">
        <v>50</v>
      </c>
      <c r="AZ37" s="434">
        <v>51</v>
      </c>
      <c r="BA37" s="434">
        <v>52</v>
      </c>
      <c r="BB37" s="434">
        <v>53</v>
      </c>
      <c r="BC37" s="434">
        <v>54</v>
      </c>
      <c r="BD37" s="434">
        <v>55</v>
      </c>
      <c r="BE37" s="434">
        <v>56</v>
      </c>
      <c r="BF37" s="434">
        <v>57</v>
      </c>
      <c r="BG37" s="434">
        <v>58</v>
      </c>
      <c r="BH37" s="434">
        <v>59</v>
      </c>
      <c r="BI37" s="434">
        <v>60</v>
      </c>
      <c r="BJ37" s="434">
        <v>61</v>
      </c>
      <c r="BK37" s="434">
        <v>62</v>
      </c>
      <c r="BL37" s="434">
        <v>63</v>
      </c>
      <c r="BM37" s="434">
        <v>64</v>
      </c>
      <c r="BN37" s="434">
        <v>65</v>
      </c>
      <c r="BO37" s="434">
        <v>66</v>
      </c>
      <c r="BP37" s="434">
        <v>67</v>
      </c>
      <c r="BQ37" s="434">
        <v>68</v>
      </c>
      <c r="BR37" s="434">
        <v>69</v>
      </c>
      <c r="BS37" s="434">
        <v>70</v>
      </c>
      <c r="BT37" s="434">
        <v>71</v>
      </c>
      <c r="BU37" s="434">
        <v>72</v>
      </c>
      <c r="BV37" s="434">
        <v>73</v>
      </c>
      <c r="BW37" s="434">
        <v>74</v>
      </c>
      <c r="BX37" s="434">
        <v>75</v>
      </c>
      <c r="BY37" s="434">
        <v>76</v>
      </c>
      <c r="BZ37" s="434">
        <v>77</v>
      </c>
      <c r="CA37" s="434">
        <v>78</v>
      </c>
      <c r="CB37" s="434">
        <v>79</v>
      </c>
      <c r="CC37" s="434">
        <v>80</v>
      </c>
      <c r="CD37" s="434">
        <v>81</v>
      </c>
      <c r="CE37" s="434">
        <v>82</v>
      </c>
      <c r="CF37" s="434">
        <v>83</v>
      </c>
      <c r="CG37" s="434">
        <v>84</v>
      </c>
      <c r="CH37" s="434">
        <v>85</v>
      </c>
      <c r="CI37" s="434">
        <v>86</v>
      </c>
      <c r="CJ37" s="434">
        <v>87</v>
      </c>
      <c r="CK37" s="434">
        <v>88</v>
      </c>
      <c r="CL37" s="434">
        <v>89</v>
      </c>
      <c r="CM37" s="434">
        <v>90</v>
      </c>
      <c r="CN37" s="434">
        <v>91</v>
      </c>
    </row>
    <row r="44" spans="1:92" x14ac:dyDescent="0.25">
      <c r="C44" s="434" t="s">
        <v>432</v>
      </c>
      <c r="AG44" s="434" t="s">
        <v>433</v>
      </c>
      <c r="BK44" s="434" t="s">
        <v>326</v>
      </c>
    </row>
    <row r="45" spans="1:92" x14ac:dyDescent="0.25">
      <c r="C45" s="435" t="s">
        <v>351</v>
      </c>
      <c r="D45" s="435"/>
      <c r="E45" s="435"/>
      <c r="F45" s="435"/>
      <c r="G45" s="435"/>
      <c r="H45" s="435"/>
      <c r="I45" s="436" t="s">
        <v>351</v>
      </c>
      <c r="J45" s="436"/>
      <c r="K45" s="436"/>
      <c r="L45" s="436"/>
      <c r="M45" s="436"/>
      <c r="N45" s="436"/>
      <c r="O45" s="437" t="s">
        <v>351</v>
      </c>
      <c r="P45" s="437"/>
      <c r="Q45" s="437"/>
      <c r="R45" s="437"/>
      <c r="S45" s="437"/>
      <c r="T45" s="437"/>
      <c r="AG45" s="435" t="s">
        <v>351</v>
      </c>
      <c r="AH45" s="435"/>
      <c r="AI45" s="435"/>
      <c r="AJ45" s="435"/>
      <c r="AK45" s="435"/>
      <c r="AL45" s="435"/>
      <c r="AM45" s="436" t="s">
        <v>351</v>
      </c>
      <c r="AN45" s="436"/>
      <c r="AO45" s="436"/>
      <c r="AP45" s="436"/>
      <c r="AQ45" s="436"/>
      <c r="AR45" s="436"/>
      <c r="AS45" s="437" t="s">
        <v>351</v>
      </c>
      <c r="AT45" s="437"/>
      <c r="AU45" s="437"/>
      <c r="AV45" s="437"/>
      <c r="AW45" s="437"/>
      <c r="AX45" s="437"/>
      <c r="BK45" s="435" t="s">
        <v>351</v>
      </c>
      <c r="BL45" s="435"/>
      <c r="BM45" s="435"/>
      <c r="BN45" s="435"/>
      <c r="BO45" s="435"/>
      <c r="BP45" s="435"/>
      <c r="BQ45" s="436" t="s">
        <v>351</v>
      </c>
      <c r="BR45" s="436"/>
      <c r="BS45" s="436"/>
      <c r="BT45" s="436"/>
      <c r="BU45" s="436"/>
      <c r="BV45" s="436"/>
      <c r="BW45" s="445" t="s">
        <v>351</v>
      </c>
      <c r="BX45" s="445"/>
      <c r="BY45" s="445"/>
      <c r="BZ45" s="445"/>
      <c r="CA45" s="445"/>
      <c r="CB45" s="445"/>
    </row>
    <row r="46" spans="1:92" x14ac:dyDescent="0.25">
      <c r="C46" s="435">
        <v>1</v>
      </c>
      <c r="D46" s="435"/>
      <c r="E46" s="435"/>
      <c r="F46" s="435"/>
      <c r="G46" s="435"/>
      <c r="H46" s="435"/>
      <c r="I46" s="436">
        <v>1</v>
      </c>
      <c r="J46" s="436"/>
      <c r="K46" s="436"/>
      <c r="L46" s="436"/>
      <c r="M46" s="436"/>
      <c r="N46" s="436"/>
      <c r="O46" s="437">
        <v>1</v>
      </c>
      <c r="P46" s="437"/>
      <c r="Q46" s="437"/>
      <c r="R46" s="437"/>
      <c r="S46" s="437"/>
      <c r="T46" s="437"/>
      <c r="AG46" s="435">
        <v>1</v>
      </c>
      <c r="AH46" s="435"/>
      <c r="AI46" s="435"/>
      <c r="AJ46" s="435"/>
      <c r="AK46" s="435"/>
      <c r="AL46" s="435"/>
      <c r="AM46" s="436">
        <v>1</v>
      </c>
      <c r="AN46" s="436"/>
      <c r="AO46" s="436"/>
      <c r="AP46" s="436"/>
      <c r="AQ46" s="436"/>
      <c r="AR46" s="436"/>
      <c r="AS46" s="437">
        <v>1</v>
      </c>
      <c r="AT46" s="437"/>
      <c r="AU46" s="437"/>
      <c r="AV46" s="437"/>
      <c r="AW46" s="437"/>
      <c r="AX46" s="437"/>
      <c r="BK46" s="435">
        <v>1</v>
      </c>
      <c r="BL46" s="435"/>
      <c r="BM46" s="435"/>
      <c r="BN46" s="435"/>
      <c r="BO46" s="435"/>
      <c r="BP46" s="435"/>
      <c r="BQ46" s="436">
        <v>1</v>
      </c>
      <c r="BR46" s="436"/>
      <c r="BS46" s="436"/>
      <c r="BT46" s="436"/>
      <c r="BU46" s="436"/>
      <c r="BV46" s="436"/>
      <c r="BW46" s="445">
        <v>1</v>
      </c>
      <c r="BX46" s="445"/>
      <c r="BY46" s="445"/>
      <c r="BZ46" s="445"/>
      <c r="CA46" s="445"/>
      <c r="CB46" s="445"/>
    </row>
    <row r="47" spans="1:92" x14ac:dyDescent="0.25">
      <c r="C47" s="435" t="s">
        <v>364</v>
      </c>
      <c r="D47" s="435"/>
      <c r="E47" s="435"/>
      <c r="F47" s="435"/>
      <c r="G47" s="435"/>
      <c r="H47" s="435"/>
      <c r="I47" s="436" t="s">
        <v>365</v>
      </c>
      <c r="J47" s="436"/>
      <c r="K47" s="436"/>
      <c r="L47" s="436"/>
      <c r="M47" s="436"/>
      <c r="N47" s="436"/>
      <c r="O47" s="437" t="s">
        <v>366</v>
      </c>
      <c r="P47" s="437"/>
      <c r="Q47" s="437"/>
      <c r="R47" s="437"/>
      <c r="S47" s="437"/>
      <c r="T47" s="437"/>
      <c r="AG47" s="435" t="s">
        <v>364</v>
      </c>
      <c r="AH47" s="435"/>
      <c r="AI47" s="435"/>
      <c r="AJ47" s="435"/>
      <c r="AK47" s="435"/>
      <c r="AL47" s="435"/>
      <c r="AM47" s="436" t="s">
        <v>365</v>
      </c>
      <c r="AN47" s="436"/>
      <c r="AO47" s="436"/>
      <c r="AP47" s="436"/>
      <c r="AQ47" s="436"/>
      <c r="AR47" s="436"/>
      <c r="AS47" s="437" t="s">
        <v>366</v>
      </c>
      <c r="AT47" s="437"/>
      <c r="AU47" s="437"/>
      <c r="AV47" s="437"/>
      <c r="AW47" s="437"/>
      <c r="AX47" s="437"/>
      <c r="BK47" s="435" t="s">
        <v>364</v>
      </c>
      <c r="BL47" s="435"/>
      <c r="BM47" s="435"/>
      <c r="BN47" s="435"/>
      <c r="BO47" s="435"/>
      <c r="BP47" s="435"/>
      <c r="BQ47" s="436" t="s">
        <v>365</v>
      </c>
      <c r="BR47" s="436"/>
      <c r="BS47" s="436"/>
      <c r="BT47" s="436"/>
      <c r="BU47" s="436"/>
      <c r="BV47" s="436"/>
      <c r="BW47" s="445" t="s">
        <v>366</v>
      </c>
      <c r="BX47" s="445"/>
      <c r="BY47" s="445"/>
      <c r="BZ47" s="445"/>
      <c r="CA47" s="445"/>
      <c r="CB47" s="445"/>
    </row>
    <row r="48" spans="1:92" x14ac:dyDescent="0.25">
      <c r="C48" s="435" t="s">
        <v>326</v>
      </c>
      <c r="D48" s="435"/>
      <c r="E48" s="435"/>
      <c r="F48" s="435">
        <v>1</v>
      </c>
      <c r="G48" s="435"/>
      <c r="H48" s="435"/>
      <c r="I48" s="436" t="s">
        <v>326</v>
      </c>
      <c r="J48" s="436"/>
      <c r="K48" s="436"/>
      <c r="L48" s="436">
        <v>1</v>
      </c>
      <c r="M48" s="436"/>
      <c r="N48" s="436"/>
      <c r="O48" s="437" t="s">
        <v>326</v>
      </c>
      <c r="P48" s="437"/>
      <c r="Q48" s="437"/>
      <c r="R48" s="437">
        <v>1</v>
      </c>
      <c r="S48" s="437"/>
      <c r="T48" s="437"/>
      <c r="AG48" s="435" t="s">
        <v>326</v>
      </c>
      <c r="AH48" s="435"/>
      <c r="AI48" s="435"/>
      <c r="AJ48" s="435">
        <v>1</v>
      </c>
      <c r="AK48" s="435"/>
      <c r="AL48" s="435"/>
      <c r="AM48" s="436" t="s">
        <v>326</v>
      </c>
      <c r="AN48" s="436"/>
      <c r="AO48" s="436"/>
      <c r="AP48" s="436">
        <v>1</v>
      </c>
      <c r="AQ48" s="436"/>
      <c r="AR48" s="436"/>
      <c r="AS48" s="437" t="s">
        <v>326</v>
      </c>
      <c r="AT48" s="437"/>
      <c r="AU48" s="437"/>
      <c r="AV48" s="437">
        <v>1</v>
      </c>
      <c r="AW48" s="437"/>
      <c r="AX48" s="437"/>
      <c r="BK48" s="435" t="s">
        <v>326</v>
      </c>
      <c r="BL48" s="435"/>
      <c r="BM48" s="435"/>
      <c r="BN48" s="435">
        <v>1</v>
      </c>
      <c r="BO48" s="435"/>
      <c r="BP48" s="435"/>
      <c r="BQ48" s="436" t="s">
        <v>326</v>
      </c>
      <c r="BR48" s="436"/>
      <c r="BS48" s="436"/>
      <c r="BT48" s="436">
        <v>1</v>
      </c>
      <c r="BU48" s="436"/>
      <c r="BV48" s="436"/>
      <c r="BW48" s="445" t="s">
        <v>326</v>
      </c>
      <c r="BX48" s="445"/>
      <c r="BY48" s="445"/>
      <c r="BZ48" s="445">
        <v>1</v>
      </c>
      <c r="CA48" s="445"/>
      <c r="CB48" s="445"/>
    </row>
    <row r="49" spans="2:80" x14ac:dyDescent="0.25">
      <c r="C49" s="435" t="s">
        <v>352</v>
      </c>
      <c r="D49" s="435"/>
      <c r="E49" s="435"/>
      <c r="F49" s="435" t="s">
        <v>352</v>
      </c>
      <c r="G49" s="435"/>
      <c r="H49" s="435"/>
      <c r="I49" s="436" t="s">
        <v>352</v>
      </c>
      <c r="J49" s="436"/>
      <c r="K49" s="436"/>
      <c r="L49" s="436" t="s">
        <v>352</v>
      </c>
      <c r="M49" s="436"/>
      <c r="N49" s="436"/>
      <c r="O49" s="437" t="s">
        <v>352</v>
      </c>
      <c r="P49" s="437"/>
      <c r="Q49" s="437"/>
      <c r="R49" s="437" t="s">
        <v>352</v>
      </c>
      <c r="S49" s="437"/>
      <c r="T49" s="437"/>
      <c r="AG49" s="435" t="s">
        <v>352</v>
      </c>
      <c r="AH49" s="435"/>
      <c r="AI49" s="435"/>
      <c r="AJ49" s="435" t="s">
        <v>352</v>
      </c>
      <c r="AK49" s="435"/>
      <c r="AL49" s="435"/>
      <c r="AM49" s="436" t="s">
        <v>352</v>
      </c>
      <c r="AN49" s="436"/>
      <c r="AO49" s="436"/>
      <c r="AP49" s="436" t="s">
        <v>352</v>
      </c>
      <c r="AQ49" s="436"/>
      <c r="AR49" s="436"/>
      <c r="AS49" s="437" t="s">
        <v>352</v>
      </c>
      <c r="AT49" s="437"/>
      <c r="AU49" s="437"/>
      <c r="AV49" s="437" t="s">
        <v>352</v>
      </c>
      <c r="AW49" s="437"/>
      <c r="AX49" s="437"/>
      <c r="BK49" s="435" t="s">
        <v>352</v>
      </c>
      <c r="BL49" s="435"/>
      <c r="BM49" s="435"/>
      <c r="BN49" s="435" t="s">
        <v>352</v>
      </c>
      <c r="BO49" s="435"/>
      <c r="BP49" s="435"/>
      <c r="BQ49" s="436" t="s">
        <v>352</v>
      </c>
      <c r="BR49" s="436"/>
      <c r="BS49" s="436"/>
      <c r="BT49" s="436" t="s">
        <v>352</v>
      </c>
      <c r="BU49" s="436"/>
      <c r="BV49" s="436"/>
      <c r="BW49" s="445" t="s">
        <v>352</v>
      </c>
      <c r="BX49" s="445"/>
      <c r="BY49" s="445"/>
      <c r="BZ49" s="445" t="s">
        <v>352</v>
      </c>
      <c r="CA49" s="445"/>
      <c r="CB49" s="445"/>
    </row>
    <row r="50" spans="2:80" x14ac:dyDescent="0.25">
      <c r="C50" s="435" t="s">
        <v>354</v>
      </c>
      <c r="D50" s="435" t="s">
        <v>353</v>
      </c>
      <c r="E50" s="435" t="s">
        <v>326</v>
      </c>
      <c r="F50" s="435" t="s">
        <v>354</v>
      </c>
      <c r="G50" s="435" t="s">
        <v>353</v>
      </c>
      <c r="H50" s="435" t="s">
        <v>326</v>
      </c>
      <c r="I50" s="436" t="s">
        <v>354</v>
      </c>
      <c r="J50" s="436" t="s">
        <v>353</v>
      </c>
      <c r="K50" s="436" t="s">
        <v>326</v>
      </c>
      <c r="L50" s="436" t="s">
        <v>354</v>
      </c>
      <c r="M50" s="436" t="s">
        <v>353</v>
      </c>
      <c r="N50" s="436" t="s">
        <v>326</v>
      </c>
      <c r="O50" s="437" t="s">
        <v>354</v>
      </c>
      <c r="P50" s="437" t="s">
        <v>353</v>
      </c>
      <c r="Q50" s="437" t="s">
        <v>326</v>
      </c>
      <c r="R50" s="437" t="s">
        <v>354</v>
      </c>
      <c r="S50" s="437" t="s">
        <v>353</v>
      </c>
      <c r="T50" s="437" t="s">
        <v>326</v>
      </c>
      <c r="AG50" s="435" t="s">
        <v>354</v>
      </c>
      <c r="AH50" s="435" t="s">
        <v>353</v>
      </c>
      <c r="AI50" s="435" t="s">
        <v>326</v>
      </c>
      <c r="AJ50" s="435" t="s">
        <v>354</v>
      </c>
      <c r="AK50" s="435" t="s">
        <v>353</v>
      </c>
      <c r="AL50" s="435" t="s">
        <v>326</v>
      </c>
      <c r="AM50" s="436" t="s">
        <v>354</v>
      </c>
      <c r="AN50" s="436" t="s">
        <v>353</v>
      </c>
      <c r="AO50" s="436" t="s">
        <v>326</v>
      </c>
      <c r="AP50" s="436" t="s">
        <v>354</v>
      </c>
      <c r="AQ50" s="436" t="s">
        <v>353</v>
      </c>
      <c r="AR50" s="436" t="s">
        <v>326</v>
      </c>
      <c r="AS50" s="437" t="s">
        <v>354</v>
      </c>
      <c r="AT50" s="437" t="s">
        <v>353</v>
      </c>
      <c r="AU50" s="437" t="s">
        <v>326</v>
      </c>
      <c r="AV50" s="437" t="s">
        <v>354</v>
      </c>
      <c r="AW50" s="437" t="s">
        <v>353</v>
      </c>
      <c r="AX50" s="437" t="s">
        <v>326</v>
      </c>
      <c r="BK50" s="435" t="s">
        <v>354</v>
      </c>
      <c r="BL50" s="435" t="s">
        <v>353</v>
      </c>
      <c r="BM50" s="435" t="s">
        <v>326</v>
      </c>
      <c r="BN50" s="435" t="s">
        <v>354</v>
      </c>
      <c r="BO50" s="435" t="s">
        <v>353</v>
      </c>
      <c r="BP50" s="435" t="s">
        <v>326</v>
      </c>
      <c r="BQ50" s="436" t="s">
        <v>354</v>
      </c>
      <c r="BR50" s="436" t="s">
        <v>353</v>
      </c>
      <c r="BS50" s="436" t="s">
        <v>326</v>
      </c>
      <c r="BT50" s="436" t="s">
        <v>354</v>
      </c>
      <c r="BU50" s="436" t="s">
        <v>353</v>
      </c>
      <c r="BV50" s="436" t="s">
        <v>326</v>
      </c>
      <c r="BW50" s="445" t="s">
        <v>354</v>
      </c>
      <c r="BX50" s="445" t="s">
        <v>353</v>
      </c>
      <c r="BY50" s="445" t="s">
        <v>326</v>
      </c>
      <c r="BZ50" s="445" t="s">
        <v>354</v>
      </c>
      <c r="CA50" s="445" t="s">
        <v>353</v>
      </c>
      <c r="CB50" s="445" t="s">
        <v>326</v>
      </c>
    </row>
    <row r="51" spans="2:80" x14ac:dyDescent="0.25">
      <c r="C51" s="435" t="s">
        <v>372</v>
      </c>
      <c r="D51" s="435" t="s">
        <v>372</v>
      </c>
      <c r="E51" s="435" t="s">
        <v>372</v>
      </c>
      <c r="F51" s="435" t="s">
        <v>372</v>
      </c>
      <c r="G51" s="435" t="s">
        <v>372</v>
      </c>
      <c r="H51" s="435" t="s">
        <v>372</v>
      </c>
      <c r="I51" s="436" t="s">
        <v>372</v>
      </c>
      <c r="J51" s="436" t="s">
        <v>372</v>
      </c>
      <c r="K51" s="436" t="s">
        <v>372</v>
      </c>
      <c r="L51" s="436" t="s">
        <v>372</v>
      </c>
      <c r="M51" s="436" t="s">
        <v>372</v>
      </c>
      <c r="N51" s="436" t="s">
        <v>372</v>
      </c>
      <c r="O51" s="437" t="s">
        <v>372</v>
      </c>
      <c r="P51" s="437" t="s">
        <v>372</v>
      </c>
      <c r="Q51" s="437" t="s">
        <v>372</v>
      </c>
      <c r="R51" s="437" t="s">
        <v>372</v>
      </c>
      <c r="S51" s="437" t="s">
        <v>372</v>
      </c>
      <c r="T51" s="437" t="s">
        <v>372</v>
      </c>
      <c r="AG51" s="435" t="s">
        <v>372</v>
      </c>
      <c r="AH51" s="435" t="s">
        <v>372</v>
      </c>
      <c r="AI51" s="435" t="s">
        <v>372</v>
      </c>
      <c r="AJ51" s="435" t="s">
        <v>372</v>
      </c>
      <c r="AK51" s="435" t="s">
        <v>372</v>
      </c>
      <c r="AL51" s="435" t="s">
        <v>372</v>
      </c>
      <c r="AM51" s="436" t="s">
        <v>372</v>
      </c>
      <c r="AN51" s="436" t="s">
        <v>372</v>
      </c>
      <c r="AO51" s="436" t="s">
        <v>372</v>
      </c>
      <c r="AP51" s="436" t="s">
        <v>372</v>
      </c>
      <c r="AQ51" s="436" t="s">
        <v>372</v>
      </c>
      <c r="AR51" s="436" t="s">
        <v>372</v>
      </c>
      <c r="AS51" s="437" t="s">
        <v>372</v>
      </c>
      <c r="AT51" s="437" t="s">
        <v>372</v>
      </c>
      <c r="AU51" s="437" t="s">
        <v>372</v>
      </c>
      <c r="AV51" s="437" t="s">
        <v>372</v>
      </c>
      <c r="AW51" s="437" t="s">
        <v>372</v>
      </c>
      <c r="AX51" s="437" t="s">
        <v>372</v>
      </c>
      <c r="BK51" s="435" t="s">
        <v>372</v>
      </c>
      <c r="BL51" s="435" t="s">
        <v>372</v>
      </c>
      <c r="BM51" s="435" t="s">
        <v>372</v>
      </c>
      <c r="BN51" s="435" t="s">
        <v>372</v>
      </c>
      <c r="BO51" s="435" t="s">
        <v>372</v>
      </c>
      <c r="BP51" s="435" t="s">
        <v>372</v>
      </c>
      <c r="BQ51" s="436" t="s">
        <v>372</v>
      </c>
      <c r="BR51" s="436" t="s">
        <v>372</v>
      </c>
      <c r="BS51" s="436" t="s">
        <v>372</v>
      </c>
      <c r="BT51" s="436" t="s">
        <v>372</v>
      </c>
      <c r="BU51" s="436" t="s">
        <v>372</v>
      </c>
      <c r="BV51" s="436" t="s">
        <v>372</v>
      </c>
      <c r="BW51" s="445" t="s">
        <v>372</v>
      </c>
      <c r="BX51" s="445" t="s">
        <v>372</v>
      </c>
      <c r="BY51" s="445" t="s">
        <v>372</v>
      </c>
      <c r="BZ51" s="445" t="s">
        <v>372</v>
      </c>
      <c r="CA51" s="445" t="s">
        <v>372</v>
      </c>
      <c r="CB51" s="445" t="s">
        <v>372</v>
      </c>
    </row>
    <row r="52" spans="2:80" x14ac:dyDescent="0.25">
      <c r="B52" s="456" t="s">
        <v>437</v>
      </c>
      <c r="C52" s="457" t="s">
        <v>416</v>
      </c>
      <c r="D52" s="457" t="s">
        <v>416</v>
      </c>
      <c r="E52" s="457" t="s">
        <v>416</v>
      </c>
      <c r="F52" s="457" t="s">
        <v>416</v>
      </c>
      <c r="G52" s="457" t="s">
        <v>416</v>
      </c>
      <c r="H52" s="457" t="s">
        <v>416</v>
      </c>
      <c r="I52" s="457" t="s">
        <v>416</v>
      </c>
      <c r="J52" s="457" t="s">
        <v>416</v>
      </c>
      <c r="K52" s="457" t="s">
        <v>416</v>
      </c>
      <c r="L52" s="457" t="s">
        <v>416</v>
      </c>
      <c r="M52" s="457" t="s">
        <v>416</v>
      </c>
      <c r="N52" s="457" t="s">
        <v>416</v>
      </c>
      <c r="O52" s="457">
        <v>47649</v>
      </c>
      <c r="P52" s="457">
        <v>46342</v>
      </c>
      <c r="Q52" s="457">
        <v>93991</v>
      </c>
      <c r="R52" s="457">
        <v>82</v>
      </c>
      <c r="S52" s="457">
        <v>81</v>
      </c>
      <c r="T52" s="457">
        <v>81</v>
      </c>
      <c r="AG52" s="457" t="s">
        <v>416</v>
      </c>
      <c r="AH52" s="457" t="s">
        <v>416</v>
      </c>
      <c r="AI52" s="457" t="s">
        <v>416</v>
      </c>
      <c r="AJ52" s="457" t="s">
        <v>416</v>
      </c>
      <c r="AK52" s="457" t="s">
        <v>416</v>
      </c>
      <c r="AL52" s="457" t="s">
        <v>416</v>
      </c>
      <c r="AM52" s="457" t="s">
        <v>416</v>
      </c>
      <c r="AN52" s="457" t="s">
        <v>416</v>
      </c>
      <c r="AO52" s="457" t="s">
        <v>416</v>
      </c>
      <c r="AP52" s="457" t="s">
        <v>416</v>
      </c>
      <c r="AQ52" s="457" t="s">
        <v>416</v>
      </c>
      <c r="AR52" s="457" t="s">
        <v>416</v>
      </c>
      <c r="AS52" s="457">
        <v>215278</v>
      </c>
      <c r="AT52" s="457">
        <v>205676</v>
      </c>
      <c r="AU52" s="457">
        <v>420954</v>
      </c>
      <c r="AV52" s="457">
        <v>89</v>
      </c>
      <c r="AW52" s="457">
        <v>88</v>
      </c>
      <c r="AX52" s="457">
        <v>88</v>
      </c>
      <c r="BK52" s="457" t="s">
        <v>416</v>
      </c>
      <c r="BL52" s="457" t="s">
        <v>416</v>
      </c>
      <c r="BM52" s="457" t="s">
        <v>416</v>
      </c>
      <c r="BN52" s="457" t="s">
        <v>416</v>
      </c>
      <c r="BO52" s="457" t="s">
        <v>416</v>
      </c>
      <c r="BP52" s="457" t="s">
        <v>416</v>
      </c>
      <c r="BQ52" s="457" t="s">
        <v>416</v>
      </c>
      <c r="BR52" s="457" t="s">
        <v>416</v>
      </c>
      <c r="BS52" s="457" t="s">
        <v>416</v>
      </c>
      <c r="BT52" s="457" t="s">
        <v>416</v>
      </c>
      <c r="BU52" s="457" t="s">
        <v>416</v>
      </c>
      <c r="BV52" s="457" t="s">
        <v>416</v>
      </c>
      <c r="BW52" s="457">
        <v>262927</v>
      </c>
      <c r="BX52" s="457">
        <v>252018</v>
      </c>
      <c r="BY52" s="457">
        <v>514945</v>
      </c>
      <c r="BZ52" s="457">
        <v>88</v>
      </c>
      <c r="CA52" s="457">
        <v>86</v>
      </c>
      <c r="CB52" s="457">
        <v>87</v>
      </c>
    </row>
    <row r="53" spans="2:80" x14ac:dyDescent="0.25">
      <c r="B53" s="456" t="s">
        <v>33</v>
      </c>
      <c r="C53" s="457" t="s">
        <v>416</v>
      </c>
      <c r="D53" s="457" t="s">
        <v>416</v>
      </c>
      <c r="E53" s="457" t="s">
        <v>416</v>
      </c>
      <c r="F53" s="457" t="s">
        <v>416</v>
      </c>
      <c r="G53" s="457" t="s">
        <v>416</v>
      </c>
      <c r="H53" s="457" t="s">
        <v>416</v>
      </c>
      <c r="I53" s="457" t="s">
        <v>416</v>
      </c>
      <c r="J53" s="457" t="s">
        <v>416</v>
      </c>
      <c r="K53" s="457" t="s">
        <v>416</v>
      </c>
      <c r="L53" s="457" t="s">
        <v>416</v>
      </c>
      <c r="M53" s="457" t="s">
        <v>416</v>
      </c>
      <c r="N53" s="457" t="s">
        <v>416</v>
      </c>
      <c r="O53" s="457">
        <v>33699</v>
      </c>
      <c r="P53" s="457">
        <v>32643</v>
      </c>
      <c r="Q53" s="457">
        <v>66342</v>
      </c>
      <c r="R53" s="457">
        <v>80</v>
      </c>
      <c r="S53" s="457">
        <v>79</v>
      </c>
      <c r="T53" s="457">
        <v>80</v>
      </c>
      <c r="AG53" s="457" t="s">
        <v>416</v>
      </c>
      <c r="AH53" s="457" t="s">
        <v>416</v>
      </c>
      <c r="AI53" s="457" t="s">
        <v>416</v>
      </c>
      <c r="AJ53" s="457" t="s">
        <v>416</v>
      </c>
      <c r="AK53" s="457" t="s">
        <v>416</v>
      </c>
      <c r="AL53" s="457" t="s">
        <v>416</v>
      </c>
      <c r="AM53" s="457" t="s">
        <v>416</v>
      </c>
      <c r="AN53" s="457" t="s">
        <v>416</v>
      </c>
      <c r="AO53" s="457" t="s">
        <v>416</v>
      </c>
      <c r="AP53" s="457" t="s">
        <v>416</v>
      </c>
      <c r="AQ53" s="457" t="s">
        <v>416</v>
      </c>
      <c r="AR53" s="457" t="s">
        <v>416</v>
      </c>
      <c r="AS53" s="457">
        <v>175507</v>
      </c>
      <c r="AT53" s="457">
        <v>167869</v>
      </c>
      <c r="AU53" s="457">
        <v>343376</v>
      </c>
      <c r="AV53" s="457">
        <v>89</v>
      </c>
      <c r="AW53" s="457">
        <v>87</v>
      </c>
      <c r="AX53" s="457">
        <v>88</v>
      </c>
      <c r="BK53" s="457" t="s">
        <v>416</v>
      </c>
      <c r="BL53" s="457" t="s">
        <v>416</v>
      </c>
      <c r="BM53" s="457" t="s">
        <v>416</v>
      </c>
      <c r="BN53" s="457" t="s">
        <v>416</v>
      </c>
      <c r="BO53" s="457" t="s">
        <v>416</v>
      </c>
      <c r="BP53" s="457" t="s">
        <v>416</v>
      </c>
      <c r="BQ53" s="457" t="s">
        <v>416</v>
      </c>
      <c r="BR53" s="457" t="s">
        <v>416</v>
      </c>
      <c r="BS53" s="457" t="s">
        <v>416</v>
      </c>
      <c r="BT53" s="457" t="s">
        <v>416</v>
      </c>
      <c r="BU53" s="457" t="s">
        <v>416</v>
      </c>
      <c r="BV53" s="457" t="s">
        <v>416</v>
      </c>
      <c r="BW53" s="457">
        <v>209206</v>
      </c>
      <c r="BX53" s="457">
        <v>200512</v>
      </c>
      <c r="BY53" s="457">
        <v>409718</v>
      </c>
      <c r="BZ53" s="457">
        <v>87</v>
      </c>
      <c r="CA53" s="457">
        <v>86</v>
      </c>
      <c r="CB53" s="457">
        <v>87</v>
      </c>
    </row>
    <row r="54" spans="2:80" x14ac:dyDescent="0.25">
      <c r="B54" s="458" t="s">
        <v>373</v>
      </c>
      <c r="C54" s="457" t="s">
        <v>416</v>
      </c>
      <c r="D54" s="457" t="s">
        <v>416</v>
      </c>
      <c r="E54" s="457" t="s">
        <v>416</v>
      </c>
      <c r="F54" s="457" t="s">
        <v>416</v>
      </c>
      <c r="G54" s="457" t="s">
        <v>416</v>
      </c>
      <c r="H54" s="457" t="s">
        <v>416</v>
      </c>
      <c r="I54" s="457" t="s">
        <v>416</v>
      </c>
      <c r="J54" s="457" t="s">
        <v>416</v>
      </c>
      <c r="K54" s="457" t="s">
        <v>416</v>
      </c>
      <c r="L54" s="457" t="s">
        <v>416</v>
      </c>
      <c r="M54" s="457" t="s">
        <v>416</v>
      </c>
      <c r="N54" s="457" t="s">
        <v>416</v>
      </c>
      <c r="O54" s="457">
        <v>31758</v>
      </c>
      <c r="P54" s="457">
        <v>30780</v>
      </c>
      <c r="Q54" s="457">
        <v>62538</v>
      </c>
      <c r="R54" s="457">
        <v>80</v>
      </c>
      <c r="S54" s="457">
        <v>79</v>
      </c>
      <c r="T54" s="457">
        <v>79</v>
      </c>
      <c r="AG54" s="457" t="s">
        <v>416</v>
      </c>
      <c r="AH54" s="457" t="s">
        <v>416</v>
      </c>
      <c r="AI54" s="457" t="s">
        <v>416</v>
      </c>
      <c r="AJ54" s="457" t="s">
        <v>416</v>
      </c>
      <c r="AK54" s="457" t="s">
        <v>416</v>
      </c>
      <c r="AL54" s="457" t="s">
        <v>416</v>
      </c>
      <c r="AM54" s="457" t="s">
        <v>416</v>
      </c>
      <c r="AN54" s="457" t="s">
        <v>416</v>
      </c>
      <c r="AO54" s="457" t="s">
        <v>416</v>
      </c>
      <c r="AP54" s="457" t="s">
        <v>416</v>
      </c>
      <c r="AQ54" s="457" t="s">
        <v>416</v>
      </c>
      <c r="AR54" s="457" t="s">
        <v>416</v>
      </c>
      <c r="AS54" s="457">
        <v>167526</v>
      </c>
      <c r="AT54" s="457">
        <v>160231</v>
      </c>
      <c r="AU54" s="457">
        <v>327757</v>
      </c>
      <c r="AV54" s="457">
        <v>89</v>
      </c>
      <c r="AW54" s="457">
        <v>87</v>
      </c>
      <c r="AX54" s="457">
        <v>88</v>
      </c>
      <c r="BK54" s="457" t="s">
        <v>416</v>
      </c>
      <c r="BL54" s="457" t="s">
        <v>416</v>
      </c>
      <c r="BM54" s="457" t="s">
        <v>416</v>
      </c>
      <c r="BN54" s="457" t="s">
        <v>416</v>
      </c>
      <c r="BO54" s="457" t="s">
        <v>416</v>
      </c>
      <c r="BP54" s="457" t="s">
        <v>416</v>
      </c>
      <c r="BQ54" s="457" t="s">
        <v>416</v>
      </c>
      <c r="BR54" s="457" t="s">
        <v>416</v>
      </c>
      <c r="BS54" s="457" t="s">
        <v>416</v>
      </c>
      <c r="BT54" s="457" t="s">
        <v>416</v>
      </c>
      <c r="BU54" s="457" t="s">
        <v>416</v>
      </c>
      <c r="BV54" s="457" t="s">
        <v>416</v>
      </c>
      <c r="BW54" s="457">
        <v>199284</v>
      </c>
      <c r="BX54" s="457">
        <v>191011</v>
      </c>
      <c r="BY54" s="457">
        <v>390295</v>
      </c>
      <c r="BZ54" s="457">
        <v>87</v>
      </c>
      <c r="CA54" s="457">
        <v>86</v>
      </c>
      <c r="CB54" s="457">
        <v>87</v>
      </c>
    </row>
    <row r="55" spans="2:80" x14ac:dyDescent="0.25">
      <c r="B55" s="458" t="s">
        <v>374</v>
      </c>
      <c r="C55" s="457" t="s">
        <v>416</v>
      </c>
      <c r="D55" s="457" t="s">
        <v>416</v>
      </c>
      <c r="E55" s="457" t="s">
        <v>416</v>
      </c>
      <c r="F55" s="457" t="s">
        <v>416</v>
      </c>
      <c r="G55" s="457" t="s">
        <v>416</v>
      </c>
      <c r="H55" s="457" t="s">
        <v>416</v>
      </c>
      <c r="I55" s="457" t="s">
        <v>416</v>
      </c>
      <c r="J55" s="457" t="s">
        <v>416</v>
      </c>
      <c r="K55" s="457" t="s">
        <v>416</v>
      </c>
      <c r="L55" s="457" t="s">
        <v>416</v>
      </c>
      <c r="M55" s="457" t="s">
        <v>416</v>
      </c>
      <c r="N55" s="457" t="s">
        <v>416</v>
      </c>
      <c r="O55" s="457">
        <v>130</v>
      </c>
      <c r="P55" s="457">
        <v>113</v>
      </c>
      <c r="Q55" s="457">
        <v>243</v>
      </c>
      <c r="R55" s="457">
        <v>78</v>
      </c>
      <c r="S55" s="457">
        <v>72</v>
      </c>
      <c r="T55" s="457">
        <v>75</v>
      </c>
      <c r="AG55" s="457" t="s">
        <v>416</v>
      </c>
      <c r="AH55" s="457" t="s">
        <v>416</v>
      </c>
      <c r="AI55" s="457" t="s">
        <v>416</v>
      </c>
      <c r="AJ55" s="457" t="s">
        <v>416</v>
      </c>
      <c r="AK55" s="457" t="s">
        <v>416</v>
      </c>
      <c r="AL55" s="457" t="s">
        <v>416</v>
      </c>
      <c r="AM55" s="457" t="s">
        <v>416</v>
      </c>
      <c r="AN55" s="457" t="s">
        <v>416</v>
      </c>
      <c r="AO55" s="457" t="s">
        <v>416</v>
      </c>
      <c r="AP55" s="457" t="s">
        <v>416</v>
      </c>
      <c r="AQ55" s="457" t="s">
        <v>416</v>
      </c>
      <c r="AR55" s="457" t="s">
        <v>416</v>
      </c>
      <c r="AS55" s="457">
        <v>652</v>
      </c>
      <c r="AT55" s="457">
        <v>608</v>
      </c>
      <c r="AU55" s="457">
        <v>1260</v>
      </c>
      <c r="AV55" s="457">
        <v>91</v>
      </c>
      <c r="AW55" s="457">
        <v>90</v>
      </c>
      <c r="AX55" s="457">
        <v>91</v>
      </c>
      <c r="BK55" s="457" t="s">
        <v>416</v>
      </c>
      <c r="BL55" s="457" t="s">
        <v>416</v>
      </c>
      <c r="BM55" s="457" t="s">
        <v>416</v>
      </c>
      <c r="BN55" s="457" t="s">
        <v>416</v>
      </c>
      <c r="BO55" s="457" t="s">
        <v>416</v>
      </c>
      <c r="BP55" s="457" t="s">
        <v>416</v>
      </c>
      <c r="BQ55" s="457" t="s">
        <v>416</v>
      </c>
      <c r="BR55" s="457" t="s">
        <v>416</v>
      </c>
      <c r="BS55" s="457" t="s">
        <v>416</v>
      </c>
      <c r="BT55" s="457" t="s">
        <v>416</v>
      </c>
      <c r="BU55" s="457" t="s">
        <v>416</v>
      </c>
      <c r="BV55" s="457" t="s">
        <v>416</v>
      </c>
      <c r="BW55" s="457">
        <v>782</v>
      </c>
      <c r="BX55" s="457">
        <v>721</v>
      </c>
      <c r="BY55" s="457">
        <v>1503</v>
      </c>
      <c r="BZ55" s="457">
        <v>89</v>
      </c>
      <c r="CA55" s="457">
        <v>87</v>
      </c>
      <c r="CB55" s="457">
        <v>88</v>
      </c>
    </row>
    <row r="56" spans="2:80" x14ac:dyDescent="0.25">
      <c r="B56" s="458" t="s">
        <v>375</v>
      </c>
      <c r="C56" s="457" t="s">
        <v>416</v>
      </c>
      <c r="D56" s="457" t="s">
        <v>416</v>
      </c>
      <c r="E56" s="457" t="s">
        <v>416</v>
      </c>
      <c r="F56" s="457" t="s">
        <v>416</v>
      </c>
      <c r="G56" s="457" t="s">
        <v>416</v>
      </c>
      <c r="H56" s="457" t="s">
        <v>416</v>
      </c>
      <c r="I56" s="457" t="s">
        <v>416</v>
      </c>
      <c r="J56" s="457" t="s">
        <v>416</v>
      </c>
      <c r="K56" s="457" t="s">
        <v>416</v>
      </c>
      <c r="L56" s="457" t="s">
        <v>416</v>
      </c>
      <c r="M56" s="457" t="s">
        <v>416</v>
      </c>
      <c r="N56" s="457" t="s">
        <v>416</v>
      </c>
      <c r="O56" s="457">
        <v>121</v>
      </c>
      <c r="P56" s="457">
        <v>123</v>
      </c>
      <c r="Q56" s="457">
        <v>244</v>
      </c>
      <c r="R56" s="457">
        <v>71</v>
      </c>
      <c r="S56" s="457">
        <v>65</v>
      </c>
      <c r="T56" s="457">
        <v>68</v>
      </c>
      <c r="AG56" s="457" t="s">
        <v>416</v>
      </c>
      <c r="AH56" s="457" t="s">
        <v>416</v>
      </c>
      <c r="AI56" s="457" t="s">
        <v>416</v>
      </c>
      <c r="AJ56" s="457" t="s">
        <v>416</v>
      </c>
      <c r="AK56" s="457" t="s">
        <v>416</v>
      </c>
      <c r="AL56" s="457" t="s">
        <v>416</v>
      </c>
      <c r="AM56" s="457" t="s">
        <v>416</v>
      </c>
      <c r="AN56" s="457" t="s">
        <v>416</v>
      </c>
      <c r="AO56" s="457" t="s">
        <v>416</v>
      </c>
      <c r="AP56" s="457" t="s">
        <v>416</v>
      </c>
      <c r="AQ56" s="457" t="s">
        <v>416</v>
      </c>
      <c r="AR56" s="457" t="s">
        <v>416</v>
      </c>
      <c r="AS56" s="457">
        <v>63</v>
      </c>
      <c r="AT56" s="457">
        <v>42</v>
      </c>
      <c r="AU56" s="457">
        <v>105</v>
      </c>
      <c r="AV56" s="457">
        <v>73</v>
      </c>
      <c r="AW56" s="457">
        <v>64</v>
      </c>
      <c r="AX56" s="457">
        <v>70</v>
      </c>
      <c r="BK56" s="457" t="s">
        <v>416</v>
      </c>
      <c r="BL56" s="457" t="s">
        <v>416</v>
      </c>
      <c r="BM56" s="457" t="s">
        <v>416</v>
      </c>
      <c r="BN56" s="457" t="s">
        <v>416</v>
      </c>
      <c r="BO56" s="457" t="s">
        <v>416</v>
      </c>
      <c r="BP56" s="457" t="s">
        <v>416</v>
      </c>
      <c r="BQ56" s="457" t="s">
        <v>416</v>
      </c>
      <c r="BR56" s="457" t="s">
        <v>416</v>
      </c>
      <c r="BS56" s="457" t="s">
        <v>416</v>
      </c>
      <c r="BT56" s="457" t="s">
        <v>416</v>
      </c>
      <c r="BU56" s="457" t="s">
        <v>416</v>
      </c>
      <c r="BV56" s="457" t="s">
        <v>416</v>
      </c>
      <c r="BW56" s="457">
        <v>184</v>
      </c>
      <c r="BX56" s="457">
        <v>165</v>
      </c>
      <c r="BY56" s="457">
        <v>349</v>
      </c>
      <c r="BZ56" s="457">
        <v>72</v>
      </c>
      <c r="CA56" s="457">
        <v>65</v>
      </c>
      <c r="CB56" s="457">
        <v>68</v>
      </c>
    </row>
    <row r="57" spans="2:80" x14ac:dyDescent="0.25">
      <c r="B57" s="458" t="s">
        <v>376</v>
      </c>
      <c r="C57" s="457" t="s">
        <v>416</v>
      </c>
      <c r="D57" s="457" t="s">
        <v>416</v>
      </c>
      <c r="E57" s="457" t="s">
        <v>416</v>
      </c>
      <c r="F57" s="457" t="s">
        <v>416</v>
      </c>
      <c r="G57" s="457" t="s">
        <v>416</v>
      </c>
      <c r="H57" s="457" t="s">
        <v>416</v>
      </c>
      <c r="I57" s="457" t="s">
        <v>416</v>
      </c>
      <c r="J57" s="457" t="s">
        <v>416</v>
      </c>
      <c r="K57" s="457" t="s">
        <v>416</v>
      </c>
      <c r="L57" s="457" t="s">
        <v>416</v>
      </c>
      <c r="M57" s="457" t="s">
        <v>416</v>
      </c>
      <c r="N57" s="457" t="s">
        <v>416</v>
      </c>
      <c r="O57" s="457">
        <v>229</v>
      </c>
      <c r="P57" s="457">
        <v>257</v>
      </c>
      <c r="Q57" s="457">
        <v>486</v>
      </c>
      <c r="R57" s="457">
        <v>69</v>
      </c>
      <c r="S57" s="457">
        <v>62</v>
      </c>
      <c r="T57" s="457">
        <v>66</v>
      </c>
      <c r="AG57" s="457" t="s">
        <v>416</v>
      </c>
      <c r="AH57" s="457" t="s">
        <v>416</v>
      </c>
      <c r="AI57" s="457" t="s">
        <v>416</v>
      </c>
      <c r="AJ57" s="457" t="s">
        <v>416</v>
      </c>
      <c r="AK57" s="457" t="s">
        <v>416</v>
      </c>
      <c r="AL57" s="457" t="s">
        <v>416</v>
      </c>
      <c r="AM57" s="457" t="s">
        <v>416</v>
      </c>
      <c r="AN57" s="457" t="s">
        <v>416</v>
      </c>
      <c r="AO57" s="457" t="s">
        <v>416</v>
      </c>
      <c r="AP57" s="457" t="s">
        <v>416</v>
      </c>
      <c r="AQ57" s="457" t="s">
        <v>416</v>
      </c>
      <c r="AR57" s="457" t="s">
        <v>416</v>
      </c>
      <c r="AS57" s="457">
        <v>305</v>
      </c>
      <c r="AT57" s="457">
        <v>248</v>
      </c>
      <c r="AU57" s="457">
        <v>553</v>
      </c>
      <c r="AV57" s="457">
        <v>71</v>
      </c>
      <c r="AW57" s="457">
        <v>60</v>
      </c>
      <c r="AX57" s="457">
        <v>67</v>
      </c>
      <c r="BK57" s="457" t="s">
        <v>416</v>
      </c>
      <c r="BL57" s="457" t="s">
        <v>416</v>
      </c>
      <c r="BM57" s="457" t="s">
        <v>416</v>
      </c>
      <c r="BN57" s="457" t="s">
        <v>416</v>
      </c>
      <c r="BO57" s="457" t="s">
        <v>416</v>
      </c>
      <c r="BP57" s="457" t="s">
        <v>416</v>
      </c>
      <c r="BQ57" s="457" t="s">
        <v>416</v>
      </c>
      <c r="BR57" s="457" t="s">
        <v>416</v>
      </c>
      <c r="BS57" s="457" t="s">
        <v>416</v>
      </c>
      <c r="BT57" s="457" t="s">
        <v>416</v>
      </c>
      <c r="BU57" s="457" t="s">
        <v>416</v>
      </c>
      <c r="BV57" s="457" t="s">
        <v>416</v>
      </c>
      <c r="BW57" s="457">
        <v>534</v>
      </c>
      <c r="BX57" s="457">
        <v>505</v>
      </c>
      <c r="BY57" s="457">
        <v>1039</v>
      </c>
      <c r="BZ57" s="457">
        <v>71</v>
      </c>
      <c r="CA57" s="457">
        <v>61</v>
      </c>
      <c r="CB57" s="457">
        <v>66</v>
      </c>
    </row>
    <row r="58" spans="2:80" x14ac:dyDescent="0.25">
      <c r="B58" s="458" t="s">
        <v>377</v>
      </c>
      <c r="C58" s="457" t="s">
        <v>416</v>
      </c>
      <c r="D58" s="457" t="s">
        <v>416</v>
      </c>
      <c r="E58" s="457" t="s">
        <v>416</v>
      </c>
      <c r="F58" s="457" t="s">
        <v>416</v>
      </c>
      <c r="G58" s="457" t="s">
        <v>416</v>
      </c>
      <c r="H58" s="457" t="s">
        <v>416</v>
      </c>
      <c r="I58" s="457" t="s">
        <v>416</v>
      </c>
      <c r="J58" s="457" t="s">
        <v>416</v>
      </c>
      <c r="K58" s="457" t="s">
        <v>416</v>
      </c>
      <c r="L58" s="457" t="s">
        <v>416</v>
      </c>
      <c r="M58" s="457" t="s">
        <v>416</v>
      </c>
      <c r="N58" s="457" t="s">
        <v>416</v>
      </c>
      <c r="O58" s="457">
        <v>1461</v>
      </c>
      <c r="P58" s="457">
        <v>1370</v>
      </c>
      <c r="Q58" s="457">
        <v>2831</v>
      </c>
      <c r="R58" s="457">
        <v>87</v>
      </c>
      <c r="S58" s="457">
        <v>85</v>
      </c>
      <c r="T58" s="457">
        <v>86</v>
      </c>
      <c r="AG58" s="457" t="s">
        <v>416</v>
      </c>
      <c r="AH58" s="457" t="s">
        <v>416</v>
      </c>
      <c r="AI58" s="457" t="s">
        <v>416</v>
      </c>
      <c r="AJ58" s="457" t="s">
        <v>416</v>
      </c>
      <c r="AK58" s="457" t="s">
        <v>416</v>
      </c>
      <c r="AL58" s="457" t="s">
        <v>416</v>
      </c>
      <c r="AM58" s="457" t="s">
        <v>416</v>
      </c>
      <c r="AN58" s="457" t="s">
        <v>416</v>
      </c>
      <c r="AO58" s="457" t="s">
        <v>416</v>
      </c>
      <c r="AP58" s="457" t="s">
        <v>416</v>
      </c>
      <c r="AQ58" s="457" t="s">
        <v>416</v>
      </c>
      <c r="AR58" s="457" t="s">
        <v>416</v>
      </c>
      <c r="AS58" s="457">
        <v>6961</v>
      </c>
      <c r="AT58" s="457">
        <v>6740</v>
      </c>
      <c r="AU58" s="457">
        <v>13701</v>
      </c>
      <c r="AV58" s="457">
        <v>92</v>
      </c>
      <c r="AW58" s="457">
        <v>90</v>
      </c>
      <c r="AX58" s="457">
        <v>91</v>
      </c>
      <c r="BK58" s="457" t="s">
        <v>416</v>
      </c>
      <c r="BL58" s="457" t="s">
        <v>416</v>
      </c>
      <c r="BM58" s="457" t="s">
        <v>416</v>
      </c>
      <c r="BN58" s="457" t="s">
        <v>416</v>
      </c>
      <c r="BO58" s="457" t="s">
        <v>416</v>
      </c>
      <c r="BP58" s="457" t="s">
        <v>416</v>
      </c>
      <c r="BQ58" s="457" t="s">
        <v>416</v>
      </c>
      <c r="BR58" s="457" t="s">
        <v>416</v>
      </c>
      <c r="BS58" s="457" t="s">
        <v>416</v>
      </c>
      <c r="BT58" s="457" t="s">
        <v>416</v>
      </c>
      <c r="BU58" s="457" t="s">
        <v>416</v>
      </c>
      <c r="BV58" s="457" t="s">
        <v>416</v>
      </c>
      <c r="BW58" s="457">
        <v>8422</v>
      </c>
      <c r="BX58" s="457">
        <v>8110</v>
      </c>
      <c r="BY58" s="457">
        <v>16532</v>
      </c>
      <c r="BZ58" s="457">
        <v>91</v>
      </c>
      <c r="CA58" s="457">
        <v>90</v>
      </c>
      <c r="CB58" s="457">
        <v>90</v>
      </c>
    </row>
    <row r="59" spans="2:80" x14ac:dyDescent="0.25">
      <c r="B59" s="456" t="s">
        <v>34</v>
      </c>
      <c r="C59" s="457" t="s">
        <v>416</v>
      </c>
      <c r="D59" s="457" t="s">
        <v>416</v>
      </c>
      <c r="E59" s="457" t="s">
        <v>416</v>
      </c>
      <c r="F59" s="457" t="s">
        <v>416</v>
      </c>
      <c r="G59" s="457" t="s">
        <v>416</v>
      </c>
      <c r="H59" s="457" t="s">
        <v>416</v>
      </c>
      <c r="I59" s="457" t="s">
        <v>416</v>
      </c>
      <c r="J59" s="457" t="s">
        <v>416</v>
      </c>
      <c r="K59" s="457" t="s">
        <v>416</v>
      </c>
      <c r="L59" s="457" t="s">
        <v>416</v>
      </c>
      <c r="M59" s="457" t="s">
        <v>416</v>
      </c>
      <c r="N59" s="457" t="s">
        <v>416</v>
      </c>
      <c r="O59" s="457">
        <v>2960</v>
      </c>
      <c r="P59" s="457">
        <v>2842</v>
      </c>
      <c r="Q59" s="457">
        <v>5802</v>
      </c>
      <c r="R59" s="457">
        <v>83</v>
      </c>
      <c r="S59" s="457">
        <v>82</v>
      </c>
      <c r="T59" s="457">
        <v>82</v>
      </c>
      <c r="AG59" s="457" t="s">
        <v>416</v>
      </c>
      <c r="AH59" s="457" t="s">
        <v>416</v>
      </c>
      <c r="AI59" s="457" t="s">
        <v>416</v>
      </c>
      <c r="AJ59" s="457" t="s">
        <v>416</v>
      </c>
      <c r="AK59" s="457" t="s">
        <v>416</v>
      </c>
      <c r="AL59" s="457" t="s">
        <v>416</v>
      </c>
      <c r="AM59" s="457" t="s">
        <v>416</v>
      </c>
      <c r="AN59" s="457" t="s">
        <v>416</v>
      </c>
      <c r="AO59" s="457" t="s">
        <v>416</v>
      </c>
      <c r="AP59" s="457" t="s">
        <v>416</v>
      </c>
      <c r="AQ59" s="457" t="s">
        <v>416</v>
      </c>
      <c r="AR59" s="457" t="s">
        <v>416</v>
      </c>
      <c r="AS59" s="457">
        <v>8055</v>
      </c>
      <c r="AT59" s="457">
        <v>7676</v>
      </c>
      <c r="AU59" s="457">
        <v>15731</v>
      </c>
      <c r="AV59" s="457">
        <v>89</v>
      </c>
      <c r="AW59" s="457">
        <v>89</v>
      </c>
      <c r="AX59" s="457">
        <v>89</v>
      </c>
      <c r="BK59" s="457" t="s">
        <v>416</v>
      </c>
      <c r="BL59" s="457" t="s">
        <v>416</v>
      </c>
      <c r="BM59" s="457" t="s">
        <v>416</v>
      </c>
      <c r="BN59" s="457" t="s">
        <v>416</v>
      </c>
      <c r="BO59" s="457" t="s">
        <v>416</v>
      </c>
      <c r="BP59" s="457" t="s">
        <v>416</v>
      </c>
      <c r="BQ59" s="457" t="s">
        <v>416</v>
      </c>
      <c r="BR59" s="457" t="s">
        <v>416</v>
      </c>
      <c r="BS59" s="457" t="s">
        <v>416</v>
      </c>
      <c r="BT59" s="457" t="s">
        <v>416</v>
      </c>
      <c r="BU59" s="457" t="s">
        <v>416</v>
      </c>
      <c r="BV59" s="457" t="s">
        <v>416</v>
      </c>
      <c r="BW59" s="457">
        <v>11015</v>
      </c>
      <c r="BX59" s="457">
        <v>10518</v>
      </c>
      <c r="BY59" s="457">
        <v>21533</v>
      </c>
      <c r="BZ59" s="457">
        <v>87</v>
      </c>
      <c r="CA59" s="457">
        <v>87</v>
      </c>
      <c r="CB59" s="457">
        <v>87</v>
      </c>
    </row>
    <row r="60" spans="2:80" x14ac:dyDescent="0.25">
      <c r="B60" s="458" t="s">
        <v>378</v>
      </c>
      <c r="C60" s="457" t="s">
        <v>416</v>
      </c>
      <c r="D60" s="457" t="s">
        <v>416</v>
      </c>
      <c r="E60" s="457" t="s">
        <v>416</v>
      </c>
      <c r="F60" s="457" t="s">
        <v>416</v>
      </c>
      <c r="G60" s="457" t="s">
        <v>416</v>
      </c>
      <c r="H60" s="457" t="s">
        <v>416</v>
      </c>
      <c r="I60" s="457" t="s">
        <v>416</v>
      </c>
      <c r="J60" s="457" t="s">
        <v>416</v>
      </c>
      <c r="K60" s="457" t="s">
        <v>416</v>
      </c>
      <c r="L60" s="457" t="s">
        <v>416</v>
      </c>
      <c r="M60" s="457" t="s">
        <v>416</v>
      </c>
      <c r="N60" s="457" t="s">
        <v>416</v>
      </c>
      <c r="O60" s="457">
        <v>1171</v>
      </c>
      <c r="P60" s="457">
        <v>1145</v>
      </c>
      <c r="Q60" s="457">
        <v>2316</v>
      </c>
      <c r="R60" s="457">
        <v>81</v>
      </c>
      <c r="S60" s="457">
        <v>80</v>
      </c>
      <c r="T60" s="457">
        <v>81</v>
      </c>
      <c r="AG60" s="457" t="s">
        <v>416</v>
      </c>
      <c r="AH60" s="457" t="s">
        <v>416</v>
      </c>
      <c r="AI60" s="457" t="s">
        <v>416</v>
      </c>
      <c r="AJ60" s="457" t="s">
        <v>416</v>
      </c>
      <c r="AK60" s="457" t="s">
        <v>416</v>
      </c>
      <c r="AL60" s="457" t="s">
        <v>416</v>
      </c>
      <c r="AM60" s="457" t="s">
        <v>416</v>
      </c>
      <c r="AN60" s="457" t="s">
        <v>416</v>
      </c>
      <c r="AO60" s="457" t="s">
        <v>416</v>
      </c>
      <c r="AP60" s="457" t="s">
        <v>416</v>
      </c>
      <c r="AQ60" s="457" t="s">
        <v>416</v>
      </c>
      <c r="AR60" s="457" t="s">
        <v>416</v>
      </c>
      <c r="AS60" s="457">
        <v>2357</v>
      </c>
      <c r="AT60" s="457">
        <v>2279</v>
      </c>
      <c r="AU60" s="457">
        <v>4636</v>
      </c>
      <c r="AV60" s="457">
        <v>85</v>
      </c>
      <c r="AW60" s="457">
        <v>85</v>
      </c>
      <c r="AX60" s="457">
        <v>85</v>
      </c>
      <c r="BK60" s="457" t="s">
        <v>416</v>
      </c>
      <c r="BL60" s="457" t="s">
        <v>416</v>
      </c>
      <c r="BM60" s="457" t="s">
        <v>416</v>
      </c>
      <c r="BN60" s="457" t="s">
        <v>416</v>
      </c>
      <c r="BO60" s="457" t="s">
        <v>416</v>
      </c>
      <c r="BP60" s="457" t="s">
        <v>416</v>
      </c>
      <c r="BQ60" s="457" t="s">
        <v>416</v>
      </c>
      <c r="BR60" s="457" t="s">
        <v>416</v>
      </c>
      <c r="BS60" s="457" t="s">
        <v>416</v>
      </c>
      <c r="BT60" s="457" t="s">
        <v>416</v>
      </c>
      <c r="BU60" s="457" t="s">
        <v>416</v>
      </c>
      <c r="BV60" s="457" t="s">
        <v>416</v>
      </c>
      <c r="BW60" s="457">
        <v>3528</v>
      </c>
      <c r="BX60" s="457">
        <v>3424</v>
      </c>
      <c r="BY60" s="457">
        <v>6952</v>
      </c>
      <c r="BZ60" s="457">
        <v>84</v>
      </c>
      <c r="CA60" s="457">
        <v>84</v>
      </c>
      <c r="CB60" s="457">
        <v>84</v>
      </c>
    </row>
    <row r="61" spans="2:80" x14ac:dyDescent="0.25">
      <c r="B61" s="458" t="s">
        <v>379</v>
      </c>
      <c r="C61" s="457" t="s">
        <v>416</v>
      </c>
      <c r="D61" s="457" t="s">
        <v>416</v>
      </c>
      <c r="E61" s="457" t="s">
        <v>416</v>
      </c>
      <c r="F61" s="457" t="s">
        <v>416</v>
      </c>
      <c r="G61" s="457" t="s">
        <v>416</v>
      </c>
      <c r="H61" s="457" t="s">
        <v>416</v>
      </c>
      <c r="I61" s="457" t="s">
        <v>416</v>
      </c>
      <c r="J61" s="457" t="s">
        <v>416</v>
      </c>
      <c r="K61" s="457" t="s">
        <v>416</v>
      </c>
      <c r="L61" s="457" t="s">
        <v>416</v>
      </c>
      <c r="M61" s="457" t="s">
        <v>416</v>
      </c>
      <c r="N61" s="457" t="s">
        <v>416</v>
      </c>
      <c r="O61" s="457">
        <v>345</v>
      </c>
      <c r="P61" s="457">
        <v>347</v>
      </c>
      <c r="Q61" s="457">
        <v>692</v>
      </c>
      <c r="R61" s="457">
        <v>83</v>
      </c>
      <c r="S61" s="457">
        <v>82</v>
      </c>
      <c r="T61" s="457">
        <v>82</v>
      </c>
      <c r="AG61" s="457" t="s">
        <v>416</v>
      </c>
      <c r="AH61" s="457" t="s">
        <v>416</v>
      </c>
      <c r="AI61" s="457" t="s">
        <v>416</v>
      </c>
      <c r="AJ61" s="457" t="s">
        <v>416</v>
      </c>
      <c r="AK61" s="457" t="s">
        <v>416</v>
      </c>
      <c r="AL61" s="457" t="s">
        <v>416</v>
      </c>
      <c r="AM61" s="457" t="s">
        <v>416</v>
      </c>
      <c r="AN61" s="457" t="s">
        <v>416</v>
      </c>
      <c r="AO61" s="457" t="s">
        <v>416</v>
      </c>
      <c r="AP61" s="457" t="s">
        <v>416</v>
      </c>
      <c r="AQ61" s="457" t="s">
        <v>416</v>
      </c>
      <c r="AR61" s="457" t="s">
        <v>416</v>
      </c>
      <c r="AS61" s="457">
        <v>802</v>
      </c>
      <c r="AT61" s="457">
        <v>795</v>
      </c>
      <c r="AU61" s="457">
        <v>1597</v>
      </c>
      <c r="AV61" s="457">
        <v>90</v>
      </c>
      <c r="AW61" s="457">
        <v>89</v>
      </c>
      <c r="AX61" s="457">
        <v>89</v>
      </c>
      <c r="BK61" s="457" t="s">
        <v>416</v>
      </c>
      <c r="BL61" s="457" t="s">
        <v>416</v>
      </c>
      <c r="BM61" s="457" t="s">
        <v>416</v>
      </c>
      <c r="BN61" s="457" t="s">
        <v>416</v>
      </c>
      <c r="BO61" s="457" t="s">
        <v>416</v>
      </c>
      <c r="BP61" s="457" t="s">
        <v>416</v>
      </c>
      <c r="BQ61" s="457" t="s">
        <v>416</v>
      </c>
      <c r="BR61" s="457" t="s">
        <v>416</v>
      </c>
      <c r="BS61" s="457" t="s">
        <v>416</v>
      </c>
      <c r="BT61" s="457" t="s">
        <v>416</v>
      </c>
      <c r="BU61" s="457" t="s">
        <v>416</v>
      </c>
      <c r="BV61" s="457" t="s">
        <v>416</v>
      </c>
      <c r="BW61" s="457">
        <v>1147</v>
      </c>
      <c r="BX61" s="457">
        <v>1142</v>
      </c>
      <c r="BY61" s="457">
        <v>2289</v>
      </c>
      <c r="BZ61" s="457">
        <v>88</v>
      </c>
      <c r="CA61" s="457">
        <v>86</v>
      </c>
      <c r="CB61" s="457">
        <v>87</v>
      </c>
    </row>
    <row r="62" spans="2:80" x14ac:dyDescent="0.25">
      <c r="B62" s="458" t="s">
        <v>380</v>
      </c>
      <c r="C62" s="457" t="s">
        <v>416</v>
      </c>
      <c r="D62" s="457" t="s">
        <v>416</v>
      </c>
      <c r="E62" s="457" t="s">
        <v>416</v>
      </c>
      <c r="F62" s="457" t="s">
        <v>416</v>
      </c>
      <c r="G62" s="457" t="s">
        <v>416</v>
      </c>
      <c r="H62" s="457" t="s">
        <v>416</v>
      </c>
      <c r="I62" s="457" t="s">
        <v>416</v>
      </c>
      <c r="J62" s="457" t="s">
        <v>416</v>
      </c>
      <c r="K62" s="457" t="s">
        <v>416</v>
      </c>
      <c r="L62" s="457" t="s">
        <v>416</v>
      </c>
      <c r="M62" s="457" t="s">
        <v>416</v>
      </c>
      <c r="N62" s="457" t="s">
        <v>416</v>
      </c>
      <c r="O62" s="457">
        <v>456</v>
      </c>
      <c r="P62" s="457">
        <v>424</v>
      </c>
      <c r="Q62" s="457">
        <v>880</v>
      </c>
      <c r="R62" s="457">
        <v>85</v>
      </c>
      <c r="S62" s="457">
        <v>82</v>
      </c>
      <c r="T62" s="457">
        <v>84</v>
      </c>
      <c r="AG62" s="457" t="s">
        <v>416</v>
      </c>
      <c r="AH62" s="457" t="s">
        <v>416</v>
      </c>
      <c r="AI62" s="457" t="s">
        <v>416</v>
      </c>
      <c r="AJ62" s="457" t="s">
        <v>416</v>
      </c>
      <c r="AK62" s="457" t="s">
        <v>416</v>
      </c>
      <c r="AL62" s="457" t="s">
        <v>416</v>
      </c>
      <c r="AM62" s="457" t="s">
        <v>416</v>
      </c>
      <c r="AN62" s="457" t="s">
        <v>416</v>
      </c>
      <c r="AO62" s="457" t="s">
        <v>416</v>
      </c>
      <c r="AP62" s="457" t="s">
        <v>416</v>
      </c>
      <c r="AQ62" s="457" t="s">
        <v>416</v>
      </c>
      <c r="AR62" s="457" t="s">
        <v>416</v>
      </c>
      <c r="AS62" s="457">
        <v>1897</v>
      </c>
      <c r="AT62" s="457">
        <v>1772</v>
      </c>
      <c r="AU62" s="457">
        <v>3669</v>
      </c>
      <c r="AV62" s="457">
        <v>92</v>
      </c>
      <c r="AW62" s="457">
        <v>91</v>
      </c>
      <c r="AX62" s="457">
        <v>91</v>
      </c>
      <c r="BK62" s="457" t="s">
        <v>416</v>
      </c>
      <c r="BL62" s="457" t="s">
        <v>416</v>
      </c>
      <c r="BM62" s="457" t="s">
        <v>416</v>
      </c>
      <c r="BN62" s="457" t="s">
        <v>416</v>
      </c>
      <c r="BO62" s="457" t="s">
        <v>416</v>
      </c>
      <c r="BP62" s="457" t="s">
        <v>416</v>
      </c>
      <c r="BQ62" s="457" t="s">
        <v>416</v>
      </c>
      <c r="BR62" s="457" t="s">
        <v>416</v>
      </c>
      <c r="BS62" s="457" t="s">
        <v>416</v>
      </c>
      <c r="BT62" s="457" t="s">
        <v>416</v>
      </c>
      <c r="BU62" s="457" t="s">
        <v>416</v>
      </c>
      <c r="BV62" s="457" t="s">
        <v>416</v>
      </c>
      <c r="BW62" s="457">
        <v>2353</v>
      </c>
      <c r="BX62" s="457">
        <v>2196</v>
      </c>
      <c r="BY62" s="457">
        <v>4549</v>
      </c>
      <c r="BZ62" s="457">
        <v>90</v>
      </c>
      <c r="CA62" s="457">
        <v>89</v>
      </c>
      <c r="CB62" s="457">
        <v>90</v>
      </c>
    </row>
    <row r="63" spans="2:80" x14ac:dyDescent="0.25">
      <c r="B63" s="458" t="s">
        <v>381</v>
      </c>
      <c r="C63" s="457" t="s">
        <v>416</v>
      </c>
      <c r="D63" s="457" t="s">
        <v>416</v>
      </c>
      <c r="E63" s="457" t="s">
        <v>416</v>
      </c>
      <c r="F63" s="457" t="s">
        <v>416</v>
      </c>
      <c r="G63" s="457" t="s">
        <v>416</v>
      </c>
      <c r="H63" s="457" t="s">
        <v>416</v>
      </c>
      <c r="I63" s="457" t="s">
        <v>416</v>
      </c>
      <c r="J63" s="457" t="s">
        <v>416</v>
      </c>
      <c r="K63" s="457" t="s">
        <v>416</v>
      </c>
      <c r="L63" s="457" t="s">
        <v>416</v>
      </c>
      <c r="M63" s="457" t="s">
        <v>416</v>
      </c>
      <c r="N63" s="457" t="s">
        <v>416</v>
      </c>
      <c r="O63" s="457">
        <v>988</v>
      </c>
      <c r="P63" s="457">
        <v>926</v>
      </c>
      <c r="Q63" s="457">
        <v>1914</v>
      </c>
      <c r="R63" s="457">
        <v>83</v>
      </c>
      <c r="S63" s="457">
        <v>84</v>
      </c>
      <c r="T63" s="457">
        <v>83</v>
      </c>
      <c r="AG63" s="457" t="s">
        <v>416</v>
      </c>
      <c r="AH63" s="457" t="s">
        <v>416</v>
      </c>
      <c r="AI63" s="457" t="s">
        <v>416</v>
      </c>
      <c r="AJ63" s="457" t="s">
        <v>416</v>
      </c>
      <c r="AK63" s="457" t="s">
        <v>416</v>
      </c>
      <c r="AL63" s="457" t="s">
        <v>416</v>
      </c>
      <c r="AM63" s="457" t="s">
        <v>416</v>
      </c>
      <c r="AN63" s="457" t="s">
        <v>416</v>
      </c>
      <c r="AO63" s="457" t="s">
        <v>416</v>
      </c>
      <c r="AP63" s="457" t="s">
        <v>416</v>
      </c>
      <c r="AQ63" s="457" t="s">
        <v>416</v>
      </c>
      <c r="AR63" s="457" t="s">
        <v>416</v>
      </c>
      <c r="AS63" s="457">
        <v>2999</v>
      </c>
      <c r="AT63" s="457">
        <v>2830</v>
      </c>
      <c r="AU63" s="457">
        <v>5829</v>
      </c>
      <c r="AV63" s="457">
        <v>90</v>
      </c>
      <c r="AW63" s="457">
        <v>90</v>
      </c>
      <c r="AX63" s="457">
        <v>90</v>
      </c>
      <c r="BK63" s="457" t="s">
        <v>416</v>
      </c>
      <c r="BL63" s="457" t="s">
        <v>416</v>
      </c>
      <c r="BM63" s="457" t="s">
        <v>416</v>
      </c>
      <c r="BN63" s="457" t="s">
        <v>416</v>
      </c>
      <c r="BO63" s="457" t="s">
        <v>416</v>
      </c>
      <c r="BP63" s="457" t="s">
        <v>416</v>
      </c>
      <c r="BQ63" s="457" t="s">
        <v>416</v>
      </c>
      <c r="BR63" s="457" t="s">
        <v>416</v>
      </c>
      <c r="BS63" s="457" t="s">
        <v>416</v>
      </c>
      <c r="BT63" s="457" t="s">
        <v>416</v>
      </c>
      <c r="BU63" s="457" t="s">
        <v>416</v>
      </c>
      <c r="BV63" s="457" t="s">
        <v>416</v>
      </c>
      <c r="BW63" s="457">
        <v>3987</v>
      </c>
      <c r="BX63" s="457">
        <v>3756</v>
      </c>
      <c r="BY63" s="457">
        <v>7743</v>
      </c>
      <c r="BZ63" s="457">
        <v>88</v>
      </c>
      <c r="CA63" s="457">
        <v>88</v>
      </c>
      <c r="CB63" s="457">
        <v>88</v>
      </c>
    </row>
    <row r="64" spans="2:80" x14ac:dyDescent="0.25">
      <c r="B64" s="456" t="s">
        <v>35</v>
      </c>
      <c r="C64" s="457" t="s">
        <v>416</v>
      </c>
      <c r="D64" s="457" t="s">
        <v>416</v>
      </c>
      <c r="E64" s="457" t="s">
        <v>416</v>
      </c>
      <c r="F64" s="457" t="s">
        <v>416</v>
      </c>
      <c r="G64" s="457" t="s">
        <v>416</v>
      </c>
      <c r="H64" s="457" t="s">
        <v>416</v>
      </c>
      <c r="I64" s="457" t="s">
        <v>416</v>
      </c>
      <c r="J64" s="457" t="s">
        <v>416</v>
      </c>
      <c r="K64" s="457" t="s">
        <v>416</v>
      </c>
      <c r="L64" s="457" t="s">
        <v>416</v>
      </c>
      <c r="M64" s="457" t="s">
        <v>416</v>
      </c>
      <c r="N64" s="457" t="s">
        <v>416</v>
      </c>
      <c r="O64" s="457">
        <v>5002</v>
      </c>
      <c r="P64" s="457">
        <v>4995</v>
      </c>
      <c r="Q64" s="457">
        <v>9997</v>
      </c>
      <c r="R64" s="457">
        <v>87</v>
      </c>
      <c r="S64" s="457">
        <v>85</v>
      </c>
      <c r="T64" s="457">
        <v>86</v>
      </c>
      <c r="AG64" s="457" t="s">
        <v>416</v>
      </c>
      <c r="AH64" s="457" t="s">
        <v>416</v>
      </c>
      <c r="AI64" s="457" t="s">
        <v>416</v>
      </c>
      <c r="AJ64" s="457" t="s">
        <v>416</v>
      </c>
      <c r="AK64" s="457" t="s">
        <v>416</v>
      </c>
      <c r="AL64" s="457" t="s">
        <v>416</v>
      </c>
      <c r="AM64" s="457" t="s">
        <v>416</v>
      </c>
      <c r="AN64" s="457" t="s">
        <v>416</v>
      </c>
      <c r="AO64" s="457" t="s">
        <v>416</v>
      </c>
      <c r="AP64" s="457" t="s">
        <v>416</v>
      </c>
      <c r="AQ64" s="457" t="s">
        <v>416</v>
      </c>
      <c r="AR64" s="457" t="s">
        <v>416</v>
      </c>
      <c r="AS64" s="457">
        <v>19546</v>
      </c>
      <c r="AT64" s="457">
        <v>18365</v>
      </c>
      <c r="AU64" s="457">
        <v>37911</v>
      </c>
      <c r="AV64" s="457">
        <v>91</v>
      </c>
      <c r="AW64" s="457">
        <v>89</v>
      </c>
      <c r="AX64" s="457">
        <v>90</v>
      </c>
      <c r="BK64" s="457" t="s">
        <v>416</v>
      </c>
      <c r="BL64" s="457" t="s">
        <v>416</v>
      </c>
      <c r="BM64" s="457" t="s">
        <v>416</v>
      </c>
      <c r="BN64" s="457" t="s">
        <v>416</v>
      </c>
      <c r="BO64" s="457" t="s">
        <v>416</v>
      </c>
      <c r="BP64" s="457" t="s">
        <v>416</v>
      </c>
      <c r="BQ64" s="457" t="s">
        <v>416</v>
      </c>
      <c r="BR64" s="457" t="s">
        <v>416</v>
      </c>
      <c r="BS64" s="457" t="s">
        <v>416</v>
      </c>
      <c r="BT64" s="457" t="s">
        <v>416</v>
      </c>
      <c r="BU64" s="457" t="s">
        <v>416</v>
      </c>
      <c r="BV64" s="457" t="s">
        <v>416</v>
      </c>
      <c r="BW64" s="457">
        <v>24548</v>
      </c>
      <c r="BX64" s="457">
        <v>23360</v>
      </c>
      <c r="BY64" s="457">
        <v>47908</v>
      </c>
      <c r="BZ64" s="457">
        <v>90</v>
      </c>
      <c r="CA64" s="457">
        <v>89</v>
      </c>
      <c r="CB64" s="457">
        <v>89</v>
      </c>
    </row>
    <row r="65" spans="2:80" x14ac:dyDescent="0.25">
      <c r="B65" s="458" t="s">
        <v>382</v>
      </c>
      <c r="C65" s="457" t="s">
        <v>416</v>
      </c>
      <c r="D65" s="457" t="s">
        <v>416</v>
      </c>
      <c r="E65" s="457" t="s">
        <v>416</v>
      </c>
      <c r="F65" s="457" t="s">
        <v>416</v>
      </c>
      <c r="G65" s="457" t="s">
        <v>416</v>
      </c>
      <c r="H65" s="457" t="s">
        <v>416</v>
      </c>
      <c r="I65" s="457" t="s">
        <v>416</v>
      </c>
      <c r="J65" s="457" t="s">
        <v>416</v>
      </c>
      <c r="K65" s="457" t="s">
        <v>416</v>
      </c>
      <c r="L65" s="457" t="s">
        <v>416</v>
      </c>
      <c r="M65" s="457" t="s">
        <v>416</v>
      </c>
      <c r="N65" s="457" t="s">
        <v>416</v>
      </c>
      <c r="O65" s="457">
        <v>583</v>
      </c>
      <c r="P65" s="457">
        <v>559</v>
      </c>
      <c r="Q65" s="457">
        <v>1142</v>
      </c>
      <c r="R65" s="457">
        <v>87</v>
      </c>
      <c r="S65" s="457">
        <v>87</v>
      </c>
      <c r="T65" s="457">
        <v>87</v>
      </c>
      <c r="AG65" s="457" t="s">
        <v>416</v>
      </c>
      <c r="AH65" s="457" t="s">
        <v>416</v>
      </c>
      <c r="AI65" s="457" t="s">
        <v>416</v>
      </c>
      <c r="AJ65" s="457" t="s">
        <v>416</v>
      </c>
      <c r="AK65" s="457" t="s">
        <v>416</v>
      </c>
      <c r="AL65" s="457" t="s">
        <v>416</v>
      </c>
      <c r="AM65" s="457" t="s">
        <v>416</v>
      </c>
      <c r="AN65" s="457" t="s">
        <v>416</v>
      </c>
      <c r="AO65" s="457" t="s">
        <v>416</v>
      </c>
      <c r="AP65" s="457" t="s">
        <v>416</v>
      </c>
      <c r="AQ65" s="457" t="s">
        <v>416</v>
      </c>
      <c r="AR65" s="457" t="s">
        <v>416</v>
      </c>
      <c r="AS65" s="457">
        <v>5916</v>
      </c>
      <c r="AT65" s="457">
        <v>5298</v>
      </c>
      <c r="AU65" s="457">
        <v>11214</v>
      </c>
      <c r="AV65" s="457">
        <v>93</v>
      </c>
      <c r="AW65" s="457">
        <v>92</v>
      </c>
      <c r="AX65" s="457">
        <v>92</v>
      </c>
      <c r="BK65" s="457" t="s">
        <v>416</v>
      </c>
      <c r="BL65" s="457" t="s">
        <v>416</v>
      </c>
      <c r="BM65" s="457" t="s">
        <v>416</v>
      </c>
      <c r="BN65" s="457" t="s">
        <v>416</v>
      </c>
      <c r="BO65" s="457" t="s">
        <v>416</v>
      </c>
      <c r="BP65" s="457" t="s">
        <v>416</v>
      </c>
      <c r="BQ65" s="457" t="s">
        <v>416</v>
      </c>
      <c r="BR65" s="457" t="s">
        <v>416</v>
      </c>
      <c r="BS65" s="457" t="s">
        <v>416</v>
      </c>
      <c r="BT65" s="457" t="s">
        <v>416</v>
      </c>
      <c r="BU65" s="457" t="s">
        <v>416</v>
      </c>
      <c r="BV65" s="457" t="s">
        <v>416</v>
      </c>
      <c r="BW65" s="457">
        <v>6499</v>
      </c>
      <c r="BX65" s="457">
        <v>5857</v>
      </c>
      <c r="BY65" s="457">
        <v>12356</v>
      </c>
      <c r="BZ65" s="457">
        <v>92</v>
      </c>
      <c r="CA65" s="457">
        <v>91</v>
      </c>
      <c r="CB65" s="457">
        <v>92</v>
      </c>
    </row>
    <row r="66" spans="2:80" x14ac:dyDescent="0.25">
      <c r="B66" s="458" t="s">
        <v>383</v>
      </c>
      <c r="C66" s="457" t="s">
        <v>416</v>
      </c>
      <c r="D66" s="457" t="s">
        <v>416</v>
      </c>
      <c r="E66" s="457" t="s">
        <v>416</v>
      </c>
      <c r="F66" s="457" t="s">
        <v>416</v>
      </c>
      <c r="G66" s="457" t="s">
        <v>416</v>
      </c>
      <c r="H66" s="457" t="s">
        <v>416</v>
      </c>
      <c r="I66" s="457" t="s">
        <v>416</v>
      </c>
      <c r="J66" s="457" t="s">
        <v>416</v>
      </c>
      <c r="K66" s="457" t="s">
        <v>416</v>
      </c>
      <c r="L66" s="457" t="s">
        <v>416</v>
      </c>
      <c r="M66" s="457" t="s">
        <v>416</v>
      </c>
      <c r="N66" s="457" t="s">
        <v>416</v>
      </c>
      <c r="O66" s="457">
        <v>2514</v>
      </c>
      <c r="P66" s="457">
        <v>2522</v>
      </c>
      <c r="Q66" s="457">
        <v>5036</v>
      </c>
      <c r="R66" s="457">
        <v>86</v>
      </c>
      <c r="S66" s="457">
        <v>83</v>
      </c>
      <c r="T66" s="457">
        <v>84</v>
      </c>
      <c r="AG66" s="457" t="s">
        <v>416</v>
      </c>
      <c r="AH66" s="457" t="s">
        <v>416</v>
      </c>
      <c r="AI66" s="457" t="s">
        <v>416</v>
      </c>
      <c r="AJ66" s="457" t="s">
        <v>416</v>
      </c>
      <c r="AK66" s="457" t="s">
        <v>416</v>
      </c>
      <c r="AL66" s="457" t="s">
        <v>416</v>
      </c>
      <c r="AM66" s="457" t="s">
        <v>416</v>
      </c>
      <c r="AN66" s="457" t="s">
        <v>416</v>
      </c>
      <c r="AO66" s="457" t="s">
        <v>416</v>
      </c>
      <c r="AP66" s="457" t="s">
        <v>416</v>
      </c>
      <c r="AQ66" s="457" t="s">
        <v>416</v>
      </c>
      <c r="AR66" s="457" t="s">
        <v>416</v>
      </c>
      <c r="AS66" s="457">
        <v>8085</v>
      </c>
      <c r="AT66" s="457">
        <v>7640</v>
      </c>
      <c r="AU66" s="457">
        <v>15725</v>
      </c>
      <c r="AV66" s="457">
        <v>89</v>
      </c>
      <c r="AW66" s="457">
        <v>86</v>
      </c>
      <c r="AX66" s="457">
        <v>88</v>
      </c>
      <c r="BK66" s="457" t="s">
        <v>416</v>
      </c>
      <c r="BL66" s="457" t="s">
        <v>416</v>
      </c>
      <c r="BM66" s="457" t="s">
        <v>416</v>
      </c>
      <c r="BN66" s="457" t="s">
        <v>416</v>
      </c>
      <c r="BO66" s="457" t="s">
        <v>416</v>
      </c>
      <c r="BP66" s="457" t="s">
        <v>416</v>
      </c>
      <c r="BQ66" s="457" t="s">
        <v>416</v>
      </c>
      <c r="BR66" s="457" t="s">
        <v>416</v>
      </c>
      <c r="BS66" s="457" t="s">
        <v>416</v>
      </c>
      <c r="BT66" s="457" t="s">
        <v>416</v>
      </c>
      <c r="BU66" s="457" t="s">
        <v>416</v>
      </c>
      <c r="BV66" s="457" t="s">
        <v>416</v>
      </c>
      <c r="BW66" s="457">
        <v>10599</v>
      </c>
      <c r="BX66" s="457">
        <v>10162</v>
      </c>
      <c r="BY66" s="457">
        <v>20761</v>
      </c>
      <c r="BZ66" s="457">
        <v>88</v>
      </c>
      <c r="CA66" s="457">
        <v>85</v>
      </c>
      <c r="CB66" s="457">
        <v>87</v>
      </c>
    </row>
    <row r="67" spans="2:80" x14ac:dyDescent="0.25">
      <c r="B67" s="458" t="s">
        <v>384</v>
      </c>
      <c r="C67" s="457" t="s">
        <v>416</v>
      </c>
      <c r="D67" s="457" t="s">
        <v>416</v>
      </c>
      <c r="E67" s="457" t="s">
        <v>416</v>
      </c>
      <c r="F67" s="457" t="s">
        <v>416</v>
      </c>
      <c r="G67" s="457" t="s">
        <v>416</v>
      </c>
      <c r="H67" s="457" t="s">
        <v>416</v>
      </c>
      <c r="I67" s="457" t="s">
        <v>416</v>
      </c>
      <c r="J67" s="457" t="s">
        <v>416</v>
      </c>
      <c r="K67" s="457" t="s">
        <v>416</v>
      </c>
      <c r="L67" s="457" t="s">
        <v>416</v>
      </c>
      <c r="M67" s="457" t="s">
        <v>416</v>
      </c>
      <c r="N67" s="457" t="s">
        <v>416</v>
      </c>
      <c r="O67" s="457">
        <v>1414</v>
      </c>
      <c r="P67" s="457">
        <v>1438</v>
      </c>
      <c r="Q67" s="457">
        <v>2852</v>
      </c>
      <c r="R67" s="457">
        <v>90</v>
      </c>
      <c r="S67" s="457">
        <v>89</v>
      </c>
      <c r="T67" s="457">
        <v>89</v>
      </c>
      <c r="AG67" s="457" t="s">
        <v>416</v>
      </c>
      <c r="AH67" s="457" t="s">
        <v>416</v>
      </c>
      <c r="AI67" s="457" t="s">
        <v>416</v>
      </c>
      <c r="AJ67" s="457" t="s">
        <v>416</v>
      </c>
      <c r="AK67" s="457" t="s">
        <v>416</v>
      </c>
      <c r="AL67" s="457" t="s">
        <v>416</v>
      </c>
      <c r="AM67" s="457" t="s">
        <v>416</v>
      </c>
      <c r="AN67" s="457" t="s">
        <v>416</v>
      </c>
      <c r="AO67" s="457" t="s">
        <v>416</v>
      </c>
      <c r="AP67" s="457" t="s">
        <v>416</v>
      </c>
      <c r="AQ67" s="457" t="s">
        <v>416</v>
      </c>
      <c r="AR67" s="457" t="s">
        <v>416</v>
      </c>
      <c r="AS67" s="457">
        <v>2858</v>
      </c>
      <c r="AT67" s="457">
        <v>2869</v>
      </c>
      <c r="AU67" s="457">
        <v>5727</v>
      </c>
      <c r="AV67" s="457">
        <v>93</v>
      </c>
      <c r="AW67" s="457">
        <v>90</v>
      </c>
      <c r="AX67" s="457">
        <v>91</v>
      </c>
      <c r="BK67" s="457" t="s">
        <v>416</v>
      </c>
      <c r="BL67" s="457" t="s">
        <v>416</v>
      </c>
      <c r="BM67" s="457" t="s">
        <v>416</v>
      </c>
      <c r="BN67" s="457" t="s">
        <v>416</v>
      </c>
      <c r="BO67" s="457" t="s">
        <v>416</v>
      </c>
      <c r="BP67" s="457" t="s">
        <v>416</v>
      </c>
      <c r="BQ67" s="457" t="s">
        <v>416</v>
      </c>
      <c r="BR67" s="457" t="s">
        <v>416</v>
      </c>
      <c r="BS67" s="457" t="s">
        <v>416</v>
      </c>
      <c r="BT67" s="457" t="s">
        <v>416</v>
      </c>
      <c r="BU67" s="457" t="s">
        <v>416</v>
      </c>
      <c r="BV67" s="457" t="s">
        <v>416</v>
      </c>
      <c r="BW67" s="457">
        <v>4272</v>
      </c>
      <c r="BX67" s="457">
        <v>4307</v>
      </c>
      <c r="BY67" s="457">
        <v>8579</v>
      </c>
      <c r="BZ67" s="457">
        <v>92</v>
      </c>
      <c r="CA67" s="457">
        <v>89</v>
      </c>
      <c r="CB67" s="457">
        <v>91</v>
      </c>
    </row>
    <row r="68" spans="2:80" x14ac:dyDescent="0.25">
      <c r="B68" s="458" t="s">
        <v>385</v>
      </c>
      <c r="C68" s="457" t="s">
        <v>416</v>
      </c>
      <c r="D68" s="457" t="s">
        <v>416</v>
      </c>
      <c r="E68" s="457" t="s">
        <v>416</v>
      </c>
      <c r="F68" s="457" t="s">
        <v>416</v>
      </c>
      <c r="G68" s="457" t="s">
        <v>416</v>
      </c>
      <c r="H68" s="457" t="s">
        <v>416</v>
      </c>
      <c r="I68" s="457" t="s">
        <v>416</v>
      </c>
      <c r="J68" s="457" t="s">
        <v>416</v>
      </c>
      <c r="K68" s="457" t="s">
        <v>416</v>
      </c>
      <c r="L68" s="457" t="s">
        <v>416</v>
      </c>
      <c r="M68" s="457" t="s">
        <v>416</v>
      </c>
      <c r="N68" s="457" t="s">
        <v>416</v>
      </c>
      <c r="O68" s="457">
        <v>491</v>
      </c>
      <c r="P68" s="457">
        <v>476</v>
      </c>
      <c r="Q68" s="457">
        <v>967</v>
      </c>
      <c r="R68" s="457">
        <v>85</v>
      </c>
      <c r="S68" s="457">
        <v>86</v>
      </c>
      <c r="T68" s="457">
        <v>85</v>
      </c>
      <c r="AG68" s="457" t="s">
        <v>416</v>
      </c>
      <c r="AH68" s="457" t="s">
        <v>416</v>
      </c>
      <c r="AI68" s="457" t="s">
        <v>416</v>
      </c>
      <c r="AJ68" s="457" t="s">
        <v>416</v>
      </c>
      <c r="AK68" s="457" t="s">
        <v>416</v>
      </c>
      <c r="AL68" s="457" t="s">
        <v>416</v>
      </c>
      <c r="AM68" s="457" t="s">
        <v>416</v>
      </c>
      <c r="AN68" s="457" t="s">
        <v>416</v>
      </c>
      <c r="AO68" s="457" t="s">
        <v>416</v>
      </c>
      <c r="AP68" s="457" t="s">
        <v>416</v>
      </c>
      <c r="AQ68" s="457" t="s">
        <v>416</v>
      </c>
      <c r="AR68" s="457" t="s">
        <v>416</v>
      </c>
      <c r="AS68" s="457">
        <v>2687</v>
      </c>
      <c r="AT68" s="457">
        <v>2558</v>
      </c>
      <c r="AU68" s="457">
        <v>5245</v>
      </c>
      <c r="AV68" s="457">
        <v>92</v>
      </c>
      <c r="AW68" s="457">
        <v>93</v>
      </c>
      <c r="AX68" s="457">
        <v>93</v>
      </c>
      <c r="BK68" s="457" t="s">
        <v>416</v>
      </c>
      <c r="BL68" s="457" t="s">
        <v>416</v>
      </c>
      <c r="BM68" s="457" t="s">
        <v>416</v>
      </c>
      <c r="BN68" s="457" t="s">
        <v>416</v>
      </c>
      <c r="BO68" s="457" t="s">
        <v>416</v>
      </c>
      <c r="BP68" s="457" t="s">
        <v>416</v>
      </c>
      <c r="BQ68" s="457" t="s">
        <v>416</v>
      </c>
      <c r="BR68" s="457" t="s">
        <v>416</v>
      </c>
      <c r="BS68" s="457" t="s">
        <v>416</v>
      </c>
      <c r="BT68" s="457" t="s">
        <v>416</v>
      </c>
      <c r="BU68" s="457" t="s">
        <v>416</v>
      </c>
      <c r="BV68" s="457" t="s">
        <v>416</v>
      </c>
      <c r="BW68" s="457">
        <v>3178</v>
      </c>
      <c r="BX68" s="457">
        <v>3034</v>
      </c>
      <c r="BY68" s="457">
        <v>6212</v>
      </c>
      <c r="BZ68" s="457">
        <v>91</v>
      </c>
      <c r="CA68" s="457">
        <v>92</v>
      </c>
      <c r="CB68" s="457">
        <v>91</v>
      </c>
    </row>
    <row r="69" spans="2:80" x14ac:dyDescent="0.25">
      <c r="B69" s="456" t="s">
        <v>36</v>
      </c>
      <c r="C69" s="457" t="s">
        <v>416</v>
      </c>
      <c r="D69" s="457" t="s">
        <v>416</v>
      </c>
      <c r="E69" s="457" t="s">
        <v>416</v>
      </c>
      <c r="F69" s="457" t="s">
        <v>416</v>
      </c>
      <c r="G69" s="457" t="s">
        <v>416</v>
      </c>
      <c r="H69" s="457" t="s">
        <v>416</v>
      </c>
      <c r="I69" s="457" t="s">
        <v>416</v>
      </c>
      <c r="J69" s="457" t="s">
        <v>416</v>
      </c>
      <c r="K69" s="457" t="s">
        <v>416</v>
      </c>
      <c r="L69" s="457" t="s">
        <v>416</v>
      </c>
      <c r="M69" s="457" t="s">
        <v>416</v>
      </c>
      <c r="N69" s="457" t="s">
        <v>416</v>
      </c>
      <c r="O69" s="457">
        <v>4572</v>
      </c>
      <c r="P69" s="457">
        <v>4500</v>
      </c>
      <c r="Q69" s="457">
        <v>9072</v>
      </c>
      <c r="R69" s="457">
        <v>84</v>
      </c>
      <c r="S69" s="457">
        <v>85</v>
      </c>
      <c r="T69" s="457">
        <v>84</v>
      </c>
      <c r="AG69" s="457" t="s">
        <v>416</v>
      </c>
      <c r="AH69" s="457" t="s">
        <v>416</v>
      </c>
      <c r="AI69" s="457" t="s">
        <v>416</v>
      </c>
      <c r="AJ69" s="457" t="s">
        <v>416</v>
      </c>
      <c r="AK69" s="457" t="s">
        <v>416</v>
      </c>
      <c r="AL69" s="457" t="s">
        <v>416</v>
      </c>
      <c r="AM69" s="457" t="s">
        <v>416</v>
      </c>
      <c r="AN69" s="457" t="s">
        <v>416</v>
      </c>
      <c r="AO69" s="457" t="s">
        <v>416</v>
      </c>
      <c r="AP69" s="457" t="s">
        <v>416</v>
      </c>
      <c r="AQ69" s="457" t="s">
        <v>416</v>
      </c>
      <c r="AR69" s="457" t="s">
        <v>416</v>
      </c>
      <c r="AS69" s="457">
        <v>7844</v>
      </c>
      <c r="AT69" s="457">
        <v>7627</v>
      </c>
      <c r="AU69" s="457">
        <v>15471</v>
      </c>
      <c r="AV69" s="457">
        <v>88</v>
      </c>
      <c r="AW69" s="457">
        <v>88</v>
      </c>
      <c r="AX69" s="457">
        <v>88</v>
      </c>
      <c r="BK69" s="457" t="s">
        <v>416</v>
      </c>
      <c r="BL69" s="457" t="s">
        <v>416</v>
      </c>
      <c r="BM69" s="457" t="s">
        <v>416</v>
      </c>
      <c r="BN69" s="457" t="s">
        <v>416</v>
      </c>
      <c r="BO69" s="457" t="s">
        <v>416</v>
      </c>
      <c r="BP69" s="457" t="s">
        <v>416</v>
      </c>
      <c r="BQ69" s="457" t="s">
        <v>416</v>
      </c>
      <c r="BR69" s="457" t="s">
        <v>416</v>
      </c>
      <c r="BS69" s="457" t="s">
        <v>416</v>
      </c>
      <c r="BT69" s="457" t="s">
        <v>416</v>
      </c>
      <c r="BU69" s="457" t="s">
        <v>416</v>
      </c>
      <c r="BV69" s="457" t="s">
        <v>416</v>
      </c>
      <c r="BW69" s="457">
        <v>12416</v>
      </c>
      <c r="BX69" s="457">
        <v>12127</v>
      </c>
      <c r="BY69" s="457">
        <v>24543</v>
      </c>
      <c r="BZ69" s="457">
        <v>86</v>
      </c>
      <c r="CA69" s="457">
        <v>87</v>
      </c>
      <c r="CB69" s="457">
        <v>87</v>
      </c>
    </row>
    <row r="70" spans="2:80" x14ac:dyDescent="0.25">
      <c r="B70" s="458" t="s">
        <v>386</v>
      </c>
      <c r="C70" s="457" t="s">
        <v>416</v>
      </c>
      <c r="D70" s="457" t="s">
        <v>416</v>
      </c>
      <c r="E70" s="457" t="s">
        <v>416</v>
      </c>
      <c r="F70" s="457" t="s">
        <v>416</v>
      </c>
      <c r="G70" s="457" t="s">
        <v>416</v>
      </c>
      <c r="H70" s="457" t="s">
        <v>416</v>
      </c>
      <c r="I70" s="457" t="s">
        <v>416</v>
      </c>
      <c r="J70" s="457" t="s">
        <v>416</v>
      </c>
      <c r="K70" s="457" t="s">
        <v>416</v>
      </c>
      <c r="L70" s="457" t="s">
        <v>416</v>
      </c>
      <c r="M70" s="457" t="s">
        <v>416</v>
      </c>
      <c r="N70" s="457" t="s">
        <v>416</v>
      </c>
      <c r="O70" s="457">
        <v>1259</v>
      </c>
      <c r="P70" s="457">
        <v>1248</v>
      </c>
      <c r="Q70" s="457">
        <v>2507</v>
      </c>
      <c r="R70" s="457">
        <v>79</v>
      </c>
      <c r="S70" s="457">
        <v>79</v>
      </c>
      <c r="T70" s="457">
        <v>79</v>
      </c>
      <c r="AG70" s="457" t="s">
        <v>416</v>
      </c>
      <c r="AH70" s="457" t="s">
        <v>416</v>
      </c>
      <c r="AI70" s="457" t="s">
        <v>416</v>
      </c>
      <c r="AJ70" s="457" t="s">
        <v>416</v>
      </c>
      <c r="AK70" s="457" t="s">
        <v>416</v>
      </c>
      <c r="AL70" s="457" t="s">
        <v>416</v>
      </c>
      <c r="AM70" s="457" t="s">
        <v>416</v>
      </c>
      <c r="AN70" s="457" t="s">
        <v>416</v>
      </c>
      <c r="AO70" s="457" t="s">
        <v>416</v>
      </c>
      <c r="AP70" s="457" t="s">
        <v>416</v>
      </c>
      <c r="AQ70" s="457" t="s">
        <v>416</v>
      </c>
      <c r="AR70" s="457" t="s">
        <v>416</v>
      </c>
      <c r="AS70" s="457">
        <v>2393</v>
      </c>
      <c r="AT70" s="457">
        <v>2344</v>
      </c>
      <c r="AU70" s="457">
        <v>4737</v>
      </c>
      <c r="AV70" s="457">
        <v>85</v>
      </c>
      <c r="AW70" s="457">
        <v>85</v>
      </c>
      <c r="AX70" s="457">
        <v>85</v>
      </c>
      <c r="BK70" s="457" t="s">
        <v>416</v>
      </c>
      <c r="BL70" s="457" t="s">
        <v>416</v>
      </c>
      <c r="BM70" s="457" t="s">
        <v>416</v>
      </c>
      <c r="BN70" s="457" t="s">
        <v>416</v>
      </c>
      <c r="BO70" s="457" t="s">
        <v>416</v>
      </c>
      <c r="BP70" s="457" t="s">
        <v>416</v>
      </c>
      <c r="BQ70" s="457" t="s">
        <v>416</v>
      </c>
      <c r="BR70" s="457" t="s">
        <v>416</v>
      </c>
      <c r="BS70" s="457" t="s">
        <v>416</v>
      </c>
      <c r="BT70" s="457" t="s">
        <v>416</v>
      </c>
      <c r="BU70" s="457" t="s">
        <v>416</v>
      </c>
      <c r="BV70" s="457" t="s">
        <v>416</v>
      </c>
      <c r="BW70" s="457">
        <v>3652</v>
      </c>
      <c r="BX70" s="457">
        <v>3592</v>
      </c>
      <c r="BY70" s="457">
        <v>7244</v>
      </c>
      <c r="BZ70" s="457">
        <v>83</v>
      </c>
      <c r="CA70" s="457">
        <v>83</v>
      </c>
      <c r="CB70" s="457">
        <v>83</v>
      </c>
    </row>
    <row r="71" spans="2:80" x14ac:dyDescent="0.25">
      <c r="B71" s="458" t="s">
        <v>387</v>
      </c>
      <c r="C71" s="457" t="s">
        <v>416</v>
      </c>
      <c r="D71" s="457" t="s">
        <v>416</v>
      </c>
      <c r="E71" s="457" t="s">
        <v>416</v>
      </c>
      <c r="F71" s="457" t="s">
        <v>416</v>
      </c>
      <c r="G71" s="457" t="s">
        <v>416</v>
      </c>
      <c r="H71" s="457" t="s">
        <v>416</v>
      </c>
      <c r="I71" s="457" t="s">
        <v>416</v>
      </c>
      <c r="J71" s="457" t="s">
        <v>416</v>
      </c>
      <c r="K71" s="457" t="s">
        <v>416</v>
      </c>
      <c r="L71" s="457" t="s">
        <v>416</v>
      </c>
      <c r="M71" s="457" t="s">
        <v>416</v>
      </c>
      <c r="N71" s="457" t="s">
        <v>416</v>
      </c>
      <c r="O71" s="457">
        <v>2802</v>
      </c>
      <c r="P71" s="457">
        <v>2753</v>
      </c>
      <c r="Q71" s="457">
        <v>5555</v>
      </c>
      <c r="R71" s="457">
        <v>86</v>
      </c>
      <c r="S71" s="457">
        <v>87</v>
      </c>
      <c r="T71" s="457">
        <v>86</v>
      </c>
      <c r="AG71" s="457" t="s">
        <v>416</v>
      </c>
      <c r="AH71" s="457" t="s">
        <v>416</v>
      </c>
      <c r="AI71" s="457" t="s">
        <v>416</v>
      </c>
      <c r="AJ71" s="457" t="s">
        <v>416</v>
      </c>
      <c r="AK71" s="457" t="s">
        <v>416</v>
      </c>
      <c r="AL71" s="457" t="s">
        <v>416</v>
      </c>
      <c r="AM71" s="457" t="s">
        <v>416</v>
      </c>
      <c r="AN71" s="457" t="s">
        <v>416</v>
      </c>
      <c r="AO71" s="457" t="s">
        <v>416</v>
      </c>
      <c r="AP71" s="457" t="s">
        <v>416</v>
      </c>
      <c r="AQ71" s="457" t="s">
        <v>416</v>
      </c>
      <c r="AR71" s="457" t="s">
        <v>416</v>
      </c>
      <c r="AS71" s="457">
        <v>4509</v>
      </c>
      <c r="AT71" s="457">
        <v>4343</v>
      </c>
      <c r="AU71" s="457">
        <v>8852</v>
      </c>
      <c r="AV71" s="457">
        <v>90</v>
      </c>
      <c r="AW71" s="457">
        <v>91</v>
      </c>
      <c r="AX71" s="457">
        <v>90</v>
      </c>
      <c r="BK71" s="457" t="s">
        <v>416</v>
      </c>
      <c r="BL71" s="457" t="s">
        <v>416</v>
      </c>
      <c r="BM71" s="457" t="s">
        <v>416</v>
      </c>
      <c r="BN71" s="457" t="s">
        <v>416</v>
      </c>
      <c r="BO71" s="457" t="s">
        <v>416</v>
      </c>
      <c r="BP71" s="457" t="s">
        <v>416</v>
      </c>
      <c r="BQ71" s="457" t="s">
        <v>416</v>
      </c>
      <c r="BR71" s="457" t="s">
        <v>416</v>
      </c>
      <c r="BS71" s="457" t="s">
        <v>416</v>
      </c>
      <c r="BT71" s="457" t="s">
        <v>416</v>
      </c>
      <c r="BU71" s="457" t="s">
        <v>416</v>
      </c>
      <c r="BV71" s="457" t="s">
        <v>416</v>
      </c>
      <c r="BW71" s="457">
        <v>7311</v>
      </c>
      <c r="BX71" s="457">
        <v>7096</v>
      </c>
      <c r="BY71" s="457">
        <v>14407</v>
      </c>
      <c r="BZ71" s="457">
        <v>88</v>
      </c>
      <c r="CA71" s="457">
        <v>89</v>
      </c>
      <c r="CB71" s="457">
        <v>89</v>
      </c>
    </row>
    <row r="72" spans="2:80" x14ac:dyDescent="0.25">
      <c r="B72" s="458" t="s">
        <v>388</v>
      </c>
      <c r="C72" s="457" t="s">
        <v>416</v>
      </c>
      <c r="D72" s="457" t="s">
        <v>416</v>
      </c>
      <c r="E72" s="457" t="s">
        <v>416</v>
      </c>
      <c r="F72" s="457" t="s">
        <v>416</v>
      </c>
      <c r="G72" s="457" t="s">
        <v>416</v>
      </c>
      <c r="H72" s="457" t="s">
        <v>416</v>
      </c>
      <c r="I72" s="457" t="s">
        <v>416</v>
      </c>
      <c r="J72" s="457" t="s">
        <v>416</v>
      </c>
      <c r="K72" s="457" t="s">
        <v>416</v>
      </c>
      <c r="L72" s="457" t="s">
        <v>416</v>
      </c>
      <c r="M72" s="457" t="s">
        <v>416</v>
      </c>
      <c r="N72" s="457" t="s">
        <v>416</v>
      </c>
      <c r="O72" s="457">
        <v>511</v>
      </c>
      <c r="P72" s="457">
        <v>499</v>
      </c>
      <c r="Q72" s="457">
        <v>1010</v>
      </c>
      <c r="R72" s="457">
        <v>82</v>
      </c>
      <c r="S72" s="457">
        <v>85</v>
      </c>
      <c r="T72" s="457">
        <v>84</v>
      </c>
      <c r="AG72" s="457" t="s">
        <v>416</v>
      </c>
      <c r="AH72" s="457" t="s">
        <v>416</v>
      </c>
      <c r="AI72" s="457" t="s">
        <v>416</v>
      </c>
      <c r="AJ72" s="457" t="s">
        <v>416</v>
      </c>
      <c r="AK72" s="457" t="s">
        <v>416</v>
      </c>
      <c r="AL72" s="457" t="s">
        <v>416</v>
      </c>
      <c r="AM72" s="457" t="s">
        <v>416</v>
      </c>
      <c r="AN72" s="457" t="s">
        <v>416</v>
      </c>
      <c r="AO72" s="457" t="s">
        <v>416</v>
      </c>
      <c r="AP72" s="457" t="s">
        <v>416</v>
      </c>
      <c r="AQ72" s="457" t="s">
        <v>416</v>
      </c>
      <c r="AR72" s="457" t="s">
        <v>416</v>
      </c>
      <c r="AS72" s="457">
        <v>942</v>
      </c>
      <c r="AT72" s="457">
        <v>940</v>
      </c>
      <c r="AU72" s="457">
        <v>1882</v>
      </c>
      <c r="AV72" s="457">
        <v>87</v>
      </c>
      <c r="AW72" s="457">
        <v>87</v>
      </c>
      <c r="AX72" s="457">
        <v>87</v>
      </c>
      <c r="BK72" s="457" t="s">
        <v>416</v>
      </c>
      <c r="BL72" s="457" t="s">
        <v>416</v>
      </c>
      <c r="BM72" s="457" t="s">
        <v>416</v>
      </c>
      <c r="BN72" s="457" t="s">
        <v>416</v>
      </c>
      <c r="BO72" s="457" t="s">
        <v>416</v>
      </c>
      <c r="BP72" s="457" t="s">
        <v>416</v>
      </c>
      <c r="BQ72" s="457" t="s">
        <v>416</v>
      </c>
      <c r="BR72" s="457" t="s">
        <v>416</v>
      </c>
      <c r="BS72" s="457" t="s">
        <v>416</v>
      </c>
      <c r="BT72" s="457" t="s">
        <v>416</v>
      </c>
      <c r="BU72" s="457" t="s">
        <v>416</v>
      </c>
      <c r="BV72" s="457" t="s">
        <v>416</v>
      </c>
      <c r="BW72" s="457">
        <v>1453</v>
      </c>
      <c r="BX72" s="457">
        <v>1439</v>
      </c>
      <c r="BY72" s="457">
        <v>2892</v>
      </c>
      <c r="BZ72" s="457">
        <v>85</v>
      </c>
      <c r="CA72" s="457">
        <v>87</v>
      </c>
      <c r="CB72" s="457">
        <v>86</v>
      </c>
    </row>
    <row r="73" spans="2:80" x14ac:dyDescent="0.25">
      <c r="B73" s="456" t="s">
        <v>37</v>
      </c>
      <c r="C73" s="457" t="s">
        <v>416</v>
      </c>
      <c r="D73" s="457" t="s">
        <v>416</v>
      </c>
      <c r="E73" s="457" t="s">
        <v>416</v>
      </c>
      <c r="F73" s="457" t="s">
        <v>416</v>
      </c>
      <c r="G73" s="457" t="s">
        <v>416</v>
      </c>
      <c r="H73" s="457" t="s">
        <v>416</v>
      </c>
      <c r="I73" s="457" t="s">
        <v>416</v>
      </c>
      <c r="J73" s="457" t="s">
        <v>416</v>
      </c>
      <c r="K73" s="457" t="s">
        <v>416</v>
      </c>
      <c r="L73" s="457" t="s">
        <v>416</v>
      </c>
      <c r="M73" s="457" t="s">
        <v>416</v>
      </c>
      <c r="N73" s="457" t="s">
        <v>416</v>
      </c>
      <c r="O73" s="457">
        <v>79</v>
      </c>
      <c r="P73" s="457">
        <v>73</v>
      </c>
      <c r="Q73" s="457">
        <v>152</v>
      </c>
      <c r="R73" s="457">
        <v>91</v>
      </c>
      <c r="S73" s="457">
        <v>95</v>
      </c>
      <c r="T73" s="457">
        <v>93</v>
      </c>
      <c r="V73" s="443"/>
      <c r="AG73" s="457" t="s">
        <v>416</v>
      </c>
      <c r="AH73" s="457" t="s">
        <v>416</v>
      </c>
      <c r="AI73" s="457" t="s">
        <v>416</v>
      </c>
      <c r="AJ73" s="457" t="s">
        <v>416</v>
      </c>
      <c r="AK73" s="457" t="s">
        <v>416</v>
      </c>
      <c r="AL73" s="457" t="s">
        <v>416</v>
      </c>
      <c r="AM73" s="457" t="s">
        <v>416</v>
      </c>
      <c r="AN73" s="457" t="s">
        <v>416</v>
      </c>
      <c r="AO73" s="457" t="s">
        <v>416</v>
      </c>
      <c r="AP73" s="457" t="s">
        <v>416</v>
      </c>
      <c r="AQ73" s="457" t="s">
        <v>416</v>
      </c>
      <c r="AR73" s="457" t="s">
        <v>416</v>
      </c>
      <c r="AS73" s="457">
        <v>786</v>
      </c>
      <c r="AT73" s="457">
        <v>761</v>
      </c>
      <c r="AU73" s="457">
        <v>1547</v>
      </c>
      <c r="AV73" s="457">
        <v>96</v>
      </c>
      <c r="AW73" s="457">
        <v>96</v>
      </c>
      <c r="AX73" s="457">
        <v>96</v>
      </c>
      <c r="BK73" s="457" t="s">
        <v>416</v>
      </c>
      <c r="BL73" s="457" t="s">
        <v>416</v>
      </c>
      <c r="BM73" s="457" t="s">
        <v>416</v>
      </c>
      <c r="BN73" s="457" t="s">
        <v>416</v>
      </c>
      <c r="BO73" s="457" t="s">
        <v>416</v>
      </c>
      <c r="BP73" s="457" t="s">
        <v>416</v>
      </c>
      <c r="BQ73" s="457" t="s">
        <v>416</v>
      </c>
      <c r="BR73" s="457" t="s">
        <v>416</v>
      </c>
      <c r="BS73" s="457" t="s">
        <v>416</v>
      </c>
      <c r="BT73" s="457" t="s">
        <v>416</v>
      </c>
      <c r="BU73" s="457" t="s">
        <v>416</v>
      </c>
      <c r="BV73" s="457" t="s">
        <v>416</v>
      </c>
      <c r="BW73" s="457">
        <v>865</v>
      </c>
      <c r="BX73" s="457">
        <v>834</v>
      </c>
      <c r="BY73" s="457">
        <v>1699</v>
      </c>
      <c r="BZ73" s="457">
        <v>96</v>
      </c>
      <c r="CA73" s="457">
        <v>96</v>
      </c>
      <c r="CB73" s="457">
        <v>96</v>
      </c>
    </row>
    <row r="74" spans="2:80" x14ac:dyDescent="0.25">
      <c r="B74" s="459" t="s">
        <v>389</v>
      </c>
      <c r="C74" s="457" t="s">
        <v>416</v>
      </c>
      <c r="D74" s="457" t="s">
        <v>416</v>
      </c>
      <c r="E74" s="457" t="s">
        <v>416</v>
      </c>
      <c r="F74" s="457" t="s">
        <v>416</v>
      </c>
      <c r="G74" s="457" t="s">
        <v>416</v>
      </c>
      <c r="H74" s="457" t="s">
        <v>416</v>
      </c>
      <c r="I74" s="457" t="s">
        <v>416</v>
      </c>
      <c r="J74" s="457" t="s">
        <v>416</v>
      </c>
      <c r="K74" s="457" t="s">
        <v>416</v>
      </c>
      <c r="L74" s="457" t="s">
        <v>416</v>
      </c>
      <c r="M74" s="457" t="s">
        <v>416</v>
      </c>
      <c r="N74" s="457" t="s">
        <v>416</v>
      </c>
      <c r="O74" s="457">
        <v>1054</v>
      </c>
      <c r="P74" s="457">
        <v>1020</v>
      </c>
      <c r="Q74" s="457">
        <v>2074</v>
      </c>
      <c r="R74" s="457">
        <v>89</v>
      </c>
      <c r="S74" s="457">
        <v>88</v>
      </c>
      <c r="T74" s="457">
        <v>88</v>
      </c>
      <c r="AG74" s="457" t="s">
        <v>416</v>
      </c>
      <c r="AH74" s="457" t="s">
        <v>416</v>
      </c>
      <c r="AI74" s="457" t="s">
        <v>416</v>
      </c>
      <c r="AJ74" s="457" t="s">
        <v>416</v>
      </c>
      <c r="AK74" s="457" t="s">
        <v>416</v>
      </c>
      <c r="AL74" s="457" t="s">
        <v>416</v>
      </c>
      <c r="AM74" s="457" t="s">
        <v>416</v>
      </c>
      <c r="AN74" s="457" t="s">
        <v>416</v>
      </c>
      <c r="AO74" s="457" t="s">
        <v>416</v>
      </c>
      <c r="AP74" s="457" t="s">
        <v>416</v>
      </c>
      <c r="AQ74" s="457" t="s">
        <v>416</v>
      </c>
      <c r="AR74" s="457" t="s">
        <v>416</v>
      </c>
      <c r="AS74" s="457">
        <v>2221</v>
      </c>
      <c r="AT74" s="457">
        <v>2029</v>
      </c>
      <c r="AU74" s="457">
        <v>4250</v>
      </c>
      <c r="AV74" s="457">
        <v>91</v>
      </c>
      <c r="AW74" s="457">
        <v>90</v>
      </c>
      <c r="AX74" s="457">
        <v>91</v>
      </c>
      <c r="BK74" s="457" t="s">
        <v>416</v>
      </c>
      <c r="BL74" s="457" t="s">
        <v>416</v>
      </c>
      <c r="BM74" s="457" t="s">
        <v>416</v>
      </c>
      <c r="BN74" s="457" t="s">
        <v>416</v>
      </c>
      <c r="BO74" s="457" t="s">
        <v>416</v>
      </c>
      <c r="BP74" s="457" t="s">
        <v>416</v>
      </c>
      <c r="BQ74" s="457" t="s">
        <v>416</v>
      </c>
      <c r="BR74" s="457" t="s">
        <v>416</v>
      </c>
      <c r="BS74" s="457" t="s">
        <v>416</v>
      </c>
      <c r="BT74" s="457" t="s">
        <v>416</v>
      </c>
      <c r="BU74" s="457" t="s">
        <v>416</v>
      </c>
      <c r="BV74" s="457" t="s">
        <v>416</v>
      </c>
      <c r="BW74" s="457">
        <v>3275</v>
      </c>
      <c r="BX74" s="457">
        <v>3049</v>
      </c>
      <c r="BY74" s="457">
        <v>6324</v>
      </c>
      <c r="BZ74" s="457">
        <v>91</v>
      </c>
      <c r="CA74" s="457">
        <v>89</v>
      </c>
      <c r="CB74" s="457">
        <v>90</v>
      </c>
    </row>
    <row r="75" spans="2:80" x14ac:dyDescent="0.25">
      <c r="V75" s="443"/>
    </row>
    <row r="77" spans="2:80" x14ac:dyDescent="0.25">
      <c r="M77" s="457"/>
    </row>
    <row r="98" spans="2:2" x14ac:dyDescent="0.25">
      <c r="B98" s="446"/>
    </row>
    <row r="99" spans="2:2" x14ac:dyDescent="0.25">
      <c r="B99" s="433" t="s">
        <v>37</v>
      </c>
    </row>
    <row r="100" spans="2:2" x14ac:dyDescent="0.25">
      <c r="B100" s="446"/>
    </row>
    <row r="101" spans="2:2" x14ac:dyDescent="0.25">
      <c r="B101" s="433" t="s">
        <v>389</v>
      </c>
    </row>
  </sheetData>
  <mergeCells count="2">
    <mergeCell ref="A1:T1"/>
    <mergeCell ref="A2:B8"/>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60"/>
  <sheetViews>
    <sheetView topLeftCell="BQ1" zoomScale="80" zoomScaleNormal="80" workbookViewId="0">
      <selection activeCell="CH32" sqref="CH32"/>
    </sheetView>
  </sheetViews>
  <sheetFormatPr defaultColWidth="9.140625" defaultRowHeight="15" x14ac:dyDescent="0.25"/>
  <cols>
    <col min="1" max="1" width="9.140625" style="488" customWidth="1"/>
    <col min="2" max="2" width="16.28515625" style="488" customWidth="1"/>
    <col min="3" max="16384" width="9.140625" style="488"/>
  </cols>
  <sheetData>
    <row r="1" spans="1:93" x14ac:dyDescent="0.25">
      <c r="A1" s="1187" t="s">
        <v>345</v>
      </c>
      <c r="B1" s="1187"/>
      <c r="C1" s="1187"/>
      <c r="D1" s="1187"/>
      <c r="E1" s="1187"/>
      <c r="F1" s="1187"/>
      <c r="G1" s="1187"/>
      <c r="H1" s="1187"/>
      <c r="I1" s="1187"/>
      <c r="J1" s="1187"/>
      <c r="K1" s="1187"/>
      <c r="L1" s="1187"/>
      <c r="M1" s="1187"/>
      <c r="N1" s="1187"/>
      <c r="O1" s="1187"/>
      <c r="P1" s="1187"/>
      <c r="Q1" s="1187"/>
      <c r="R1" s="1187"/>
      <c r="S1" s="1187"/>
      <c r="T1" s="1187"/>
      <c r="U1" s="487"/>
      <c r="V1" s="487"/>
      <c r="W1" s="487"/>
      <c r="X1" s="487"/>
      <c r="Y1" s="487"/>
      <c r="Z1" s="487"/>
      <c r="AA1" s="487"/>
      <c r="AB1" s="487"/>
      <c r="AC1" s="487"/>
      <c r="AD1" s="487"/>
      <c r="AE1" s="487"/>
      <c r="AF1" s="487"/>
      <c r="AG1" s="487"/>
      <c r="AH1" s="487"/>
      <c r="AI1" s="487"/>
      <c r="AJ1" s="487"/>
      <c r="AK1" s="487"/>
      <c r="AL1" s="487"/>
      <c r="AM1" s="487"/>
      <c r="AN1" s="487"/>
      <c r="AO1" s="487"/>
      <c r="AP1" s="487"/>
      <c r="AQ1" s="487"/>
      <c r="AR1" s="487"/>
      <c r="AS1" s="487"/>
      <c r="AT1" s="487"/>
      <c r="AU1" s="487"/>
      <c r="AV1" s="487"/>
      <c r="AW1" s="487"/>
      <c r="AX1" s="487"/>
      <c r="AY1" s="487"/>
      <c r="AZ1" s="487"/>
      <c r="BA1" s="487"/>
      <c r="BB1" s="487"/>
      <c r="BC1" s="487"/>
      <c r="BD1" s="487"/>
      <c r="BE1" s="487"/>
      <c r="BF1" s="487"/>
      <c r="BG1" s="487"/>
      <c r="BH1" s="487"/>
      <c r="BI1" s="487"/>
      <c r="BJ1" s="487"/>
      <c r="BK1" s="487"/>
      <c r="BL1" s="487"/>
      <c r="BM1" s="487"/>
      <c r="BN1" s="487"/>
      <c r="BO1" s="487"/>
      <c r="BP1" s="487"/>
      <c r="BQ1" s="487"/>
      <c r="BR1" s="487"/>
      <c r="BS1" s="487"/>
      <c r="BT1" s="487"/>
      <c r="BU1" s="487"/>
      <c r="BV1" s="487"/>
      <c r="BW1" s="487"/>
      <c r="BX1" s="487"/>
      <c r="BY1" s="487"/>
      <c r="BZ1" s="487"/>
      <c r="CA1" s="487"/>
      <c r="CB1" s="487"/>
    </row>
    <row r="2" spans="1:93" x14ac:dyDescent="0.25">
      <c r="A2" s="489"/>
      <c r="B2" s="490"/>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487"/>
      <c r="AN2" s="487"/>
      <c r="AO2" s="487"/>
      <c r="AP2" s="487"/>
      <c r="AQ2" s="487"/>
      <c r="AR2" s="487"/>
      <c r="AS2" s="487"/>
      <c r="AT2" s="487"/>
      <c r="AU2" s="487"/>
      <c r="AV2" s="487"/>
      <c r="AW2" s="487"/>
      <c r="AX2" s="487"/>
      <c r="AY2" s="487"/>
      <c r="AZ2" s="487"/>
      <c r="BA2" s="487"/>
      <c r="BB2" s="487"/>
      <c r="BC2" s="487"/>
      <c r="BD2" s="487"/>
      <c r="BE2" s="487"/>
      <c r="BF2" s="487"/>
      <c r="BG2" s="487"/>
      <c r="BH2" s="487"/>
      <c r="BI2" s="487"/>
      <c r="BJ2" s="487"/>
      <c r="BK2" s="487"/>
      <c r="BL2" s="487"/>
      <c r="BM2" s="487"/>
      <c r="BN2" s="487"/>
      <c r="BO2" s="487"/>
      <c r="BP2" s="487"/>
      <c r="BQ2" s="487"/>
      <c r="BR2" s="487"/>
      <c r="BS2" s="487"/>
      <c r="BT2" s="487"/>
      <c r="BU2" s="487"/>
      <c r="BV2" s="487"/>
      <c r="BW2" s="487"/>
      <c r="BX2" s="487"/>
      <c r="BY2" s="487"/>
      <c r="BZ2" s="487"/>
      <c r="CA2" s="487"/>
      <c r="CB2" s="487"/>
    </row>
    <row r="3" spans="1:93" x14ac:dyDescent="0.25">
      <c r="A3" s="491"/>
      <c r="B3" s="491"/>
      <c r="C3" s="487" t="s">
        <v>432</v>
      </c>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t="s">
        <v>433</v>
      </c>
      <c r="AH3" s="487"/>
      <c r="AI3" s="487"/>
      <c r="AJ3" s="487"/>
      <c r="AK3" s="487"/>
      <c r="AL3" s="487"/>
      <c r="AM3" s="487"/>
      <c r="AN3" s="487"/>
      <c r="AO3" s="487"/>
      <c r="AP3" s="487"/>
      <c r="AQ3" s="487"/>
      <c r="AR3" s="487"/>
      <c r="AS3" s="487"/>
      <c r="AT3" s="487"/>
      <c r="AU3" s="487"/>
      <c r="AV3" s="487"/>
      <c r="AW3" s="487"/>
      <c r="AX3" s="487"/>
      <c r="AY3" s="487"/>
      <c r="AZ3" s="487"/>
      <c r="BA3" s="487"/>
      <c r="BB3" s="487"/>
      <c r="BC3" s="487"/>
      <c r="BD3" s="487"/>
      <c r="BF3" s="487"/>
      <c r="BG3" s="487"/>
      <c r="BH3" s="487"/>
      <c r="BI3" s="487"/>
      <c r="BJ3" s="487"/>
      <c r="BK3" s="487" t="s">
        <v>326</v>
      </c>
      <c r="BL3" s="487"/>
      <c r="BM3" s="487"/>
      <c r="BN3" s="487"/>
      <c r="BO3" s="487"/>
      <c r="BP3" s="487"/>
      <c r="BQ3" s="487"/>
      <c r="BR3" s="487"/>
      <c r="BS3" s="487"/>
      <c r="BT3" s="487"/>
      <c r="BU3" s="487"/>
      <c r="BV3" s="487"/>
      <c r="BW3" s="487"/>
      <c r="BX3" s="487"/>
      <c r="BY3" s="487"/>
      <c r="BZ3" s="487"/>
      <c r="CA3" s="487"/>
      <c r="CB3" s="487"/>
    </row>
    <row r="4" spans="1:93" x14ac:dyDescent="0.25">
      <c r="A4" s="487"/>
      <c r="B4" s="487"/>
      <c r="C4" s="492" t="s">
        <v>346</v>
      </c>
      <c r="D4" s="492"/>
      <c r="E4" s="492"/>
      <c r="F4" s="492"/>
      <c r="G4" s="492"/>
      <c r="H4" s="492"/>
      <c r="I4" s="493" t="s">
        <v>347</v>
      </c>
      <c r="J4" s="494"/>
      <c r="K4" s="494"/>
      <c r="L4" s="494"/>
      <c r="M4" s="494"/>
      <c r="N4" s="494"/>
      <c r="O4" s="495" t="s">
        <v>348</v>
      </c>
      <c r="P4" s="495"/>
      <c r="Q4" s="495"/>
      <c r="R4" s="495"/>
      <c r="S4" s="495"/>
      <c r="T4" s="495"/>
      <c r="U4" s="496" t="s">
        <v>349</v>
      </c>
      <c r="V4" s="496"/>
      <c r="W4" s="496"/>
      <c r="X4" s="496"/>
      <c r="Y4" s="496"/>
      <c r="Z4" s="496"/>
      <c r="AA4" s="497" t="s">
        <v>346</v>
      </c>
      <c r="AB4" s="497"/>
      <c r="AC4" s="497"/>
      <c r="AD4" s="497"/>
      <c r="AE4" s="497"/>
      <c r="AF4" s="497"/>
      <c r="AG4" s="492" t="s">
        <v>346</v>
      </c>
      <c r="AH4" s="492"/>
      <c r="AI4" s="492"/>
      <c r="AJ4" s="492"/>
      <c r="AK4" s="492"/>
      <c r="AL4" s="492"/>
      <c r="AM4" s="493" t="s">
        <v>347</v>
      </c>
      <c r="AN4" s="494"/>
      <c r="AO4" s="494"/>
      <c r="AP4" s="494"/>
      <c r="AQ4" s="494"/>
      <c r="AR4" s="494"/>
      <c r="AS4" s="495" t="s">
        <v>348</v>
      </c>
      <c r="AT4" s="495"/>
      <c r="AU4" s="495"/>
      <c r="AV4" s="495"/>
      <c r="AW4" s="495"/>
      <c r="AX4" s="495"/>
      <c r="AY4" s="496" t="s">
        <v>349</v>
      </c>
      <c r="AZ4" s="496"/>
      <c r="BA4" s="496"/>
      <c r="BB4" s="496"/>
      <c r="BC4" s="496"/>
      <c r="BD4" s="496"/>
      <c r="BE4" s="497" t="s">
        <v>346</v>
      </c>
      <c r="BF4" s="497"/>
      <c r="BG4" s="497"/>
      <c r="BH4" s="497"/>
      <c r="BI4" s="497"/>
      <c r="BJ4" s="497"/>
      <c r="BK4" s="492" t="s">
        <v>346</v>
      </c>
      <c r="BL4" s="492"/>
      <c r="BM4" s="492"/>
      <c r="BN4" s="492"/>
      <c r="BO4" s="492"/>
      <c r="BP4" s="492"/>
      <c r="BQ4" s="493" t="s">
        <v>347</v>
      </c>
      <c r="BR4" s="494"/>
      <c r="BS4" s="494"/>
      <c r="BT4" s="494"/>
      <c r="BU4" s="494"/>
      <c r="BV4" s="494"/>
      <c r="BW4" s="495" t="s">
        <v>348</v>
      </c>
      <c r="BX4" s="495"/>
      <c r="BY4" s="495"/>
      <c r="BZ4" s="495"/>
      <c r="CA4" s="495"/>
      <c r="CB4" s="495"/>
      <c r="CC4" s="496" t="s">
        <v>349</v>
      </c>
      <c r="CD4" s="496"/>
      <c r="CE4" s="496"/>
      <c r="CF4" s="496"/>
      <c r="CG4" s="496"/>
      <c r="CH4" s="496"/>
      <c r="CI4" s="497" t="s">
        <v>346</v>
      </c>
      <c r="CJ4" s="497"/>
      <c r="CK4" s="497"/>
      <c r="CL4" s="497"/>
      <c r="CM4" s="497"/>
      <c r="CN4" s="497"/>
    </row>
    <row r="5" spans="1:93" x14ac:dyDescent="0.25">
      <c r="A5" s="487"/>
      <c r="B5" s="487"/>
      <c r="C5" s="492">
        <v>1</v>
      </c>
      <c r="D5" s="492"/>
      <c r="E5" s="492"/>
      <c r="F5" s="492"/>
      <c r="G5" s="492"/>
      <c r="H5" s="492"/>
      <c r="I5" s="493">
        <v>1</v>
      </c>
      <c r="J5" s="494"/>
      <c r="K5" s="494"/>
      <c r="L5" s="494"/>
      <c r="M5" s="494"/>
      <c r="N5" s="494"/>
      <c r="O5" s="495">
        <v>1</v>
      </c>
      <c r="P5" s="495"/>
      <c r="Q5" s="495"/>
      <c r="R5" s="495"/>
      <c r="S5" s="495"/>
      <c r="T5" s="495"/>
      <c r="U5" s="496">
        <v>1</v>
      </c>
      <c r="V5" s="496"/>
      <c r="W5" s="496"/>
      <c r="X5" s="496"/>
      <c r="Y5" s="496"/>
      <c r="Z5" s="496"/>
      <c r="AA5" s="497">
        <v>1</v>
      </c>
      <c r="AB5" s="497"/>
      <c r="AC5" s="497"/>
      <c r="AD5" s="497"/>
      <c r="AE5" s="497"/>
      <c r="AF5" s="497"/>
      <c r="AG5" s="492">
        <v>1</v>
      </c>
      <c r="AH5" s="492"/>
      <c r="AI5" s="492"/>
      <c r="AJ5" s="492"/>
      <c r="AK5" s="492"/>
      <c r="AL5" s="492"/>
      <c r="AM5" s="493">
        <v>1</v>
      </c>
      <c r="AN5" s="494"/>
      <c r="AO5" s="494"/>
      <c r="AP5" s="494"/>
      <c r="AQ5" s="494"/>
      <c r="AR5" s="494"/>
      <c r="AS5" s="495">
        <v>1</v>
      </c>
      <c r="AT5" s="495"/>
      <c r="AU5" s="495"/>
      <c r="AV5" s="495"/>
      <c r="AW5" s="495"/>
      <c r="AX5" s="495"/>
      <c r="AY5" s="496">
        <v>1</v>
      </c>
      <c r="AZ5" s="496"/>
      <c r="BA5" s="496"/>
      <c r="BB5" s="496"/>
      <c r="BC5" s="496"/>
      <c r="BD5" s="496"/>
      <c r="BE5" s="497">
        <v>1</v>
      </c>
      <c r="BF5" s="497"/>
      <c r="BG5" s="497"/>
      <c r="BH5" s="497"/>
      <c r="BI5" s="497"/>
      <c r="BJ5" s="497"/>
      <c r="BK5" s="492">
        <v>1</v>
      </c>
      <c r="BL5" s="492"/>
      <c r="BM5" s="492"/>
      <c r="BN5" s="492"/>
      <c r="BO5" s="492"/>
      <c r="BP5" s="492"/>
      <c r="BQ5" s="493">
        <v>1</v>
      </c>
      <c r="BR5" s="494"/>
      <c r="BS5" s="494"/>
      <c r="BT5" s="494"/>
      <c r="BU5" s="494"/>
      <c r="BV5" s="494"/>
      <c r="BW5" s="495">
        <v>1</v>
      </c>
      <c r="BX5" s="495"/>
      <c r="BY5" s="495"/>
      <c r="BZ5" s="495"/>
      <c r="CA5" s="495"/>
      <c r="CB5" s="495"/>
      <c r="CC5" s="496">
        <v>1</v>
      </c>
      <c r="CD5" s="496"/>
      <c r="CE5" s="496"/>
      <c r="CF5" s="496"/>
      <c r="CG5" s="496"/>
      <c r="CH5" s="496"/>
      <c r="CI5" s="497">
        <v>1</v>
      </c>
      <c r="CJ5" s="497"/>
      <c r="CK5" s="497"/>
      <c r="CL5" s="497"/>
      <c r="CM5" s="497"/>
      <c r="CN5" s="497"/>
    </row>
    <row r="6" spans="1:93" x14ac:dyDescent="0.25">
      <c r="A6" s="487"/>
      <c r="B6" s="487"/>
      <c r="C6" s="492" t="s">
        <v>356</v>
      </c>
      <c r="D6" s="492"/>
      <c r="E6" s="492"/>
      <c r="F6" s="492"/>
      <c r="G6" s="492"/>
      <c r="H6" s="492"/>
      <c r="I6" s="493" t="s">
        <v>358</v>
      </c>
      <c r="J6" s="494"/>
      <c r="K6" s="494"/>
      <c r="L6" s="494"/>
      <c r="M6" s="494"/>
      <c r="N6" s="494"/>
      <c r="O6" s="495" t="s">
        <v>360</v>
      </c>
      <c r="P6" s="495"/>
      <c r="Q6" s="495"/>
      <c r="R6" s="495"/>
      <c r="S6" s="495"/>
      <c r="T6" s="495"/>
      <c r="U6" s="496" t="s">
        <v>362</v>
      </c>
      <c r="V6" s="496"/>
      <c r="W6" s="496"/>
      <c r="X6" s="496"/>
      <c r="Y6" s="496"/>
      <c r="Z6" s="496"/>
      <c r="AA6" s="497" t="s">
        <v>434</v>
      </c>
      <c r="AB6" s="497"/>
      <c r="AC6" s="497"/>
      <c r="AD6" s="497"/>
      <c r="AE6" s="497"/>
      <c r="AF6" s="497"/>
      <c r="AG6" s="492" t="s">
        <v>356</v>
      </c>
      <c r="AH6" s="492"/>
      <c r="AI6" s="492"/>
      <c r="AJ6" s="492"/>
      <c r="AK6" s="492"/>
      <c r="AL6" s="492"/>
      <c r="AM6" s="493" t="s">
        <v>358</v>
      </c>
      <c r="AN6" s="494"/>
      <c r="AO6" s="494"/>
      <c r="AP6" s="494"/>
      <c r="AQ6" s="494"/>
      <c r="AR6" s="494"/>
      <c r="AS6" s="495" t="s">
        <v>360</v>
      </c>
      <c r="AT6" s="495"/>
      <c r="AU6" s="495"/>
      <c r="AV6" s="495"/>
      <c r="AW6" s="495"/>
      <c r="AX6" s="495"/>
      <c r="AY6" s="496" t="s">
        <v>362</v>
      </c>
      <c r="AZ6" s="496"/>
      <c r="BA6" s="496"/>
      <c r="BB6" s="496"/>
      <c r="BC6" s="496"/>
      <c r="BD6" s="496"/>
      <c r="BE6" s="497" t="s">
        <v>434</v>
      </c>
      <c r="BF6" s="497"/>
      <c r="BG6" s="497"/>
      <c r="BH6" s="497"/>
      <c r="BI6" s="497"/>
      <c r="BJ6" s="497"/>
      <c r="BK6" s="492" t="s">
        <v>356</v>
      </c>
      <c r="BL6" s="492"/>
      <c r="BM6" s="492"/>
      <c r="BN6" s="492"/>
      <c r="BO6" s="492"/>
      <c r="BP6" s="492"/>
      <c r="BQ6" s="493" t="s">
        <v>358</v>
      </c>
      <c r="BR6" s="494"/>
      <c r="BS6" s="494"/>
      <c r="BT6" s="494"/>
      <c r="BU6" s="494"/>
      <c r="BV6" s="494"/>
      <c r="BW6" s="495" t="s">
        <v>360</v>
      </c>
      <c r="BX6" s="495"/>
      <c r="BY6" s="495"/>
      <c r="BZ6" s="495"/>
      <c r="CA6" s="495"/>
      <c r="CB6" s="495"/>
      <c r="CC6" s="496" t="s">
        <v>362</v>
      </c>
      <c r="CD6" s="496"/>
      <c r="CE6" s="496"/>
      <c r="CF6" s="496"/>
      <c r="CG6" s="496"/>
      <c r="CH6" s="496"/>
      <c r="CI6" s="497" t="s">
        <v>434</v>
      </c>
      <c r="CJ6" s="497"/>
      <c r="CK6" s="497"/>
      <c r="CL6" s="497"/>
      <c r="CM6" s="497"/>
      <c r="CN6" s="497"/>
    </row>
    <row r="7" spans="1:93" x14ac:dyDescent="0.25">
      <c r="A7" s="487"/>
      <c r="B7" s="487"/>
      <c r="C7" s="492">
        <v>1</v>
      </c>
      <c r="D7" s="492"/>
      <c r="E7" s="492"/>
      <c r="F7" s="492" t="s">
        <v>326</v>
      </c>
      <c r="G7" s="492"/>
      <c r="H7" s="492"/>
      <c r="I7" s="493">
        <v>1</v>
      </c>
      <c r="J7" s="494"/>
      <c r="K7" s="494"/>
      <c r="L7" s="494"/>
      <c r="M7" s="494"/>
      <c r="N7" s="494"/>
      <c r="O7" s="495">
        <v>1</v>
      </c>
      <c r="P7" s="495"/>
      <c r="Q7" s="495"/>
      <c r="R7" s="495" t="s">
        <v>326</v>
      </c>
      <c r="S7" s="495"/>
      <c r="T7" s="495"/>
      <c r="U7" s="496">
        <v>1</v>
      </c>
      <c r="V7" s="496"/>
      <c r="W7" s="496"/>
      <c r="X7" s="496" t="s">
        <v>326</v>
      </c>
      <c r="Y7" s="496"/>
      <c r="Z7" s="496"/>
      <c r="AA7" s="497">
        <v>1</v>
      </c>
      <c r="AB7" s="497"/>
      <c r="AC7" s="497"/>
      <c r="AD7" s="497"/>
      <c r="AE7" s="497"/>
      <c r="AF7" s="497"/>
      <c r="AG7" s="492">
        <v>1</v>
      </c>
      <c r="AH7" s="492"/>
      <c r="AI7" s="492"/>
      <c r="AJ7" s="492" t="s">
        <v>326</v>
      </c>
      <c r="AK7" s="492"/>
      <c r="AL7" s="492"/>
      <c r="AM7" s="493">
        <v>1</v>
      </c>
      <c r="AN7" s="494"/>
      <c r="AO7" s="494"/>
      <c r="AP7" s="494"/>
      <c r="AQ7" s="494"/>
      <c r="AR7" s="494"/>
      <c r="AS7" s="495">
        <v>1</v>
      </c>
      <c r="AT7" s="495"/>
      <c r="AU7" s="495"/>
      <c r="AV7" s="495" t="s">
        <v>326</v>
      </c>
      <c r="AW7" s="495"/>
      <c r="AX7" s="495"/>
      <c r="AY7" s="496">
        <v>1</v>
      </c>
      <c r="AZ7" s="496"/>
      <c r="BA7" s="496"/>
      <c r="BB7" s="496" t="s">
        <v>326</v>
      </c>
      <c r="BC7" s="496"/>
      <c r="BD7" s="496"/>
      <c r="BE7" s="497">
        <v>1</v>
      </c>
      <c r="BF7" s="497"/>
      <c r="BG7" s="497"/>
      <c r="BH7" s="497"/>
      <c r="BI7" s="497"/>
      <c r="BJ7" s="497"/>
      <c r="BK7" s="492">
        <v>1</v>
      </c>
      <c r="BL7" s="492"/>
      <c r="BM7" s="492"/>
      <c r="BN7" s="492" t="s">
        <v>326</v>
      </c>
      <c r="BO7" s="492"/>
      <c r="BP7" s="492"/>
      <c r="BQ7" s="493">
        <v>1</v>
      </c>
      <c r="BR7" s="494"/>
      <c r="BS7" s="494"/>
      <c r="BT7" s="494"/>
      <c r="BU7" s="494"/>
      <c r="BV7" s="494"/>
      <c r="BW7" s="495">
        <v>1</v>
      </c>
      <c r="BX7" s="495"/>
      <c r="BY7" s="495"/>
      <c r="BZ7" s="495" t="s">
        <v>326</v>
      </c>
      <c r="CA7" s="495"/>
      <c r="CB7" s="495"/>
      <c r="CC7" s="496">
        <v>1</v>
      </c>
      <c r="CD7" s="496"/>
      <c r="CE7" s="496"/>
      <c r="CF7" s="496" t="s">
        <v>326</v>
      </c>
      <c r="CG7" s="496"/>
      <c r="CH7" s="496"/>
      <c r="CI7" s="497">
        <v>1</v>
      </c>
      <c r="CJ7" s="497"/>
      <c r="CK7" s="497"/>
      <c r="CL7" s="497"/>
      <c r="CM7" s="497"/>
      <c r="CN7" s="497"/>
    </row>
    <row r="8" spans="1:93" x14ac:dyDescent="0.25">
      <c r="A8" s="487"/>
      <c r="B8" s="487"/>
      <c r="C8" s="492" t="s">
        <v>352</v>
      </c>
      <c r="D8" s="492"/>
      <c r="E8" s="492"/>
      <c r="F8" s="492" t="s">
        <v>352</v>
      </c>
      <c r="G8" s="492"/>
      <c r="H8" s="492"/>
      <c r="I8" s="494" t="s">
        <v>352</v>
      </c>
      <c r="J8" s="494"/>
      <c r="K8" s="494"/>
      <c r="L8" s="494" t="s">
        <v>352</v>
      </c>
      <c r="M8" s="494"/>
      <c r="N8" s="494"/>
      <c r="O8" s="495" t="s">
        <v>352</v>
      </c>
      <c r="P8" s="495"/>
      <c r="Q8" s="495"/>
      <c r="R8" s="495" t="s">
        <v>352</v>
      </c>
      <c r="S8" s="495"/>
      <c r="T8" s="495"/>
      <c r="U8" s="496" t="s">
        <v>352</v>
      </c>
      <c r="V8" s="496"/>
      <c r="W8" s="496"/>
      <c r="X8" s="496" t="s">
        <v>352</v>
      </c>
      <c r="Y8" s="496"/>
      <c r="Z8" s="496"/>
      <c r="AA8" s="497" t="s">
        <v>348</v>
      </c>
      <c r="AB8" s="497"/>
      <c r="AC8" s="497"/>
      <c r="AD8" s="497"/>
      <c r="AE8" s="497"/>
      <c r="AF8" s="497"/>
      <c r="AG8" s="492" t="s">
        <v>352</v>
      </c>
      <c r="AH8" s="492"/>
      <c r="AI8" s="492"/>
      <c r="AJ8" s="492" t="s">
        <v>352</v>
      </c>
      <c r="AK8" s="492"/>
      <c r="AL8" s="492"/>
      <c r="AM8" s="494" t="s">
        <v>352</v>
      </c>
      <c r="AN8" s="494"/>
      <c r="AO8" s="494"/>
      <c r="AP8" s="494" t="s">
        <v>352</v>
      </c>
      <c r="AQ8" s="494"/>
      <c r="AR8" s="494"/>
      <c r="AS8" s="495" t="s">
        <v>352</v>
      </c>
      <c r="AT8" s="495"/>
      <c r="AU8" s="495"/>
      <c r="AV8" s="495" t="s">
        <v>352</v>
      </c>
      <c r="AW8" s="495"/>
      <c r="AX8" s="495"/>
      <c r="AY8" s="496" t="s">
        <v>352</v>
      </c>
      <c r="AZ8" s="496"/>
      <c r="BA8" s="496"/>
      <c r="BB8" s="496" t="s">
        <v>352</v>
      </c>
      <c r="BC8" s="496"/>
      <c r="BD8" s="496"/>
      <c r="BE8" s="497" t="s">
        <v>348</v>
      </c>
      <c r="BF8" s="497"/>
      <c r="BG8" s="497"/>
      <c r="BH8" s="497"/>
      <c r="BI8" s="497"/>
      <c r="BJ8" s="497"/>
      <c r="BK8" s="492" t="s">
        <v>352</v>
      </c>
      <c r="BL8" s="492"/>
      <c r="BM8" s="492"/>
      <c r="BN8" s="492" t="s">
        <v>352</v>
      </c>
      <c r="BO8" s="492"/>
      <c r="BP8" s="492"/>
      <c r="BQ8" s="494" t="s">
        <v>352</v>
      </c>
      <c r="BR8" s="494"/>
      <c r="BS8" s="494"/>
      <c r="BT8" s="494" t="s">
        <v>352</v>
      </c>
      <c r="BU8" s="494"/>
      <c r="BV8" s="494"/>
      <c r="BW8" s="495" t="s">
        <v>352</v>
      </c>
      <c r="BX8" s="495"/>
      <c r="BY8" s="495"/>
      <c r="BZ8" s="495" t="s">
        <v>352</v>
      </c>
      <c r="CA8" s="495"/>
      <c r="CB8" s="495"/>
      <c r="CC8" s="496" t="s">
        <v>352</v>
      </c>
      <c r="CD8" s="496"/>
      <c r="CE8" s="496"/>
      <c r="CF8" s="496" t="s">
        <v>352</v>
      </c>
      <c r="CG8" s="496"/>
      <c r="CH8" s="496"/>
      <c r="CI8" s="497" t="s">
        <v>348</v>
      </c>
      <c r="CJ8" s="497"/>
      <c r="CK8" s="497"/>
      <c r="CL8" s="497"/>
      <c r="CM8" s="497"/>
      <c r="CN8" s="497"/>
    </row>
    <row r="9" spans="1:93" x14ac:dyDescent="0.25">
      <c r="A9" s="487"/>
      <c r="B9" s="487"/>
      <c r="C9" s="492" t="s">
        <v>353</v>
      </c>
      <c r="D9" s="492" t="s">
        <v>354</v>
      </c>
      <c r="E9" s="492" t="s">
        <v>326</v>
      </c>
      <c r="F9" s="492" t="s">
        <v>353</v>
      </c>
      <c r="G9" s="492" t="s">
        <v>354</v>
      </c>
      <c r="H9" s="492" t="s">
        <v>326</v>
      </c>
      <c r="I9" s="494" t="s">
        <v>353</v>
      </c>
      <c r="J9" s="494" t="s">
        <v>354</v>
      </c>
      <c r="K9" s="494" t="s">
        <v>326</v>
      </c>
      <c r="L9" s="494" t="s">
        <v>353</v>
      </c>
      <c r="M9" s="494" t="s">
        <v>354</v>
      </c>
      <c r="N9" s="494" t="s">
        <v>326</v>
      </c>
      <c r="O9" s="495" t="s">
        <v>353</v>
      </c>
      <c r="P9" s="495" t="s">
        <v>354</v>
      </c>
      <c r="Q9" s="495" t="s">
        <v>326</v>
      </c>
      <c r="R9" s="495" t="s">
        <v>353</v>
      </c>
      <c r="S9" s="495" t="s">
        <v>354</v>
      </c>
      <c r="T9" s="495" t="s">
        <v>326</v>
      </c>
      <c r="U9" s="496" t="s">
        <v>353</v>
      </c>
      <c r="V9" s="496" t="s">
        <v>354</v>
      </c>
      <c r="W9" s="496" t="s">
        <v>326</v>
      </c>
      <c r="X9" s="496" t="s">
        <v>353</v>
      </c>
      <c r="Y9" s="496" t="s">
        <v>354</v>
      </c>
      <c r="Z9" s="496" t="s">
        <v>326</v>
      </c>
      <c r="AA9" s="497">
        <v>1</v>
      </c>
      <c r="AB9" s="497"/>
      <c r="AC9" s="497"/>
      <c r="AD9" s="497"/>
      <c r="AE9" s="497"/>
      <c r="AF9" s="497"/>
      <c r="AG9" s="492" t="s">
        <v>353</v>
      </c>
      <c r="AH9" s="492" t="s">
        <v>354</v>
      </c>
      <c r="AI9" s="492" t="s">
        <v>326</v>
      </c>
      <c r="AJ9" s="492" t="s">
        <v>353</v>
      </c>
      <c r="AK9" s="492" t="s">
        <v>354</v>
      </c>
      <c r="AL9" s="492" t="s">
        <v>326</v>
      </c>
      <c r="AM9" s="494" t="s">
        <v>353</v>
      </c>
      <c r="AN9" s="494" t="s">
        <v>354</v>
      </c>
      <c r="AO9" s="494" t="s">
        <v>326</v>
      </c>
      <c r="AP9" s="494" t="s">
        <v>353</v>
      </c>
      <c r="AQ9" s="494" t="s">
        <v>354</v>
      </c>
      <c r="AR9" s="494" t="s">
        <v>326</v>
      </c>
      <c r="AS9" s="495" t="s">
        <v>353</v>
      </c>
      <c r="AT9" s="495" t="s">
        <v>354</v>
      </c>
      <c r="AU9" s="495" t="s">
        <v>326</v>
      </c>
      <c r="AV9" s="495" t="s">
        <v>353</v>
      </c>
      <c r="AW9" s="495" t="s">
        <v>354</v>
      </c>
      <c r="AX9" s="495" t="s">
        <v>326</v>
      </c>
      <c r="AY9" s="496" t="s">
        <v>353</v>
      </c>
      <c r="AZ9" s="496" t="s">
        <v>354</v>
      </c>
      <c r="BA9" s="496" t="s">
        <v>326</v>
      </c>
      <c r="BB9" s="496" t="s">
        <v>353</v>
      </c>
      <c r="BC9" s="496" t="s">
        <v>354</v>
      </c>
      <c r="BD9" s="496" t="s">
        <v>326</v>
      </c>
      <c r="BE9" s="497">
        <v>1</v>
      </c>
      <c r="BF9" s="497"/>
      <c r="BG9" s="497"/>
      <c r="BH9" s="497"/>
      <c r="BI9" s="497"/>
      <c r="BJ9" s="497"/>
      <c r="BK9" s="492" t="s">
        <v>353</v>
      </c>
      <c r="BL9" s="492" t="s">
        <v>354</v>
      </c>
      <c r="BM9" s="492" t="s">
        <v>326</v>
      </c>
      <c r="BN9" s="492" t="s">
        <v>353</v>
      </c>
      <c r="BO9" s="492" t="s">
        <v>354</v>
      </c>
      <c r="BP9" s="492" t="s">
        <v>326</v>
      </c>
      <c r="BQ9" s="494" t="s">
        <v>353</v>
      </c>
      <c r="BR9" s="494" t="s">
        <v>354</v>
      </c>
      <c r="BS9" s="494" t="s">
        <v>326</v>
      </c>
      <c r="BT9" s="494" t="s">
        <v>353</v>
      </c>
      <c r="BU9" s="494" t="s">
        <v>354</v>
      </c>
      <c r="BV9" s="494" t="s">
        <v>326</v>
      </c>
      <c r="BW9" s="495" t="s">
        <v>353</v>
      </c>
      <c r="BX9" s="495" t="s">
        <v>354</v>
      </c>
      <c r="BY9" s="495" t="s">
        <v>326</v>
      </c>
      <c r="BZ9" s="495" t="s">
        <v>353</v>
      </c>
      <c r="CA9" s="495" t="s">
        <v>354</v>
      </c>
      <c r="CB9" s="495" t="s">
        <v>326</v>
      </c>
      <c r="CC9" s="496" t="s">
        <v>353</v>
      </c>
      <c r="CD9" s="496" t="s">
        <v>354</v>
      </c>
      <c r="CE9" s="496" t="s">
        <v>326</v>
      </c>
      <c r="CF9" s="496" t="s">
        <v>353</v>
      </c>
      <c r="CG9" s="496" t="s">
        <v>354</v>
      </c>
      <c r="CH9" s="496" t="s">
        <v>326</v>
      </c>
      <c r="CI9" s="497">
        <v>1</v>
      </c>
      <c r="CJ9" s="497"/>
      <c r="CK9" s="497"/>
      <c r="CL9" s="497"/>
      <c r="CM9" s="497"/>
      <c r="CN9" s="497"/>
    </row>
    <row r="10" spans="1:93" x14ac:dyDescent="0.25">
      <c r="A10" s="487"/>
      <c r="B10" s="487"/>
      <c r="C10" s="492" t="s">
        <v>372</v>
      </c>
      <c r="D10" s="492" t="s">
        <v>372</v>
      </c>
      <c r="E10" s="492" t="s">
        <v>372</v>
      </c>
      <c r="F10" s="492" t="s">
        <v>372</v>
      </c>
      <c r="G10" s="492" t="s">
        <v>372</v>
      </c>
      <c r="H10" s="492" t="s">
        <v>372</v>
      </c>
      <c r="I10" s="494" t="s">
        <v>372</v>
      </c>
      <c r="J10" s="494" t="s">
        <v>372</v>
      </c>
      <c r="K10" s="494" t="s">
        <v>372</v>
      </c>
      <c r="L10" s="494" t="s">
        <v>372</v>
      </c>
      <c r="M10" s="494" t="s">
        <v>372</v>
      </c>
      <c r="N10" s="494" t="s">
        <v>372</v>
      </c>
      <c r="O10" s="495" t="s">
        <v>372</v>
      </c>
      <c r="P10" s="495" t="s">
        <v>372</v>
      </c>
      <c r="Q10" s="495" t="s">
        <v>372</v>
      </c>
      <c r="R10" s="495" t="s">
        <v>372</v>
      </c>
      <c r="S10" s="495" t="s">
        <v>372</v>
      </c>
      <c r="T10" s="495" t="s">
        <v>372</v>
      </c>
      <c r="U10" s="496" t="s">
        <v>372</v>
      </c>
      <c r="V10" s="496" t="s">
        <v>372</v>
      </c>
      <c r="W10" s="496" t="s">
        <v>372</v>
      </c>
      <c r="X10" s="496" t="s">
        <v>372</v>
      </c>
      <c r="Y10" s="496" t="s">
        <v>372</v>
      </c>
      <c r="Z10" s="496" t="s">
        <v>372</v>
      </c>
      <c r="AA10" s="497" t="s">
        <v>435</v>
      </c>
      <c r="AB10" s="497"/>
      <c r="AC10" s="497"/>
      <c r="AD10" s="497"/>
      <c r="AE10" s="497"/>
      <c r="AF10" s="497"/>
      <c r="AG10" s="492" t="s">
        <v>372</v>
      </c>
      <c r="AH10" s="492" t="s">
        <v>372</v>
      </c>
      <c r="AI10" s="492" t="s">
        <v>372</v>
      </c>
      <c r="AJ10" s="492" t="s">
        <v>372</v>
      </c>
      <c r="AK10" s="492" t="s">
        <v>372</v>
      </c>
      <c r="AL10" s="492" t="s">
        <v>372</v>
      </c>
      <c r="AM10" s="494" t="s">
        <v>372</v>
      </c>
      <c r="AN10" s="494" t="s">
        <v>372</v>
      </c>
      <c r="AO10" s="494" t="s">
        <v>372</v>
      </c>
      <c r="AP10" s="494" t="s">
        <v>372</v>
      </c>
      <c r="AQ10" s="494" t="s">
        <v>372</v>
      </c>
      <c r="AR10" s="494" t="s">
        <v>372</v>
      </c>
      <c r="AS10" s="495" t="s">
        <v>372</v>
      </c>
      <c r="AT10" s="495" t="s">
        <v>372</v>
      </c>
      <c r="AU10" s="495" t="s">
        <v>372</v>
      </c>
      <c r="AV10" s="495" t="s">
        <v>372</v>
      </c>
      <c r="AW10" s="495" t="s">
        <v>372</v>
      </c>
      <c r="AX10" s="495" t="s">
        <v>372</v>
      </c>
      <c r="AY10" s="496" t="s">
        <v>372</v>
      </c>
      <c r="AZ10" s="496" t="s">
        <v>372</v>
      </c>
      <c r="BA10" s="496" t="s">
        <v>372</v>
      </c>
      <c r="BB10" s="496" t="s">
        <v>372</v>
      </c>
      <c r="BC10" s="496" t="s">
        <v>372</v>
      </c>
      <c r="BD10" s="496" t="s">
        <v>372</v>
      </c>
      <c r="BE10" s="497" t="s">
        <v>435</v>
      </c>
      <c r="BF10" s="497"/>
      <c r="BG10" s="497"/>
      <c r="BH10" s="497"/>
      <c r="BI10" s="497"/>
      <c r="BJ10" s="497"/>
      <c r="BK10" s="492" t="s">
        <v>372</v>
      </c>
      <c r="BL10" s="492" t="s">
        <v>372</v>
      </c>
      <c r="BM10" s="492" t="s">
        <v>372</v>
      </c>
      <c r="BN10" s="492" t="s">
        <v>372</v>
      </c>
      <c r="BO10" s="492" t="s">
        <v>372</v>
      </c>
      <c r="BP10" s="492" t="s">
        <v>372</v>
      </c>
      <c r="BQ10" s="494" t="s">
        <v>372</v>
      </c>
      <c r="BR10" s="494" t="s">
        <v>372</v>
      </c>
      <c r="BS10" s="494" t="s">
        <v>372</v>
      </c>
      <c r="BT10" s="494" t="s">
        <v>372</v>
      </c>
      <c r="BU10" s="494" t="s">
        <v>372</v>
      </c>
      <c r="BV10" s="494" t="s">
        <v>372</v>
      </c>
      <c r="BW10" s="495" t="s">
        <v>372</v>
      </c>
      <c r="BX10" s="495" t="s">
        <v>372</v>
      </c>
      <c r="BY10" s="495" t="s">
        <v>372</v>
      </c>
      <c r="BZ10" s="495" t="s">
        <v>372</v>
      </c>
      <c r="CA10" s="495" t="s">
        <v>372</v>
      </c>
      <c r="CB10" s="495" t="s">
        <v>372</v>
      </c>
      <c r="CC10" s="496" t="s">
        <v>372</v>
      </c>
      <c r="CD10" s="496" t="s">
        <v>372</v>
      </c>
      <c r="CE10" s="496" t="s">
        <v>372</v>
      </c>
      <c r="CF10" s="496" t="s">
        <v>372</v>
      </c>
      <c r="CG10" s="496" t="s">
        <v>372</v>
      </c>
      <c r="CH10" s="496" t="s">
        <v>372</v>
      </c>
      <c r="CI10" s="497" t="s">
        <v>435</v>
      </c>
      <c r="CJ10" s="497"/>
      <c r="CK10" s="497"/>
      <c r="CL10" s="497"/>
      <c r="CM10" s="497"/>
      <c r="CN10" s="497"/>
    </row>
    <row r="11" spans="1:93" x14ac:dyDescent="0.25">
      <c r="A11" s="487"/>
      <c r="B11" s="487"/>
      <c r="C11" s="492" t="s">
        <v>353</v>
      </c>
      <c r="D11" s="492" t="s">
        <v>354</v>
      </c>
      <c r="E11" s="492" t="s">
        <v>326</v>
      </c>
      <c r="F11" s="492" t="s">
        <v>353</v>
      </c>
      <c r="G11" s="492" t="s">
        <v>354</v>
      </c>
      <c r="H11" s="492" t="s">
        <v>326</v>
      </c>
      <c r="I11" s="494" t="s">
        <v>353</v>
      </c>
      <c r="J11" s="494" t="s">
        <v>354</v>
      </c>
      <c r="K11" s="494" t="s">
        <v>326</v>
      </c>
      <c r="L11" s="494" t="s">
        <v>353</v>
      </c>
      <c r="M11" s="494" t="s">
        <v>354</v>
      </c>
      <c r="N11" s="494" t="s">
        <v>326</v>
      </c>
      <c r="O11" s="495">
        <v>1</v>
      </c>
      <c r="P11" s="495"/>
      <c r="Q11" s="495"/>
      <c r="R11" s="495" t="s">
        <v>326</v>
      </c>
      <c r="S11" s="495"/>
      <c r="T11" s="495"/>
      <c r="U11" s="496">
        <v>1</v>
      </c>
      <c r="V11" s="496"/>
      <c r="W11" s="496"/>
      <c r="X11" s="496" t="s">
        <v>326</v>
      </c>
      <c r="Y11" s="496"/>
      <c r="Z11" s="496"/>
      <c r="AA11" s="497">
        <v>1</v>
      </c>
      <c r="AB11" s="497"/>
      <c r="AC11" s="497"/>
      <c r="AD11" s="497" t="s">
        <v>326</v>
      </c>
      <c r="AE11" s="497"/>
      <c r="AF11" s="497"/>
      <c r="AG11" s="492" t="s">
        <v>353</v>
      </c>
      <c r="AH11" s="492" t="s">
        <v>354</v>
      </c>
      <c r="AI11" s="492" t="s">
        <v>326</v>
      </c>
      <c r="AJ11" s="492" t="s">
        <v>353</v>
      </c>
      <c r="AK11" s="492" t="s">
        <v>354</v>
      </c>
      <c r="AL11" s="492" t="s">
        <v>326</v>
      </c>
      <c r="AM11" s="494" t="s">
        <v>353</v>
      </c>
      <c r="AN11" s="494" t="s">
        <v>354</v>
      </c>
      <c r="AO11" s="494" t="s">
        <v>326</v>
      </c>
      <c r="AP11" s="494" t="s">
        <v>353</v>
      </c>
      <c r="AQ11" s="494" t="s">
        <v>354</v>
      </c>
      <c r="AR11" s="494" t="s">
        <v>326</v>
      </c>
      <c r="AS11" s="495">
        <v>1</v>
      </c>
      <c r="AT11" s="495"/>
      <c r="AU11" s="495"/>
      <c r="AV11" s="495" t="s">
        <v>326</v>
      </c>
      <c r="AW11" s="495"/>
      <c r="AX11" s="495"/>
      <c r="AY11" s="496">
        <v>1</v>
      </c>
      <c r="AZ11" s="496"/>
      <c r="BA11" s="496"/>
      <c r="BB11" s="496" t="s">
        <v>326</v>
      </c>
      <c r="BC11" s="496"/>
      <c r="BD11" s="496"/>
      <c r="BE11" s="497">
        <v>1</v>
      </c>
      <c r="BF11" s="497"/>
      <c r="BG11" s="497"/>
      <c r="BH11" s="497" t="s">
        <v>326</v>
      </c>
      <c r="BI11" s="497"/>
      <c r="BJ11" s="497"/>
      <c r="BK11" s="492" t="s">
        <v>353</v>
      </c>
      <c r="BL11" s="492" t="s">
        <v>354</v>
      </c>
      <c r="BM11" s="492" t="s">
        <v>326</v>
      </c>
      <c r="BN11" s="492" t="s">
        <v>353</v>
      </c>
      <c r="BO11" s="492" t="s">
        <v>354</v>
      </c>
      <c r="BP11" s="492" t="s">
        <v>326</v>
      </c>
      <c r="BQ11" s="494" t="s">
        <v>353</v>
      </c>
      <c r="BR11" s="494" t="s">
        <v>354</v>
      </c>
      <c r="BS11" s="494" t="s">
        <v>326</v>
      </c>
      <c r="BT11" s="494" t="s">
        <v>353</v>
      </c>
      <c r="BU11" s="494" t="s">
        <v>354</v>
      </c>
      <c r="BV11" s="494" t="s">
        <v>326</v>
      </c>
      <c r="BW11" s="495">
        <v>1</v>
      </c>
      <c r="BX11" s="495"/>
      <c r="BY11" s="495"/>
      <c r="BZ11" s="495" t="s">
        <v>326</v>
      </c>
      <c r="CA11" s="495"/>
      <c r="CB11" s="495"/>
      <c r="CC11" s="496">
        <v>1</v>
      </c>
      <c r="CD11" s="496"/>
      <c r="CE11" s="496"/>
      <c r="CF11" s="496" t="s">
        <v>326</v>
      </c>
      <c r="CG11" s="496"/>
      <c r="CH11" s="496"/>
      <c r="CI11" s="497">
        <v>1</v>
      </c>
      <c r="CJ11" s="497"/>
      <c r="CK11" s="497"/>
      <c r="CL11" s="497" t="s">
        <v>326</v>
      </c>
      <c r="CM11" s="497"/>
      <c r="CN11" s="497"/>
    </row>
    <row r="12" spans="1:93" x14ac:dyDescent="0.25">
      <c r="A12" s="487"/>
      <c r="B12" s="487"/>
      <c r="C12" s="492" t="s">
        <v>372</v>
      </c>
      <c r="D12" s="492" t="s">
        <v>372</v>
      </c>
      <c r="E12" s="492" t="s">
        <v>372</v>
      </c>
      <c r="F12" s="492" t="s">
        <v>372</v>
      </c>
      <c r="G12" s="492" t="s">
        <v>372</v>
      </c>
      <c r="H12" s="492" t="s">
        <v>372</v>
      </c>
      <c r="I12" s="494" t="s">
        <v>372</v>
      </c>
      <c r="J12" s="494" t="s">
        <v>372</v>
      </c>
      <c r="K12" s="494" t="s">
        <v>372</v>
      </c>
      <c r="L12" s="494" t="s">
        <v>372</v>
      </c>
      <c r="M12" s="494" t="s">
        <v>372</v>
      </c>
      <c r="N12" s="494" t="s">
        <v>372</v>
      </c>
      <c r="O12" s="495" t="s">
        <v>352</v>
      </c>
      <c r="P12" s="495"/>
      <c r="Q12" s="495"/>
      <c r="R12" s="495" t="s">
        <v>352</v>
      </c>
      <c r="S12" s="495"/>
      <c r="T12" s="495"/>
      <c r="U12" s="496" t="s">
        <v>352</v>
      </c>
      <c r="V12" s="496"/>
      <c r="W12" s="496"/>
      <c r="X12" s="496" t="s">
        <v>352</v>
      </c>
      <c r="Y12" s="496"/>
      <c r="Z12" s="496"/>
      <c r="AA12" s="497" t="s">
        <v>352</v>
      </c>
      <c r="AB12" s="497"/>
      <c r="AC12" s="497"/>
      <c r="AD12" s="497" t="s">
        <v>352</v>
      </c>
      <c r="AE12" s="497"/>
      <c r="AF12" s="497"/>
      <c r="AG12" s="492" t="s">
        <v>372</v>
      </c>
      <c r="AH12" s="492" t="s">
        <v>372</v>
      </c>
      <c r="AI12" s="492" t="s">
        <v>372</v>
      </c>
      <c r="AJ12" s="492" t="s">
        <v>372</v>
      </c>
      <c r="AK12" s="492" t="s">
        <v>372</v>
      </c>
      <c r="AL12" s="492" t="s">
        <v>372</v>
      </c>
      <c r="AM12" s="494" t="s">
        <v>372</v>
      </c>
      <c r="AN12" s="494" t="s">
        <v>372</v>
      </c>
      <c r="AO12" s="494" t="s">
        <v>372</v>
      </c>
      <c r="AP12" s="494" t="s">
        <v>372</v>
      </c>
      <c r="AQ12" s="494" t="s">
        <v>372</v>
      </c>
      <c r="AR12" s="494" t="s">
        <v>372</v>
      </c>
      <c r="AS12" s="495" t="s">
        <v>352</v>
      </c>
      <c r="AT12" s="495"/>
      <c r="AU12" s="495"/>
      <c r="AV12" s="495" t="s">
        <v>352</v>
      </c>
      <c r="AW12" s="495"/>
      <c r="AX12" s="495"/>
      <c r="AY12" s="496" t="s">
        <v>352</v>
      </c>
      <c r="AZ12" s="496"/>
      <c r="BA12" s="496"/>
      <c r="BB12" s="496" t="s">
        <v>352</v>
      </c>
      <c r="BC12" s="496"/>
      <c r="BD12" s="496"/>
      <c r="BE12" s="497" t="s">
        <v>352</v>
      </c>
      <c r="BF12" s="497"/>
      <c r="BG12" s="497"/>
      <c r="BH12" s="497" t="s">
        <v>352</v>
      </c>
      <c r="BI12" s="497"/>
      <c r="BJ12" s="497"/>
      <c r="BK12" s="492" t="s">
        <v>372</v>
      </c>
      <c r="BL12" s="492" t="s">
        <v>372</v>
      </c>
      <c r="BM12" s="492" t="s">
        <v>372</v>
      </c>
      <c r="BN12" s="492" t="s">
        <v>372</v>
      </c>
      <c r="BO12" s="492" t="s">
        <v>372</v>
      </c>
      <c r="BP12" s="492" t="s">
        <v>372</v>
      </c>
      <c r="BQ12" s="494" t="s">
        <v>372</v>
      </c>
      <c r="BR12" s="494" t="s">
        <v>372</v>
      </c>
      <c r="BS12" s="494" t="s">
        <v>372</v>
      </c>
      <c r="BT12" s="494" t="s">
        <v>372</v>
      </c>
      <c r="BU12" s="494" t="s">
        <v>372</v>
      </c>
      <c r="BV12" s="494" t="s">
        <v>372</v>
      </c>
      <c r="BW12" s="495" t="s">
        <v>352</v>
      </c>
      <c r="BX12" s="495"/>
      <c r="BY12" s="495"/>
      <c r="BZ12" s="495" t="s">
        <v>352</v>
      </c>
      <c r="CA12" s="495"/>
      <c r="CB12" s="495"/>
      <c r="CC12" s="496" t="s">
        <v>352</v>
      </c>
      <c r="CD12" s="496"/>
      <c r="CE12" s="496"/>
      <c r="CF12" s="496" t="s">
        <v>352</v>
      </c>
      <c r="CG12" s="496"/>
      <c r="CH12" s="496"/>
      <c r="CI12" s="497" t="s">
        <v>352</v>
      </c>
      <c r="CJ12" s="497"/>
      <c r="CK12" s="497"/>
      <c r="CL12" s="497" t="s">
        <v>352</v>
      </c>
      <c r="CM12" s="497"/>
      <c r="CN12" s="497"/>
    </row>
    <row r="13" spans="1:93" x14ac:dyDescent="0.25">
      <c r="A13" s="487"/>
      <c r="B13" s="487"/>
      <c r="C13" s="492" t="s">
        <v>353</v>
      </c>
      <c r="D13" s="492" t="s">
        <v>354</v>
      </c>
      <c r="E13" s="492" t="s">
        <v>326</v>
      </c>
      <c r="F13" s="492" t="s">
        <v>353</v>
      </c>
      <c r="G13" s="492" t="s">
        <v>354</v>
      </c>
      <c r="H13" s="492" t="s">
        <v>326</v>
      </c>
      <c r="I13" s="494" t="s">
        <v>353</v>
      </c>
      <c r="J13" s="494" t="s">
        <v>354</v>
      </c>
      <c r="K13" s="494" t="s">
        <v>326</v>
      </c>
      <c r="L13" s="494" t="s">
        <v>353</v>
      </c>
      <c r="M13" s="494" t="s">
        <v>354</v>
      </c>
      <c r="N13" s="494" t="s">
        <v>326</v>
      </c>
      <c r="O13" s="495" t="s">
        <v>353</v>
      </c>
      <c r="P13" s="495" t="s">
        <v>354</v>
      </c>
      <c r="Q13" s="495" t="s">
        <v>326</v>
      </c>
      <c r="R13" s="495" t="s">
        <v>353</v>
      </c>
      <c r="S13" s="495" t="s">
        <v>354</v>
      </c>
      <c r="T13" s="495" t="s">
        <v>326</v>
      </c>
      <c r="U13" s="496" t="s">
        <v>353</v>
      </c>
      <c r="V13" s="496" t="s">
        <v>354</v>
      </c>
      <c r="W13" s="496" t="s">
        <v>326</v>
      </c>
      <c r="X13" s="496" t="s">
        <v>353</v>
      </c>
      <c r="Y13" s="496" t="s">
        <v>354</v>
      </c>
      <c r="Z13" s="496" t="s">
        <v>326</v>
      </c>
      <c r="AA13" s="497" t="s">
        <v>353</v>
      </c>
      <c r="AB13" s="497" t="s">
        <v>354</v>
      </c>
      <c r="AC13" s="497" t="s">
        <v>326</v>
      </c>
      <c r="AD13" s="497" t="s">
        <v>353</v>
      </c>
      <c r="AE13" s="497" t="s">
        <v>354</v>
      </c>
      <c r="AF13" s="497" t="s">
        <v>326</v>
      </c>
      <c r="AG13" s="492" t="s">
        <v>353</v>
      </c>
      <c r="AH13" s="492" t="s">
        <v>354</v>
      </c>
      <c r="AI13" s="492" t="s">
        <v>326</v>
      </c>
      <c r="AJ13" s="492" t="s">
        <v>353</v>
      </c>
      <c r="AK13" s="492" t="s">
        <v>354</v>
      </c>
      <c r="AL13" s="492" t="s">
        <v>326</v>
      </c>
      <c r="AM13" s="494" t="s">
        <v>353</v>
      </c>
      <c r="AN13" s="494" t="s">
        <v>354</v>
      </c>
      <c r="AO13" s="494" t="s">
        <v>326</v>
      </c>
      <c r="AP13" s="494" t="s">
        <v>353</v>
      </c>
      <c r="AQ13" s="494" t="s">
        <v>354</v>
      </c>
      <c r="AR13" s="494" t="s">
        <v>326</v>
      </c>
      <c r="AS13" s="495" t="s">
        <v>353</v>
      </c>
      <c r="AT13" s="495" t="s">
        <v>354</v>
      </c>
      <c r="AU13" s="495" t="s">
        <v>326</v>
      </c>
      <c r="AV13" s="495" t="s">
        <v>353</v>
      </c>
      <c r="AW13" s="495" t="s">
        <v>354</v>
      </c>
      <c r="AX13" s="495" t="s">
        <v>326</v>
      </c>
      <c r="AY13" s="496" t="s">
        <v>353</v>
      </c>
      <c r="AZ13" s="496" t="s">
        <v>354</v>
      </c>
      <c r="BA13" s="496" t="s">
        <v>326</v>
      </c>
      <c r="BB13" s="496" t="s">
        <v>353</v>
      </c>
      <c r="BC13" s="496" t="s">
        <v>354</v>
      </c>
      <c r="BD13" s="496" t="s">
        <v>326</v>
      </c>
      <c r="BE13" s="497" t="s">
        <v>353</v>
      </c>
      <c r="BF13" s="497" t="s">
        <v>354</v>
      </c>
      <c r="BG13" s="497" t="s">
        <v>326</v>
      </c>
      <c r="BH13" s="497" t="s">
        <v>353</v>
      </c>
      <c r="BI13" s="497" t="s">
        <v>354</v>
      </c>
      <c r="BJ13" s="497" t="s">
        <v>326</v>
      </c>
      <c r="BK13" s="492" t="s">
        <v>353</v>
      </c>
      <c r="BL13" s="492" t="s">
        <v>354</v>
      </c>
      <c r="BM13" s="492" t="s">
        <v>326</v>
      </c>
      <c r="BN13" s="492" t="s">
        <v>353</v>
      </c>
      <c r="BO13" s="492" t="s">
        <v>354</v>
      </c>
      <c r="BP13" s="492" t="s">
        <v>326</v>
      </c>
      <c r="BQ13" s="494" t="s">
        <v>353</v>
      </c>
      <c r="BR13" s="494" t="s">
        <v>354</v>
      </c>
      <c r="BS13" s="494" t="s">
        <v>326</v>
      </c>
      <c r="BT13" s="494" t="s">
        <v>353</v>
      </c>
      <c r="BU13" s="494" t="s">
        <v>354</v>
      </c>
      <c r="BV13" s="494" t="s">
        <v>326</v>
      </c>
      <c r="BW13" s="495" t="s">
        <v>353</v>
      </c>
      <c r="BX13" s="495" t="s">
        <v>354</v>
      </c>
      <c r="BY13" s="495" t="s">
        <v>326</v>
      </c>
      <c r="BZ13" s="495" t="s">
        <v>353</v>
      </c>
      <c r="CA13" s="495" t="s">
        <v>354</v>
      </c>
      <c r="CB13" s="495" t="s">
        <v>326</v>
      </c>
      <c r="CC13" s="496" t="s">
        <v>353</v>
      </c>
      <c r="CD13" s="496" t="s">
        <v>354</v>
      </c>
      <c r="CE13" s="496" t="s">
        <v>326</v>
      </c>
      <c r="CF13" s="496" t="s">
        <v>353</v>
      </c>
      <c r="CG13" s="496" t="s">
        <v>354</v>
      </c>
      <c r="CH13" s="496" t="s">
        <v>326</v>
      </c>
      <c r="CI13" s="497" t="s">
        <v>353</v>
      </c>
      <c r="CJ13" s="497" t="s">
        <v>354</v>
      </c>
      <c r="CK13" s="497" t="s">
        <v>326</v>
      </c>
      <c r="CL13" s="497" t="s">
        <v>353</v>
      </c>
      <c r="CM13" s="497" t="s">
        <v>354</v>
      </c>
      <c r="CN13" s="497" t="s">
        <v>326</v>
      </c>
    </row>
    <row r="14" spans="1:93" x14ac:dyDescent="0.25">
      <c r="A14" s="487"/>
      <c r="B14" s="487"/>
      <c r="C14" s="492" t="s">
        <v>372</v>
      </c>
      <c r="D14" s="492" t="s">
        <v>372</v>
      </c>
      <c r="E14" s="492" t="s">
        <v>372</v>
      </c>
      <c r="F14" s="492" t="s">
        <v>372</v>
      </c>
      <c r="G14" s="492" t="s">
        <v>372</v>
      </c>
      <c r="H14" s="492" t="s">
        <v>372</v>
      </c>
      <c r="I14" s="494" t="s">
        <v>372</v>
      </c>
      <c r="J14" s="494" t="s">
        <v>372</v>
      </c>
      <c r="K14" s="494" t="s">
        <v>372</v>
      </c>
      <c r="L14" s="494" t="s">
        <v>372</v>
      </c>
      <c r="M14" s="494" t="s">
        <v>372</v>
      </c>
      <c r="N14" s="494" t="s">
        <v>372</v>
      </c>
      <c r="O14" s="495" t="s">
        <v>372</v>
      </c>
      <c r="P14" s="495" t="s">
        <v>372</v>
      </c>
      <c r="Q14" s="495" t="s">
        <v>372</v>
      </c>
      <c r="R14" s="495" t="s">
        <v>372</v>
      </c>
      <c r="S14" s="495" t="s">
        <v>372</v>
      </c>
      <c r="T14" s="495" t="s">
        <v>372</v>
      </c>
      <c r="U14" s="496" t="s">
        <v>372</v>
      </c>
      <c r="V14" s="496" t="s">
        <v>372</v>
      </c>
      <c r="W14" s="496" t="s">
        <v>372</v>
      </c>
      <c r="X14" s="496" t="s">
        <v>372</v>
      </c>
      <c r="Y14" s="496" t="s">
        <v>372</v>
      </c>
      <c r="Z14" s="496" t="s">
        <v>372</v>
      </c>
      <c r="AA14" s="497" t="s">
        <v>372</v>
      </c>
      <c r="AB14" s="497" t="s">
        <v>372</v>
      </c>
      <c r="AC14" s="497" t="s">
        <v>372</v>
      </c>
      <c r="AD14" s="497" t="s">
        <v>372</v>
      </c>
      <c r="AE14" s="497" t="s">
        <v>372</v>
      </c>
      <c r="AF14" s="497" t="s">
        <v>372</v>
      </c>
      <c r="AG14" s="492" t="s">
        <v>372</v>
      </c>
      <c r="AH14" s="492" t="s">
        <v>372</v>
      </c>
      <c r="AI14" s="492" t="s">
        <v>372</v>
      </c>
      <c r="AJ14" s="492" t="s">
        <v>372</v>
      </c>
      <c r="AK14" s="492" t="s">
        <v>372</v>
      </c>
      <c r="AL14" s="492" t="s">
        <v>372</v>
      </c>
      <c r="AM14" s="494" t="s">
        <v>372</v>
      </c>
      <c r="AN14" s="494" t="s">
        <v>372</v>
      </c>
      <c r="AO14" s="494" t="s">
        <v>372</v>
      </c>
      <c r="AP14" s="494" t="s">
        <v>372</v>
      </c>
      <c r="AQ14" s="494" t="s">
        <v>372</v>
      </c>
      <c r="AR14" s="494" t="s">
        <v>372</v>
      </c>
      <c r="AS14" s="495" t="s">
        <v>372</v>
      </c>
      <c r="AT14" s="495" t="s">
        <v>372</v>
      </c>
      <c r="AU14" s="495" t="s">
        <v>372</v>
      </c>
      <c r="AV14" s="495" t="s">
        <v>372</v>
      </c>
      <c r="AW14" s="495" t="s">
        <v>372</v>
      </c>
      <c r="AX14" s="495" t="s">
        <v>372</v>
      </c>
      <c r="AY14" s="496" t="s">
        <v>372</v>
      </c>
      <c r="AZ14" s="496" t="s">
        <v>372</v>
      </c>
      <c r="BA14" s="496" t="s">
        <v>372</v>
      </c>
      <c r="BB14" s="496" t="s">
        <v>372</v>
      </c>
      <c r="BC14" s="496" t="s">
        <v>372</v>
      </c>
      <c r="BD14" s="496" t="s">
        <v>372</v>
      </c>
      <c r="BE14" s="497" t="s">
        <v>372</v>
      </c>
      <c r="BF14" s="497" t="s">
        <v>372</v>
      </c>
      <c r="BG14" s="497" t="s">
        <v>372</v>
      </c>
      <c r="BH14" s="497" t="s">
        <v>372</v>
      </c>
      <c r="BI14" s="497" t="s">
        <v>372</v>
      </c>
      <c r="BJ14" s="497" t="s">
        <v>372</v>
      </c>
      <c r="BK14" s="492" t="s">
        <v>372</v>
      </c>
      <c r="BL14" s="492" t="s">
        <v>372</v>
      </c>
      <c r="BM14" s="492" t="s">
        <v>372</v>
      </c>
      <c r="BN14" s="492" t="s">
        <v>372</v>
      </c>
      <c r="BO14" s="492" t="s">
        <v>372</v>
      </c>
      <c r="BP14" s="492" t="s">
        <v>372</v>
      </c>
      <c r="BQ14" s="494" t="s">
        <v>372</v>
      </c>
      <c r="BR14" s="494" t="s">
        <v>372</v>
      </c>
      <c r="BS14" s="494" t="s">
        <v>372</v>
      </c>
      <c r="BT14" s="494" t="s">
        <v>372</v>
      </c>
      <c r="BU14" s="494" t="s">
        <v>372</v>
      </c>
      <c r="BV14" s="494" t="s">
        <v>372</v>
      </c>
      <c r="BW14" s="495" t="s">
        <v>372</v>
      </c>
      <c r="BX14" s="495" t="s">
        <v>372</v>
      </c>
      <c r="BY14" s="495" t="s">
        <v>372</v>
      </c>
      <c r="BZ14" s="495" t="s">
        <v>372</v>
      </c>
      <c r="CA14" s="495" t="s">
        <v>372</v>
      </c>
      <c r="CB14" s="495" t="s">
        <v>372</v>
      </c>
      <c r="CC14" s="496" t="s">
        <v>372</v>
      </c>
      <c r="CD14" s="496" t="s">
        <v>372</v>
      </c>
      <c r="CE14" s="496" t="s">
        <v>372</v>
      </c>
      <c r="CF14" s="496" t="s">
        <v>372</v>
      </c>
      <c r="CG14" s="496" t="s">
        <v>372</v>
      </c>
      <c r="CH14" s="496" t="s">
        <v>372</v>
      </c>
      <c r="CI14" s="497" t="s">
        <v>372</v>
      </c>
      <c r="CJ14" s="497" t="s">
        <v>372</v>
      </c>
      <c r="CK14" s="497" t="s">
        <v>372</v>
      </c>
      <c r="CL14" s="497" t="s">
        <v>372</v>
      </c>
      <c r="CM14" s="497" t="s">
        <v>372</v>
      </c>
      <c r="CN14" s="497" t="s">
        <v>372</v>
      </c>
    </row>
    <row r="15" spans="1:93" x14ac:dyDescent="0.25">
      <c r="A15" s="487" t="s">
        <v>398</v>
      </c>
      <c r="B15" s="498" t="s">
        <v>48</v>
      </c>
      <c r="C15" s="487">
        <v>93</v>
      </c>
      <c r="D15" s="487">
        <v>90</v>
      </c>
      <c r="E15" s="487">
        <v>92</v>
      </c>
      <c r="F15" s="487">
        <v>33181</v>
      </c>
      <c r="G15" s="487">
        <v>25430</v>
      </c>
      <c r="H15" s="487">
        <v>58611</v>
      </c>
      <c r="I15" s="487">
        <v>91</v>
      </c>
      <c r="J15" s="487">
        <v>85</v>
      </c>
      <c r="K15" s="487">
        <v>88</v>
      </c>
      <c r="L15" s="487">
        <v>33189</v>
      </c>
      <c r="M15" s="487">
        <v>25444</v>
      </c>
      <c r="N15" s="487">
        <v>58633</v>
      </c>
      <c r="O15" s="509">
        <v>87</v>
      </c>
      <c r="P15" s="509">
        <v>91</v>
      </c>
      <c r="Q15" s="509">
        <v>89</v>
      </c>
      <c r="R15" s="509">
        <v>33179</v>
      </c>
      <c r="S15" s="509">
        <v>25429</v>
      </c>
      <c r="T15" s="509">
        <v>58608</v>
      </c>
      <c r="U15" s="509" t="s">
        <v>416</v>
      </c>
      <c r="V15" s="509" t="s">
        <v>416</v>
      </c>
      <c r="W15" s="509" t="s">
        <v>416</v>
      </c>
      <c r="X15" s="509" t="s">
        <v>416</v>
      </c>
      <c r="Y15" s="509" t="s">
        <v>416</v>
      </c>
      <c r="Z15" s="509" t="s">
        <v>416</v>
      </c>
      <c r="AA15" s="509">
        <v>81</v>
      </c>
      <c r="AB15" s="509">
        <v>78</v>
      </c>
      <c r="AC15" s="509">
        <v>80</v>
      </c>
      <c r="AD15" s="509">
        <v>33163</v>
      </c>
      <c r="AE15" s="509">
        <v>25417</v>
      </c>
      <c r="AF15" s="509">
        <v>58580</v>
      </c>
      <c r="AG15" s="487">
        <v>96</v>
      </c>
      <c r="AH15" s="487">
        <v>95</v>
      </c>
      <c r="AI15" s="487">
        <v>96</v>
      </c>
      <c r="AJ15" s="487">
        <v>182484</v>
      </c>
      <c r="AK15" s="487">
        <v>165220</v>
      </c>
      <c r="AL15" s="487">
        <v>347704</v>
      </c>
      <c r="AM15" s="487">
        <v>96</v>
      </c>
      <c r="AN15" s="487">
        <v>92</v>
      </c>
      <c r="AO15" s="487">
        <v>94</v>
      </c>
      <c r="AP15" s="487">
        <v>182470</v>
      </c>
      <c r="AQ15" s="487">
        <v>165197</v>
      </c>
      <c r="AR15" s="487">
        <v>347667</v>
      </c>
      <c r="AS15" s="509">
        <v>93</v>
      </c>
      <c r="AT15" s="509">
        <v>95</v>
      </c>
      <c r="AU15" s="509">
        <v>94</v>
      </c>
      <c r="AV15" s="509">
        <v>182481</v>
      </c>
      <c r="AW15" s="509">
        <v>165216</v>
      </c>
      <c r="AX15" s="509">
        <v>347697</v>
      </c>
      <c r="AY15" s="487" t="s">
        <v>416</v>
      </c>
      <c r="AZ15" s="487" t="s">
        <v>416</v>
      </c>
      <c r="BA15" s="487" t="s">
        <v>416</v>
      </c>
      <c r="BB15" s="487" t="s">
        <v>416</v>
      </c>
      <c r="BC15" s="487" t="s">
        <v>416</v>
      </c>
      <c r="BD15" s="487" t="s">
        <v>416</v>
      </c>
      <c r="BE15" s="509">
        <v>90</v>
      </c>
      <c r="BF15" s="509">
        <v>88</v>
      </c>
      <c r="BG15" s="509">
        <v>89</v>
      </c>
      <c r="BH15" s="509">
        <v>182435</v>
      </c>
      <c r="BI15" s="509">
        <v>165170</v>
      </c>
      <c r="BJ15" s="509">
        <v>347605</v>
      </c>
      <c r="BK15" s="487">
        <v>96</v>
      </c>
      <c r="BL15" s="487">
        <v>94</v>
      </c>
      <c r="BM15" s="487">
        <v>95</v>
      </c>
      <c r="BN15" s="487">
        <v>215665</v>
      </c>
      <c r="BO15" s="487">
        <v>190650</v>
      </c>
      <c r="BP15" s="487">
        <v>406315</v>
      </c>
      <c r="BQ15" s="487">
        <v>95</v>
      </c>
      <c r="BR15" s="487">
        <v>91</v>
      </c>
      <c r="BS15" s="487">
        <v>93</v>
      </c>
      <c r="BT15" s="487">
        <v>215659</v>
      </c>
      <c r="BU15" s="487">
        <v>190641</v>
      </c>
      <c r="BV15" s="487">
        <v>406300</v>
      </c>
      <c r="BW15" s="509">
        <v>92</v>
      </c>
      <c r="BX15" s="509">
        <v>95</v>
      </c>
      <c r="BY15" s="509">
        <v>93</v>
      </c>
      <c r="BZ15" s="509">
        <v>215660</v>
      </c>
      <c r="CA15" s="509">
        <v>190645</v>
      </c>
      <c r="CB15" s="509">
        <v>406305</v>
      </c>
      <c r="CC15" s="488" t="s">
        <v>416</v>
      </c>
      <c r="CD15" s="488" t="s">
        <v>416</v>
      </c>
      <c r="CE15" s="488" t="s">
        <v>416</v>
      </c>
      <c r="CF15" s="488" t="s">
        <v>416</v>
      </c>
      <c r="CG15" s="488" t="s">
        <v>416</v>
      </c>
      <c r="CH15" s="488" t="s">
        <v>416</v>
      </c>
      <c r="CI15" s="510">
        <v>89</v>
      </c>
      <c r="CJ15" s="510">
        <v>87</v>
      </c>
      <c r="CK15" s="510">
        <v>88</v>
      </c>
      <c r="CL15" s="510">
        <v>215598</v>
      </c>
      <c r="CM15" s="510">
        <v>190587</v>
      </c>
      <c r="CN15" s="510">
        <v>406185</v>
      </c>
      <c r="CO15" s="510"/>
    </row>
    <row r="16" spans="1:93" x14ac:dyDescent="0.25">
      <c r="A16" s="487"/>
      <c r="B16" s="498" t="s">
        <v>49</v>
      </c>
      <c r="C16" s="487">
        <v>55</v>
      </c>
      <c r="D16" s="487">
        <v>53</v>
      </c>
      <c r="E16" s="487">
        <v>54</v>
      </c>
      <c r="F16" s="487">
        <v>15170</v>
      </c>
      <c r="G16" s="487">
        <v>24296</v>
      </c>
      <c r="H16" s="487">
        <v>39466</v>
      </c>
      <c r="I16" s="487">
        <v>41</v>
      </c>
      <c r="J16" s="487">
        <v>35</v>
      </c>
      <c r="K16" s="487">
        <v>37</v>
      </c>
      <c r="L16" s="487">
        <v>15142</v>
      </c>
      <c r="M16" s="487">
        <v>24246</v>
      </c>
      <c r="N16" s="487">
        <v>39388</v>
      </c>
      <c r="O16" s="509">
        <v>41</v>
      </c>
      <c r="P16" s="509">
        <v>53</v>
      </c>
      <c r="Q16" s="509">
        <v>49</v>
      </c>
      <c r="R16" s="509">
        <v>15169</v>
      </c>
      <c r="S16" s="509">
        <v>24294</v>
      </c>
      <c r="T16" s="509">
        <v>39463</v>
      </c>
      <c r="U16" s="509" t="s">
        <v>416</v>
      </c>
      <c r="V16" s="509" t="s">
        <v>416</v>
      </c>
      <c r="W16" s="509" t="s">
        <v>416</v>
      </c>
      <c r="X16" s="509" t="s">
        <v>416</v>
      </c>
      <c r="Y16" s="509" t="s">
        <v>416</v>
      </c>
      <c r="Z16" s="509" t="s">
        <v>416</v>
      </c>
      <c r="AA16" s="509">
        <v>27</v>
      </c>
      <c r="AB16" s="509">
        <v>28</v>
      </c>
      <c r="AC16" s="509">
        <v>28</v>
      </c>
      <c r="AD16" s="509">
        <v>15140</v>
      </c>
      <c r="AE16" s="509">
        <v>24227</v>
      </c>
      <c r="AF16" s="509">
        <v>39367</v>
      </c>
      <c r="AG16" s="487">
        <v>64</v>
      </c>
      <c r="AH16" s="487">
        <v>62</v>
      </c>
      <c r="AI16" s="487">
        <v>63</v>
      </c>
      <c r="AJ16" s="487">
        <v>31626</v>
      </c>
      <c r="AK16" s="487">
        <v>58992</v>
      </c>
      <c r="AL16" s="487">
        <v>90618</v>
      </c>
      <c r="AM16" s="487">
        <v>52</v>
      </c>
      <c r="AN16" s="487">
        <v>44</v>
      </c>
      <c r="AO16" s="487">
        <v>47</v>
      </c>
      <c r="AP16" s="487">
        <v>31581</v>
      </c>
      <c r="AQ16" s="487">
        <v>58930</v>
      </c>
      <c r="AR16" s="487">
        <v>90511</v>
      </c>
      <c r="AS16" s="509">
        <v>49</v>
      </c>
      <c r="AT16" s="509">
        <v>62</v>
      </c>
      <c r="AU16" s="509">
        <v>58</v>
      </c>
      <c r="AV16" s="509">
        <v>31626</v>
      </c>
      <c r="AW16" s="509">
        <v>58989</v>
      </c>
      <c r="AX16" s="509">
        <v>90615</v>
      </c>
      <c r="AY16" s="487" t="s">
        <v>416</v>
      </c>
      <c r="AZ16" s="487" t="s">
        <v>416</v>
      </c>
      <c r="BA16" s="487" t="s">
        <v>416</v>
      </c>
      <c r="BB16" s="487" t="s">
        <v>416</v>
      </c>
      <c r="BC16" s="487" t="s">
        <v>416</v>
      </c>
      <c r="BD16" s="487" t="s">
        <v>416</v>
      </c>
      <c r="BE16" s="509">
        <v>35</v>
      </c>
      <c r="BF16" s="509">
        <v>36</v>
      </c>
      <c r="BG16" s="509">
        <v>36</v>
      </c>
      <c r="BH16" s="509">
        <v>31576</v>
      </c>
      <c r="BI16" s="509">
        <v>58917</v>
      </c>
      <c r="BJ16" s="509">
        <v>90493</v>
      </c>
      <c r="BK16" s="487">
        <v>61</v>
      </c>
      <c r="BL16" s="487">
        <v>60</v>
      </c>
      <c r="BM16" s="487">
        <v>60</v>
      </c>
      <c r="BN16" s="487">
        <v>46796</v>
      </c>
      <c r="BO16" s="487">
        <v>83288</v>
      </c>
      <c r="BP16" s="487">
        <v>130084</v>
      </c>
      <c r="BQ16" s="487">
        <v>49</v>
      </c>
      <c r="BR16" s="487">
        <v>42</v>
      </c>
      <c r="BS16" s="487">
        <v>44</v>
      </c>
      <c r="BT16" s="487">
        <v>46723</v>
      </c>
      <c r="BU16" s="487">
        <v>83176</v>
      </c>
      <c r="BV16" s="487">
        <v>129899</v>
      </c>
      <c r="BW16" s="509">
        <v>47</v>
      </c>
      <c r="BX16" s="509">
        <v>60</v>
      </c>
      <c r="BY16" s="509">
        <v>55</v>
      </c>
      <c r="BZ16" s="509">
        <v>46795</v>
      </c>
      <c r="CA16" s="509">
        <v>83283</v>
      </c>
      <c r="CB16" s="509">
        <v>130078</v>
      </c>
      <c r="CC16" s="488" t="s">
        <v>416</v>
      </c>
      <c r="CD16" s="488" t="s">
        <v>416</v>
      </c>
      <c r="CE16" s="488" t="s">
        <v>416</v>
      </c>
      <c r="CF16" s="488" t="s">
        <v>416</v>
      </c>
      <c r="CG16" s="488" t="s">
        <v>416</v>
      </c>
      <c r="CH16" s="488" t="s">
        <v>416</v>
      </c>
      <c r="CI16" s="510">
        <v>33</v>
      </c>
      <c r="CJ16" s="510">
        <v>34</v>
      </c>
      <c r="CK16" s="510">
        <v>33</v>
      </c>
      <c r="CL16" s="510">
        <v>46716</v>
      </c>
      <c r="CM16" s="510">
        <v>83144</v>
      </c>
      <c r="CN16" s="510">
        <v>129860</v>
      </c>
      <c r="CO16" s="510"/>
    </row>
    <row r="17" spans="1:93" x14ac:dyDescent="0.25">
      <c r="B17" s="498" t="s">
        <v>50</v>
      </c>
      <c r="C17" s="487">
        <v>59</v>
      </c>
      <c r="D17" s="487">
        <v>60</v>
      </c>
      <c r="E17" s="487">
        <v>60</v>
      </c>
      <c r="F17" s="487">
        <v>13654</v>
      </c>
      <c r="G17" s="487">
        <v>20137</v>
      </c>
      <c r="H17" s="487">
        <v>33791</v>
      </c>
      <c r="I17" s="487">
        <v>44</v>
      </c>
      <c r="J17" s="487">
        <v>40</v>
      </c>
      <c r="K17" s="487">
        <v>42</v>
      </c>
      <c r="L17" s="487">
        <v>13642</v>
      </c>
      <c r="M17" s="487">
        <v>20129</v>
      </c>
      <c r="N17" s="487">
        <v>33771</v>
      </c>
      <c r="O17" s="509">
        <v>45</v>
      </c>
      <c r="P17" s="509">
        <v>60</v>
      </c>
      <c r="Q17" s="509">
        <v>54</v>
      </c>
      <c r="R17" s="509">
        <v>13653</v>
      </c>
      <c r="S17" s="509">
        <v>20133</v>
      </c>
      <c r="T17" s="509">
        <v>33786</v>
      </c>
      <c r="U17" s="509" t="s">
        <v>416</v>
      </c>
      <c r="V17" s="509" t="s">
        <v>416</v>
      </c>
      <c r="W17" s="509" t="s">
        <v>416</v>
      </c>
      <c r="X17" s="509" t="s">
        <v>416</v>
      </c>
      <c r="Y17" s="509" t="s">
        <v>416</v>
      </c>
      <c r="Z17" s="509" t="s">
        <v>416</v>
      </c>
      <c r="AA17" s="509">
        <v>29</v>
      </c>
      <c r="AB17" s="509">
        <v>32</v>
      </c>
      <c r="AC17" s="509">
        <v>31</v>
      </c>
      <c r="AD17" s="509">
        <v>13640</v>
      </c>
      <c r="AE17" s="509">
        <v>20112</v>
      </c>
      <c r="AF17" s="509">
        <v>33752</v>
      </c>
      <c r="AG17" s="487">
        <v>69</v>
      </c>
      <c r="AH17" s="487">
        <v>67</v>
      </c>
      <c r="AI17" s="487">
        <v>68</v>
      </c>
      <c r="AJ17" s="487">
        <v>28646</v>
      </c>
      <c r="AK17" s="487">
        <v>50688</v>
      </c>
      <c r="AL17" s="487">
        <v>79334</v>
      </c>
      <c r="AM17" s="487">
        <v>56</v>
      </c>
      <c r="AN17" s="487">
        <v>48</v>
      </c>
      <c r="AO17" s="487">
        <v>51</v>
      </c>
      <c r="AP17" s="487">
        <v>28634</v>
      </c>
      <c r="AQ17" s="487">
        <v>50675</v>
      </c>
      <c r="AR17" s="487">
        <v>79309</v>
      </c>
      <c r="AS17" s="509">
        <v>53</v>
      </c>
      <c r="AT17" s="509">
        <v>68</v>
      </c>
      <c r="AU17" s="509">
        <v>62</v>
      </c>
      <c r="AV17" s="509">
        <v>28646</v>
      </c>
      <c r="AW17" s="509">
        <v>50687</v>
      </c>
      <c r="AX17" s="509">
        <v>79333</v>
      </c>
      <c r="AY17" s="487" t="s">
        <v>416</v>
      </c>
      <c r="AZ17" s="487" t="s">
        <v>416</v>
      </c>
      <c r="BA17" s="487" t="s">
        <v>416</v>
      </c>
      <c r="BB17" s="487" t="s">
        <v>416</v>
      </c>
      <c r="BC17" s="487" t="s">
        <v>416</v>
      </c>
      <c r="BD17" s="487" t="s">
        <v>416</v>
      </c>
      <c r="BE17" s="509">
        <v>38</v>
      </c>
      <c r="BF17" s="509">
        <v>39</v>
      </c>
      <c r="BG17" s="509">
        <v>39</v>
      </c>
      <c r="BH17" s="509">
        <v>28629</v>
      </c>
      <c r="BI17" s="509">
        <v>50664</v>
      </c>
      <c r="BJ17" s="509">
        <v>79293</v>
      </c>
      <c r="BK17" s="487">
        <v>66</v>
      </c>
      <c r="BL17" s="487">
        <v>65</v>
      </c>
      <c r="BM17" s="487">
        <v>65</v>
      </c>
      <c r="BN17" s="487">
        <v>42300</v>
      </c>
      <c r="BO17" s="487">
        <v>70825</v>
      </c>
      <c r="BP17" s="487">
        <v>113125</v>
      </c>
      <c r="BQ17" s="487">
        <v>52</v>
      </c>
      <c r="BR17" s="487">
        <v>46</v>
      </c>
      <c r="BS17" s="487">
        <v>48</v>
      </c>
      <c r="BT17" s="487">
        <v>42276</v>
      </c>
      <c r="BU17" s="487">
        <v>70804</v>
      </c>
      <c r="BV17" s="487">
        <v>113080</v>
      </c>
      <c r="BW17" s="509">
        <v>50</v>
      </c>
      <c r="BX17" s="509">
        <v>65</v>
      </c>
      <c r="BY17" s="509">
        <v>60</v>
      </c>
      <c r="BZ17" s="509">
        <v>42299</v>
      </c>
      <c r="CA17" s="509">
        <v>70820</v>
      </c>
      <c r="CB17" s="509">
        <v>113119</v>
      </c>
      <c r="CC17" s="488" t="s">
        <v>416</v>
      </c>
      <c r="CD17" s="488" t="s">
        <v>416</v>
      </c>
      <c r="CE17" s="488" t="s">
        <v>416</v>
      </c>
      <c r="CF17" s="488" t="s">
        <v>416</v>
      </c>
      <c r="CG17" s="488" t="s">
        <v>416</v>
      </c>
      <c r="CH17" s="488" t="s">
        <v>416</v>
      </c>
      <c r="CI17" s="510">
        <v>35</v>
      </c>
      <c r="CJ17" s="510">
        <v>37</v>
      </c>
      <c r="CK17" s="510">
        <v>36</v>
      </c>
      <c r="CL17" s="510">
        <v>42269</v>
      </c>
      <c r="CM17" s="510">
        <v>70776</v>
      </c>
      <c r="CN17" s="510">
        <v>113045</v>
      </c>
      <c r="CO17" s="510"/>
    </row>
    <row r="18" spans="1:93" x14ac:dyDescent="0.25">
      <c r="B18" s="498" t="s">
        <v>51</v>
      </c>
      <c r="C18" s="487">
        <v>66</v>
      </c>
      <c r="D18" s="487">
        <v>67</v>
      </c>
      <c r="E18" s="487">
        <v>67</v>
      </c>
      <c r="F18" s="487">
        <v>8905</v>
      </c>
      <c r="G18" s="487">
        <v>11092</v>
      </c>
      <c r="H18" s="487">
        <v>19997</v>
      </c>
      <c r="I18" s="487">
        <v>51</v>
      </c>
      <c r="J18" s="487">
        <v>47</v>
      </c>
      <c r="K18" s="487">
        <v>49</v>
      </c>
      <c r="L18" s="487">
        <v>8896</v>
      </c>
      <c r="M18" s="487">
        <v>11095</v>
      </c>
      <c r="N18" s="487">
        <v>19991</v>
      </c>
      <c r="O18" s="509">
        <v>50</v>
      </c>
      <c r="P18" s="509">
        <v>67</v>
      </c>
      <c r="Q18" s="509">
        <v>59</v>
      </c>
      <c r="R18" s="509">
        <v>8904</v>
      </c>
      <c r="S18" s="509">
        <v>11089</v>
      </c>
      <c r="T18" s="509">
        <v>19993</v>
      </c>
      <c r="U18" s="509" t="s">
        <v>416</v>
      </c>
      <c r="V18" s="509" t="s">
        <v>416</v>
      </c>
      <c r="W18" s="509" t="s">
        <v>416</v>
      </c>
      <c r="X18" s="509" t="s">
        <v>416</v>
      </c>
      <c r="Y18" s="509" t="s">
        <v>416</v>
      </c>
      <c r="Z18" s="509" t="s">
        <v>416</v>
      </c>
      <c r="AA18" s="509">
        <v>33</v>
      </c>
      <c r="AB18" s="509">
        <v>38</v>
      </c>
      <c r="AC18" s="509">
        <v>36</v>
      </c>
      <c r="AD18" s="509">
        <v>8895</v>
      </c>
      <c r="AE18" s="509">
        <v>11081</v>
      </c>
      <c r="AF18" s="509">
        <v>19976</v>
      </c>
      <c r="AG18" s="487">
        <v>73</v>
      </c>
      <c r="AH18" s="487">
        <v>72</v>
      </c>
      <c r="AI18" s="487">
        <v>73</v>
      </c>
      <c r="AJ18" s="487">
        <v>19767</v>
      </c>
      <c r="AK18" s="487">
        <v>30664</v>
      </c>
      <c r="AL18" s="487">
        <v>50431</v>
      </c>
      <c r="AM18" s="487">
        <v>61</v>
      </c>
      <c r="AN18" s="487">
        <v>53</v>
      </c>
      <c r="AO18" s="487">
        <v>56</v>
      </c>
      <c r="AP18" s="487">
        <v>19763</v>
      </c>
      <c r="AQ18" s="487">
        <v>30660</v>
      </c>
      <c r="AR18" s="487">
        <v>50423</v>
      </c>
      <c r="AS18" s="509">
        <v>57</v>
      </c>
      <c r="AT18" s="509">
        <v>73</v>
      </c>
      <c r="AU18" s="509">
        <v>66</v>
      </c>
      <c r="AV18" s="509">
        <v>19767</v>
      </c>
      <c r="AW18" s="509">
        <v>30663</v>
      </c>
      <c r="AX18" s="509">
        <v>50430</v>
      </c>
      <c r="AY18" s="487" t="s">
        <v>416</v>
      </c>
      <c r="AZ18" s="487" t="s">
        <v>416</v>
      </c>
      <c r="BA18" s="487" t="s">
        <v>416</v>
      </c>
      <c r="BB18" s="487" t="s">
        <v>416</v>
      </c>
      <c r="BC18" s="487" t="s">
        <v>416</v>
      </c>
      <c r="BD18" s="487" t="s">
        <v>416</v>
      </c>
      <c r="BE18" s="509">
        <v>42</v>
      </c>
      <c r="BF18" s="509">
        <v>43</v>
      </c>
      <c r="BG18" s="509">
        <v>43</v>
      </c>
      <c r="BH18" s="509">
        <v>19759</v>
      </c>
      <c r="BI18" s="509">
        <v>30650</v>
      </c>
      <c r="BJ18" s="509">
        <v>50409</v>
      </c>
      <c r="BK18" s="487">
        <v>71</v>
      </c>
      <c r="BL18" s="487">
        <v>71</v>
      </c>
      <c r="BM18" s="487">
        <v>71</v>
      </c>
      <c r="BN18" s="487">
        <v>28672</v>
      </c>
      <c r="BO18" s="487">
        <v>41756</v>
      </c>
      <c r="BP18" s="487">
        <v>70428</v>
      </c>
      <c r="BQ18" s="487">
        <v>58</v>
      </c>
      <c r="BR18" s="487">
        <v>52</v>
      </c>
      <c r="BS18" s="487">
        <v>54</v>
      </c>
      <c r="BT18" s="487">
        <v>28659</v>
      </c>
      <c r="BU18" s="487">
        <v>41755</v>
      </c>
      <c r="BV18" s="487">
        <v>70414</v>
      </c>
      <c r="BW18" s="509">
        <v>55</v>
      </c>
      <c r="BX18" s="509">
        <v>71</v>
      </c>
      <c r="BY18" s="509">
        <v>64</v>
      </c>
      <c r="BZ18" s="509">
        <v>28671</v>
      </c>
      <c r="CA18" s="509">
        <v>41752</v>
      </c>
      <c r="CB18" s="509">
        <v>70423</v>
      </c>
      <c r="CC18" s="488" t="s">
        <v>416</v>
      </c>
      <c r="CD18" s="488" t="s">
        <v>416</v>
      </c>
      <c r="CE18" s="488" t="s">
        <v>416</v>
      </c>
      <c r="CF18" s="488" t="s">
        <v>416</v>
      </c>
      <c r="CG18" s="488" t="s">
        <v>416</v>
      </c>
      <c r="CH18" s="488" t="s">
        <v>416</v>
      </c>
      <c r="CI18" s="510">
        <v>39</v>
      </c>
      <c r="CJ18" s="510">
        <v>42</v>
      </c>
      <c r="CK18" s="510">
        <v>41</v>
      </c>
      <c r="CL18" s="510">
        <v>28654</v>
      </c>
      <c r="CM18" s="510">
        <v>41731</v>
      </c>
      <c r="CN18" s="510">
        <v>70385</v>
      </c>
      <c r="CO18" s="510"/>
    </row>
    <row r="19" spans="1:93" x14ac:dyDescent="0.25">
      <c r="B19" s="498" t="s">
        <v>52</v>
      </c>
      <c r="C19" s="487">
        <v>47</v>
      </c>
      <c r="D19" s="487">
        <v>51</v>
      </c>
      <c r="E19" s="487">
        <v>50</v>
      </c>
      <c r="F19" s="487">
        <v>4749</v>
      </c>
      <c r="G19" s="487">
        <v>9045</v>
      </c>
      <c r="H19" s="487">
        <v>13794</v>
      </c>
      <c r="I19" s="487">
        <v>32</v>
      </c>
      <c r="J19" s="487">
        <v>31</v>
      </c>
      <c r="K19" s="487">
        <v>31</v>
      </c>
      <c r="L19" s="487">
        <v>4746</v>
      </c>
      <c r="M19" s="487">
        <v>9034</v>
      </c>
      <c r="N19" s="487">
        <v>13780</v>
      </c>
      <c r="O19" s="509">
        <v>35</v>
      </c>
      <c r="P19" s="509">
        <v>52</v>
      </c>
      <c r="Q19" s="509">
        <v>46</v>
      </c>
      <c r="R19" s="509">
        <v>4749</v>
      </c>
      <c r="S19" s="509">
        <v>9044</v>
      </c>
      <c r="T19" s="509">
        <v>13793</v>
      </c>
      <c r="U19" s="509" t="s">
        <v>416</v>
      </c>
      <c r="V19" s="509" t="s">
        <v>416</v>
      </c>
      <c r="W19" s="509" t="s">
        <v>416</v>
      </c>
      <c r="X19" s="509" t="s">
        <v>416</v>
      </c>
      <c r="Y19" s="509" t="s">
        <v>416</v>
      </c>
      <c r="Z19" s="509" t="s">
        <v>416</v>
      </c>
      <c r="AA19" s="509">
        <v>21</v>
      </c>
      <c r="AB19" s="509">
        <v>24</v>
      </c>
      <c r="AC19" s="509">
        <v>23</v>
      </c>
      <c r="AD19" s="509">
        <v>4745</v>
      </c>
      <c r="AE19" s="509">
        <v>9031</v>
      </c>
      <c r="AF19" s="509">
        <v>13776</v>
      </c>
      <c r="AG19" s="487">
        <v>58</v>
      </c>
      <c r="AH19" s="487">
        <v>59</v>
      </c>
      <c r="AI19" s="487">
        <v>59</v>
      </c>
      <c r="AJ19" s="487">
        <v>8879</v>
      </c>
      <c r="AK19" s="487">
        <v>20024</v>
      </c>
      <c r="AL19" s="487">
        <v>28903</v>
      </c>
      <c r="AM19" s="487">
        <v>43</v>
      </c>
      <c r="AN19" s="487">
        <v>40</v>
      </c>
      <c r="AO19" s="487">
        <v>41</v>
      </c>
      <c r="AP19" s="487">
        <v>8871</v>
      </c>
      <c r="AQ19" s="487">
        <v>20015</v>
      </c>
      <c r="AR19" s="487">
        <v>28886</v>
      </c>
      <c r="AS19" s="509">
        <v>44</v>
      </c>
      <c r="AT19" s="509">
        <v>60</v>
      </c>
      <c r="AU19" s="509">
        <v>55</v>
      </c>
      <c r="AV19" s="509">
        <v>8879</v>
      </c>
      <c r="AW19" s="509">
        <v>20024</v>
      </c>
      <c r="AX19" s="509">
        <v>28903</v>
      </c>
      <c r="AY19" s="487" t="s">
        <v>416</v>
      </c>
      <c r="AZ19" s="487" t="s">
        <v>416</v>
      </c>
      <c r="BA19" s="487" t="s">
        <v>416</v>
      </c>
      <c r="BB19" s="487" t="s">
        <v>416</v>
      </c>
      <c r="BC19" s="487" t="s">
        <v>416</v>
      </c>
      <c r="BD19" s="487" t="s">
        <v>416</v>
      </c>
      <c r="BE19" s="509">
        <v>30</v>
      </c>
      <c r="BF19" s="509">
        <v>33</v>
      </c>
      <c r="BG19" s="509">
        <v>32</v>
      </c>
      <c r="BH19" s="509">
        <v>8870</v>
      </c>
      <c r="BI19" s="509">
        <v>20014</v>
      </c>
      <c r="BJ19" s="509">
        <v>28884</v>
      </c>
      <c r="BK19" s="487">
        <v>54</v>
      </c>
      <c r="BL19" s="487">
        <v>57</v>
      </c>
      <c r="BM19" s="487">
        <v>56</v>
      </c>
      <c r="BN19" s="487">
        <v>13628</v>
      </c>
      <c r="BO19" s="487">
        <v>29069</v>
      </c>
      <c r="BP19" s="487">
        <v>42697</v>
      </c>
      <c r="BQ19" s="487">
        <v>39</v>
      </c>
      <c r="BR19" s="487">
        <v>37</v>
      </c>
      <c r="BS19" s="487">
        <v>38</v>
      </c>
      <c r="BT19" s="487">
        <v>13617</v>
      </c>
      <c r="BU19" s="487">
        <v>29049</v>
      </c>
      <c r="BV19" s="487">
        <v>42666</v>
      </c>
      <c r="BW19" s="509">
        <v>41</v>
      </c>
      <c r="BX19" s="509">
        <v>57</v>
      </c>
      <c r="BY19" s="509">
        <v>52</v>
      </c>
      <c r="BZ19" s="509">
        <v>13628</v>
      </c>
      <c r="CA19" s="509">
        <v>29068</v>
      </c>
      <c r="CB19" s="509">
        <v>42696</v>
      </c>
      <c r="CC19" s="488" t="s">
        <v>416</v>
      </c>
      <c r="CD19" s="488" t="s">
        <v>416</v>
      </c>
      <c r="CE19" s="488" t="s">
        <v>416</v>
      </c>
      <c r="CF19" s="488" t="s">
        <v>416</v>
      </c>
      <c r="CG19" s="488" t="s">
        <v>416</v>
      </c>
      <c r="CH19" s="488" t="s">
        <v>416</v>
      </c>
      <c r="CI19" s="510">
        <v>27</v>
      </c>
      <c r="CJ19" s="510">
        <v>30</v>
      </c>
      <c r="CK19" s="510">
        <v>29</v>
      </c>
      <c r="CL19" s="510">
        <v>13615</v>
      </c>
      <c r="CM19" s="510">
        <v>29045</v>
      </c>
      <c r="CN19" s="510">
        <v>42660</v>
      </c>
      <c r="CO19" s="510"/>
    </row>
    <row r="20" spans="1:93" x14ac:dyDescent="0.25">
      <c r="B20" s="498" t="s">
        <v>53</v>
      </c>
      <c r="C20" s="487">
        <v>19</v>
      </c>
      <c r="D20" s="487">
        <v>22</v>
      </c>
      <c r="E20" s="487">
        <v>21</v>
      </c>
      <c r="F20" s="487">
        <v>1516</v>
      </c>
      <c r="G20" s="487">
        <v>4159</v>
      </c>
      <c r="H20" s="487">
        <v>5675</v>
      </c>
      <c r="I20" s="487">
        <v>11</v>
      </c>
      <c r="J20" s="487">
        <v>13</v>
      </c>
      <c r="K20" s="487">
        <v>12</v>
      </c>
      <c r="L20" s="487">
        <v>1500</v>
      </c>
      <c r="M20" s="487">
        <v>4117</v>
      </c>
      <c r="N20" s="487">
        <v>5617</v>
      </c>
      <c r="O20" s="509">
        <v>11</v>
      </c>
      <c r="P20" s="509">
        <v>21</v>
      </c>
      <c r="Q20" s="509">
        <v>18</v>
      </c>
      <c r="R20" s="509">
        <v>1516</v>
      </c>
      <c r="S20" s="509">
        <v>4161</v>
      </c>
      <c r="T20" s="509">
        <v>5677</v>
      </c>
      <c r="U20" s="509" t="s">
        <v>416</v>
      </c>
      <c r="V20" s="509" t="s">
        <v>416</v>
      </c>
      <c r="W20" s="509" t="s">
        <v>416</v>
      </c>
      <c r="X20" s="509" t="s">
        <v>416</v>
      </c>
      <c r="Y20" s="509" t="s">
        <v>416</v>
      </c>
      <c r="Z20" s="509" t="s">
        <v>416</v>
      </c>
      <c r="AA20" s="509">
        <v>7</v>
      </c>
      <c r="AB20" s="509">
        <v>10</v>
      </c>
      <c r="AC20" s="509">
        <v>9</v>
      </c>
      <c r="AD20" s="509">
        <v>1500</v>
      </c>
      <c r="AE20" s="509">
        <v>4115</v>
      </c>
      <c r="AF20" s="509">
        <v>5615</v>
      </c>
      <c r="AG20" s="487">
        <v>23</v>
      </c>
      <c r="AH20" s="487">
        <v>31</v>
      </c>
      <c r="AI20" s="487">
        <v>29</v>
      </c>
      <c r="AJ20" s="487">
        <v>2980</v>
      </c>
      <c r="AK20" s="487">
        <v>8304</v>
      </c>
      <c r="AL20" s="487">
        <v>11284</v>
      </c>
      <c r="AM20" s="487">
        <v>16</v>
      </c>
      <c r="AN20" s="487">
        <v>20</v>
      </c>
      <c r="AO20" s="487">
        <v>19</v>
      </c>
      <c r="AP20" s="487">
        <v>2947</v>
      </c>
      <c r="AQ20" s="487">
        <v>8255</v>
      </c>
      <c r="AR20" s="487">
        <v>11202</v>
      </c>
      <c r="AS20" s="509">
        <v>16</v>
      </c>
      <c r="AT20" s="509">
        <v>29</v>
      </c>
      <c r="AU20" s="509">
        <v>25</v>
      </c>
      <c r="AV20" s="509">
        <v>2980</v>
      </c>
      <c r="AW20" s="509">
        <v>8302</v>
      </c>
      <c r="AX20" s="509">
        <v>11282</v>
      </c>
      <c r="AY20" s="487" t="s">
        <v>416</v>
      </c>
      <c r="AZ20" s="487" t="s">
        <v>416</v>
      </c>
      <c r="BA20" s="487" t="s">
        <v>416</v>
      </c>
      <c r="BB20" s="487" t="s">
        <v>416</v>
      </c>
      <c r="BC20" s="487" t="s">
        <v>416</v>
      </c>
      <c r="BD20" s="487" t="s">
        <v>416</v>
      </c>
      <c r="BE20" s="509">
        <v>11</v>
      </c>
      <c r="BF20" s="509">
        <v>16</v>
      </c>
      <c r="BG20" s="509">
        <v>15</v>
      </c>
      <c r="BH20" s="509">
        <v>2947</v>
      </c>
      <c r="BI20" s="509">
        <v>8253</v>
      </c>
      <c r="BJ20" s="509">
        <v>11200</v>
      </c>
      <c r="BK20" s="487">
        <v>22</v>
      </c>
      <c r="BL20" s="487">
        <v>28</v>
      </c>
      <c r="BM20" s="487">
        <v>26</v>
      </c>
      <c r="BN20" s="487">
        <v>4496</v>
      </c>
      <c r="BO20" s="487">
        <v>12463</v>
      </c>
      <c r="BP20" s="487">
        <v>16959</v>
      </c>
      <c r="BQ20" s="487">
        <v>15</v>
      </c>
      <c r="BR20" s="487">
        <v>18</v>
      </c>
      <c r="BS20" s="487">
        <v>17</v>
      </c>
      <c r="BT20" s="487">
        <v>4447</v>
      </c>
      <c r="BU20" s="487">
        <v>12372</v>
      </c>
      <c r="BV20" s="487">
        <v>16819</v>
      </c>
      <c r="BW20" s="509">
        <v>14</v>
      </c>
      <c r="BX20" s="509">
        <v>26</v>
      </c>
      <c r="BY20" s="509">
        <v>23</v>
      </c>
      <c r="BZ20" s="509">
        <v>4496</v>
      </c>
      <c r="CA20" s="509">
        <v>12463</v>
      </c>
      <c r="CB20" s="509">
        <v>16959</v>
      </c>
      <c r="CC20" s="488" t="s">
        <v>416</v>
      </c>
      <c r="CD20" s="488" t="s">
        <v>416</v>
      </c>
      <c r="CE20" s="488" t="s">
        <v>416</v>
      </c>
      <c r="CF20" s="488" t="s">
        <v>416</v>
      </c>
      <c r="CG20" s="488" t="s">
        <v>416</v>
      </c>
      <c r="CH20" s="488" t="s">
        <v>416</v>
      </c>
      <c r="CI20" s="510">
        <v>10</v>
      </c>
      <c r="CJ20" s="510">
        <v>14</v>
      </c>
      <c r="CK20" s="510">
        <v>13</v>
      </c>
      <c r="CL20" s="510">
        <v>4447</v>
      </c>
      <c r="CM20" s="510">
        <v>12368</v>
      </c>
      <c r="CN20" s="510">
        <v>16815</v>
      </c>
      <c r="CO20" s="510"/>
    </row>
    <row r="21" spans="1:93" x14ac:dyDescent="0.25">
      <c r="B21" s="498"/>
      <c r="C21" s="487"/>
      <c r="D21" s="487"/>
      <c r="E21" s="487"/>
      <c r="F21" s="487"/>
      <c r="G21" s="487"/>
      <c r="H21" s="487"/>
      <c r="I21" s="487"/>
      <c r="J21" s="487"/>
      <c r="K21" s="487"/>
      <c r="L21" s="487"/>
      <c r="M21" s="487"/>
      <c r="N21" s="487"/>
      <c r="O21" s="509"/>
      <c r="P21" s="509"/>
      <c r="Q21" s="509"/>
      <c r="R21" s="509"/>
      <c r="S21" s="509"/>
      <c r="T21" s="509"/>
      <c r="U21" s="509"/>
      <c r="V21" s="509"/>
      <c r="W21" s="509"/>
      <c r="X21" s="509"/>
      <c r="Y21" s="509"/>
      <c r="Z21" s="509"/>
      <c r="AA21" s="509"/>
      <c r="AB21" s="509"/>
      <c r="AC21" s="509"/>
      <c r="AD21" s="509"/>
      <c r="AE21" s="509"/>
      <c r="AF21" s="509"/>
      <c r="AG21" s="487"/>
      <c r="AH21" s="487"/>
      <c r="AI21" s="487"/>
      <c r="AJ21" s="487"/>
      <c r="AK21" s="487"/>
      <c r="AL21" s="487"/>
      <c r="AM21" s="487"/>
      <c r="AN21" s="487"/>
      <c r="AO21" s="487"/>
      <c r="AP21" s="487"/>
      <c r="AQ21" s="487"/>
      <c r="AR21" s="487"/>
      <c r="AS21" s="509"/>
      <c r="AT21" s="509"/>
      <c r="AU21" s="509"/>
      <c r="AV21" s="509"/>
      <c r="AW21" s="509"/>
      <c r="AX21" s="509"/>
      <c r="AY21" s="487"/>
      <c r="AZ21" s="487"/>
      <c r="BA21" s="487"/>
      <c r="BB21" s="487"/>
      <c r="BC21" s="487"/>
      <c r="BD21" s="487"/>
      <c r="BE21" s="509"/>
      <c r="BF21" s="509"/>
      <c r="BG21" s="509"/>
      <c r="BH21" s="509"/>
      <c r="BI21" s="509"/>
      <c r="BJ21" s="509"/>
      <c r="BK21" s="487"/>
      <c r="BL21" s="487"/>
      <c r="BM21" s="487"/>
      <c r="BN21" s="487"/>
      <c r="BO21" s="487"/>
      <c r="BP21" s="487"/>
      <c r="BQ21" s="487"/>
      <c r="BR21" s="487"/>
      <c r="BS21" s="487"/>
      <c r="BT21" s="487"/>
      <c r="BU21" s="487"/>
      <c r="BV21" s="487"/>
      <c r="BW21" s="509"/>
      <c r="BX21" s="509"/>
      <c r="BY21" s="509"/>
      <c r="BZ21" s="509"/>
      <c r="CA21" s="509"/>
      <c r="CB21" s="509"/>
      <c r="CI21" s="510"/>
      <c r="CJ21" s="510"/>
      <c r="CK21" s="510"/>
      <c r="CL21" s="510"/>
      <c r="CM21" s="510"/>
      <c r="CN21" s="510"/>
      <c r="CO21" s="510"/>
    </row>
    <row r="22" spans="1:93" x14ac:dyDescent="0.25">
      <c r="B22" s="498" t="s">
        <v>437</v>
      </c>
      <c r="C22" s="487">
        <v>81</v>
      </c>
      <c r="D22" s="487">
        <v>72</v>
      </c>
      <c r="E22" s="487">
        <v>77</v>
      </c>
      <c r="F22" s="487">
        <v>48351</v>
      </c>
      <c r="G22" s="487">
        <v>49726</v>
      </c>
      <c r="H22" s="487">
        <v>98077</v>
      </c>
      <c r="I22" s="487">
        <v>75</v>
      </c>
      <c r="J22" s="487">
        <v>60</v>
      </c>
      <c r="K22" s="487">
        <v>68</v>
      </c>
      <c r="L22" s="487">
        <v>48331</v>
      </c>
      <c r="M22" s="487">
        <v>49690</v>
      </c>
      <c r="N22" s="487">
        <v>98021</v>
      </c>
      <c r="O22" s="509">
        <v>73</v>
      </c>
      <c r="P22" s="509">
        <v>73</v>
      </c>
      <c r="Q22" s="509">
        <v>73</v>
      </c>
      <c r="R22" s="509">
        <v>48348</v>
      </c>
      <c r="S22" s="509">
        <v>49723</v>
      </c>
      <c r="T22" s="509">
        <v>98071</v>
      </c>
      <c r="U22" s="509" t="s">
        <v>416</v>
      </c>
      <c r="V22" s="509" t="s">
        <v>416</v>
      </c>
      <c r="W22" s="509" t="s">
        <v>416</v>
      </c>
      <c r="X22" s="509" t="s">
        <v>416</v>
      </c>
      <c r="Y22" s="509" t="s">
        <v>416</v>
      </c>
      <c r="Z22" s="509" t="s">
        <v>416</v>
      </c>
      <c r="AA22" s="509">
        <v>64</v>
      </c>
      <c r="AB22" s="509">
        <v>54</v>
      </c>
      <c r="AC22" s="509">
        <v>59</v>
      </c>
      <c r="AD22" s="509">
        <v>48303</v>
      </c>
      <c r="AE22" s="509">
        <v>49644</v>
      </c>
      <c r="AF22" s="509">
        <v>97947</v>
      </c>
      <c r="AG22" s="487">
        <v>92</v>
      </c>
      <c r="AH22" s="487">
        <v>86</v>
      </c>
      <c r="AI22" s="487">
        <v>89</v>
      </c>
      <c r="AJ22" s="487">
        <v>214673</v>
      </c>
      <c r="AK22" s="487">
        <v>224883</v>
      </c>
      <c r="AL22" s="487">
        <v>439556</v>
      </c>
      <c r="AM22" s="487">
        <v>89</v>
      </c>
      <c r="AN22" s="487">
        <v>79</v>
      </c>
      <c r="AO22" s="487">
        <v>84</v>
      </c>
      <c r="AP22" s="487">
        <v>214608</v>
      </c>
      <c r="AQ22" s="487">
        <v>224788</v>
      </c>
      <c r="AR22" s="487">
        <v>439396</v>
      </c>
      <c r="AS22" s="509">
        <v>87</v>
      </c>
      <c r="AT22" s="509">
        <v>87</v>
      </c>
      <c r="AU22" s="509">
        <v>87</v>
      </c>
      <c r="AV22" s="509">
        <v>214670</v>
      </c>
      <c r="AW22" s="509">
        <v>224877</v>
      </c>
      <c r="AX22" s="509">
        <v>439547</v>
      </c>
      <c r="AY22" s="487" t="s">
        <v>416</v>
      </c>
      <c r="AZ22" s="487" t="s">
        <v>416</v>
      </c>
      <c r="BA22" s="487" t="s">
        <v>416</v>
      </c>
      <c r="BB22" s="487" t="s">
        <v>416</v>
      </c>
      <c r="BC22" s="487" t="s">
        <v>416</v>
      </c>
      <c r="BD22" s="487" t="s">
        <v>416</v>
      </c>
      <c r="BE22" s="509">
        <v>82</v>
      </c>
      <c r="BF22" s="509">
        <v>74</v>
      </c>
      <c r="BG22" s="509">
        <v>78</v>
      </c>
      <c r="BH22" s="509">
        <v>214568</v>
      </c>
      <c r="BI22" s="509">
        <v>224747</v>
      </c>
      <c r="BJ22" s="509">
        <v>439315</v>
      </c>
      <c r="BK22" s="487">
        <v>90</v>
      </c>
      <c r="BL22" s="487">
        <v>84</v>
      </c>
      <c r="BM22" s="487">
        <v>87</v>
      </c>
      <c r="BN22" s="487">
        <v>263024</v>
      </c>
      <c r="BO22" s="487">
        <v>274609</v>
      </c>
      <c r="BP22" s="487">
        <v>537633</v>
      </c>
      <c r="BQ22" s="487">
        <v>87</v>
      </c>
      <c r="BR22" s="487">
        <v>76</v>
      </c>
      <c r="BS22" s="487">
        <v>81</v>
      </c>
      <c r="BT22" s="487">
        <v>262939</v>
      </c>
      <c r="BU22" s="487">
        <v>274478</v>
      </c>
      <c r="BV22" s="487">
        <v>537417</v>
      </c>
      <c r="BW22" s="509">
        <v>84</v>
      </c>
      <c r="BX22" s="509">
        <v>84</v>
      </c>
      <c r="BY22" s="509">
        <v>84</v>
      </c>
      <c r="BZ22" s="509">
        <v>263018</v>
      </c>
      <c r="CA22" s="509">
        <v>274600</v>
      </c>
      <c r="CB22" s="509">
        <v>537618</v>
      </c>
      <c r="CC22" s="488" t="s">
        <v>416</v>
      </c>
      <c r="CD22" s="488" t="s">
        <v>416</v>
      </c>
      <c r="CE22" s="488" t="s">
        <v>416</v>
      </c>
      <c r="CF22" s="488" t="s">
        <v>416</v>
      </c>
      <c r="CG22" s="488" t="s">
        <v>416</v>
      </c>
      <c r="CH22" s="488" t="s">
        <v>416</v>
      </c>
      <c r="CI22" s="510">
        <v>78</v>
      </c>
      <c r="CJ22" s="510">
        <v>71</v>
      </c>
      <c r="CK22" s="510">
        <v>74</v>
      </c>
      <c r="CL22" s="510">
        <v>262871</v>
      </c>
      <c r="CM22" s="510">
        <v>274391</v>
      </c>
      <c r="CN22" s="510">
        <v>537262</v>
      </c>
      <c r="CO22" s="510"/>
    </row>
    <row r="24" spans="1:93" x14ac:dyDescent="0.25">
      <c r="B24" s="487"/>
      <c r="C24" s="487"/>
      <c r="D24" s="487"/>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487"/>
      <c r="AD24" s="487"/>
      <c r="AE24" s="487"/>
      <c r="AF24" s="487"/>
      <c r="AG24" s="487"/>
      <c r="AH24" s="487"/>
      <c r="AI24" s="487"/>
      <c r="AJ24" s="487"/>
      <c r="AK24" s="487"/>
      <c r="AL24" s="487"/>
      <c r="AM24" s="487"/>
      <c r="AN24" s="487"/>
      <c r="AO24" s="487"/>
      <c r="AP24" s="487"/>
      <c r="AQ24" s="487"/>
      <c r="AR24" s="487"/>
      <c r="AS24" s="487"/>
      <c r="AT24" s="487"/>
      <c r="AU24" s="487"/>
      <c r="AV24" s="487"/>
      <c r="AW24" s="487"/>
      <c r="AX24" s="487"/>
      <c r="AY24" s="487"/>
      <c r="AZ24" s="487"/>
      <c r="BA24" s="487"/>
      <c r="BB24" s="487"/>
      <c r="BC24" s="487"/>
      <c r="BD24" s="487"/>
      <c r="BE24" s="487"/>
      <c r="BF24" s="487"/>
      <c r="BG24" s="487"/>
      <c r="BH24" s="487"/>
      <c r="BI24" s="487"/>
      <c r="BJ24" s="487"/>
      <c r="BK24" s="487"/>
      <c r="BL24" s="487"/>
      <c r="BM24" s="487"/>
      <c r="BN24" s="487"/>
      <c r="BO24" s="487"/>
      <c r="BP24" s="487"/>
      <c r="BQ24" s="487"/>
      <c r="BR24" s="487"/>
      <c r="BS24" s="487"/>
      <c r="BT24" s="487"/>
      <c r="BU24" s="487"/>
      <c r="BV24" s="487"/>
      <c r="BW24" s="487"/>
      <c r="BX24" s="487"/>
      <c r="BY24" s="487"/>
      <c r="BZ24" s="487"/>
      <c r="CA24" s="487"/>
      <c r="CB24" s="487"/>
    </row>
    <row r="31" spans="1:93" x14ac:dyDescent="0.25">
      <c r="B31" s="487"/>
      <c r="C31" s="500" t="s">
        <v>432</v>
      </c>
      <c r="D31" s="500"/>
      <c r="E31" s="500"/>
      <c r="F31" s="500"/>
      <c r="G31" s="500"/>
      <c r="H31" s="500"/>
      <c r="I31" s="493"/>
      <c r="J31" s="493"/>
      <c r="K31" s="493"/>
      <c r="L31" s="493"/>
      <c r="M31" s="493"/>
      <c r="N31" s="493"/>
      <c r="O31" s="501"/>
      <c r="P31" s="501"/>
      <c r="Q31" s="501"/>
      <c r="R31" s="501"/>
      <c r="S31" s="501"/>
      <c r="T31" s="501"/>
      <c r="U31" s="502"/>
      <c r="V31" s="502"/>
      <c r="W31" s="502"/>
      <c r="X31" s="502"/>
      <c r="Y31" s="502"/>
      <c r="Z31" s="502"/>
      <c r="AA31" s="502"/>
      <c r="AB31" s="502"/>
      <c r="AC31" s="502"/>
      <c r="AD31" s="502"/>
      <c r="AE31" s="502"/>
      <c r="AF31" s="502"/>
      <c r="AG31" s="500" t="s">
        <v>433</v>
      </c>
      <c r="AH31" s="500"/>
      <c r="AI31" s="500"/>
      <c r="AJ31" s="500"/>
      <c r="AK31" s="500"/>
      <c r="AL31" s="500"/>
      <c r="AM31" s="493"/>
      <c r="AN31" s="493"/>
      <c r="AO31" s="493"/>
      <c r="AP31" s="493"/>
      <c r="AQ31" s="493"/>
      <c r="AR31" s="493"/>
      <c r="AS31" s="501"/>
      <c r="AT31" s="501"/>
      <c r="AU31" s="501"/>
      <c r="AV31" s="501"/>
      <c r="AW31" s="501"/>
      <c r="AX31" s="501"/>
      <c r="AY31" s="502"/>
      <c r="AZ31" s="502"/>
      <c r="BA31" s="502"/>
      <c r="BB31" s="502"/>
      <c r="BC31" s="502"/>
      <c r="BD31" s="502"/>
      <c r="BE31" s="502"/>
      <c r="BF31" s="502"/>
      <c r="BG31" s="502"/>
      <c r="BH31" s="502"/>
      <c r="BI31" s="502"/>
      <c r="BJ31" s="502"/>
      <c r="BK31" s="500" t="s">
        <v>326</v>
      </c>
      <c r="BL31" s="500"/>
      <c r="BM31" s="500"/>
      <c r="BN31" s="500"/>
      <c r="BO31" s="500"/>
      <c r="BP31" s="500"/>
      <c r="BQ31" s="493"/>
      <c r="BR31" s="493"/>
      <c r="BS31" s="493"/>
      <c r="BT31" s="493"/>
      <c r="BU31" s="493"/>
      <c r="BV31" s="493"/>
      <c r="BW31" s="501"/>
      <c r="BX31" s="501"/>
      <c r="BY31" s="501"/>
      <c r="BZ31" s="501"/>
      <c r="CA31" s="501"/>
      <c r="CB31" s="501"/>
    </row>
    <row r="32" spans="1:93" x14ac:dyDescent="0.25">
      <c r="A32" s="487"/>
      <c r="B32" s="487"/>
      <c r="C32" s="500" t="s">
        <v>351</v>
      </c>
      <c r="D32" s="500"/>
      <c r="E32" s="500"/>
      <c r="F32" s="500"/>
      <c r="G32" s="500"/>
      <c r="H32" s="500"/>
      <c r="I32" s="493" t="s">
        <v>351</v>
      </c>
      <c r="J32" s="493"/>
      <c r="K32" s="493"/>
      <c r="L32" s="493"/>
      <c r="M32" s="493"/>
      <c r="N32" s="493"/>
      <c r="O32" s="501" t="s">
        <v>351</v>
      </c>
      <c r="P32" s="501"/>
      <c r="Q32" s="501"/>
      <c r="R32" s="501"/>
      <c r="S32" s="501"/>
      <c r="T32" s="501"/>
      <c r="U32" s="502"/>
      <c r="V32" s="502"/>
      <c r="W32" s="502"/>
      <c r="X32" s="502"/>
      <c r="Y32" s="502"/>
      <c r="Z32" s="502"/>
      <c r="AA32" s="502"/>
      <c r="AB32" s="502"/>
      <c r="AC32" s="502"/>
      <c r="AD32" s="502"/>
      <c r="AE32" s="502"/>
      <c r="AF32" s="502"/>
      <c r="AG32" s="500" t="s">
        <v>351</v>
      </c>
      <c r="AH32" s="500"/>
      <c r="AI32" s="500"/>
      <c r="AJ32" s="500"/>
      <c r="AK32" s="500"/>
      <c r="AL32" s="500"/>
      <c r="AM32" s="493" t="s">
        <v>351</v>
      </c>
      <c r="AN32" s="493"/>
      <c r="AO32" s="493"/>
      <c r="AP32" s="493"/>
      <c r="AQ32" s="493"/>
      <c r="AR32" s="493"/>
      <c r="AS32" s="501" t="s">
        <v>351</v>
      </c>
      <c r="AT32" s="501"/>
      <c r="AU32" s="501"/>
      <c r="AV32" s="501"/>
      <c r="AW32" s="501"/>
      <c r="AX32" s="501"/>
      <c r="AY32" s="502"/>
      <c r="AZ32" s="502"/>
      <c r="BA32" s="502"/>
      <c r="BB32" s="502"/>
      <c r="BC32" s="502"/>
      <c r="BD32" s="502"/>
      <c r="BE32" s="502"/>
      <c r="BF32" s="502"/>
      <c r="BG32" s="502"/>
      <c r="BH32" s="502"/>
      <c r="BI32" s="502"/>
      <c r="BJ32" s="502"/>
      <c r="BK32" s="500" t="s">
        <v>351</v>
      </c>
      <c r="BL32" s="500"/>
      <c r="BM32" s="500"/>
      <c r="BN32" s="500"/>
      <c r="BO32" s="500"/>
      <c r="BP32" s="500"/>
      <c r="BQ32" s="493" t="s">
        <v>351</v>
      </c>
      <c r="BR32" s="493"/>
      <c r="BS32" s="493"/>
      <c r="BT32" s="493"/>
      <c r="BU32" s="493"/>
      <c r="BV32" s="493"/>
      <c r="BW32" s="501" t="s">
        <v>351</v>
      </c>
      <c r="BX32" s="501"/>
      <c r="BY32" s="501"/>
      <c r="BZ32" s="501"/>
      <c r="CA32" s="501"/>
      <c r="CB32" s="501"/>
    </row>
    <row r="33" spans="1:80" x14ac:dyDescent="0.25">
      <c r="A33" s="487"/>
      <c r="B33" s="503"/>
      <c r="C33" s="500">
        <v>1</v>
      </c>
      <c r="D33" s="500"/>
      <c r="E33" s="500"/>
      <c r="F33" s="500"/>
      <c r="G33" s="500"/>
      <c r="H33" s="500"/>
      <c r="I33" s="493">
        <v>1</v>
      </c>
      <c r="J33" s="493"/>
      <c r="K33" s="493"/>
      <c r="L33" s="493"/>
      <c r="M33" s="493"/>
      <c r="N33" s="493"/>
      <c r="O33" s="501">
        <v>1</v>
      </c>
      <c r="P33" s="501"/>
      <c r="Q33" s="501"/>
      <c r="R33" s="501"/>
      <c r="S33" s="501"/>
      <c r="T33" s="501"/>
      <c r="U33" s="502"/>
      <c r="V33" s="502"/>
      <c r="W33" s="502"/>
      <c r="X33" s="502"/>
      <c r="Y33" s="502"/>
      <c r="Z33" s="502"/>
      <c r="AA33" s="502"/>
      <c r="AB33" s="502"/>
      <c r="AC33" s="502"/>
      <c r="AD33" s="502"/>
      <c r="AE33" s="502"/>
      <c r="AF33" s="502"/>
      <c r="AG33" s="500">
        <v>1</v>
      </c>
      <c r="AH33" s="500"/>
      <c r="AI33" s="500"/>
      <c r="AJ33" s="500"/>
      <c r="AK33" s="500"/>
      <c r="AL33" s="500"/>
      <c r="AM33" s="493">
        <v>1</v>
      </c>
      <c r="AN33" s="493"/>
      <c r="AO33" s="493"/>
      <c r="AP33" s="493"/>
      <c r="AQ33" s="493"/>
      <c r="AR33" s="493"/>
      <c r="AS33" s="501">
        <v>1</v>
      </c>
      <c r="AT33" s="501"/>
      <c r="AU33" s="501"/>
      <c r="AV33" s="501"/>
      <c r="AW33" s="501"/>
      <c r="AX33" s="501"/>
      <c r="AY33" s="502"/>
      <c r="AZ33" s="502"/>
      <c r="BA33" s="502"/>
      <c r="BB33" s="502"/>
      <c r="BC33" s="502"/>
      <c r="BD33" s="502"/>
      <c r="BE33" s="502"/>
      <c r="BF33" s="502"/>
      <c r="BG33" s="502"/>
      <c r="BH33" s="502"/>
      <c r="BI33" s="502"/>
      <c r="BJ33" s="502"/>
      <c r="BK33" s="500">
        <v>1</v>
      </c>
      <c r="BL33" s="500"/>
      <c r="BM33" s="500"/>
      <c r="BN33" s="500"/>
      <c r="BO33" s="500"/>
      <c r="BP33" s="500"/>
      <c r="BQ33" s="493">
        <v>1</v>
      </c>
      <c r="BR33" s="493"/>
      <c r="BS33" s="493"/>
      <c r="BT33" s="493"/>
      <c r="BU33" s="493"/>
      <c r="BV33" s="493"/>
      <c r="BW33" s="501">
        <v>1</v>
      </c>
      <c r="BX33" s="501"/>
      <c r="BY33" s="501"/>
      <c r="BZ33" s="501"/>
      <c r="CA33" s="501"/>
      <c r="CB33" s="501"/>
    </row>
    <row r="34" spans="1:80" x14ac:dyDescent="0.25">
      <c r="A34" s="487"/>
      <c r="B34" s="503"/>
      <c r="C34" s="500" t="s">
        <v>364</v>
      </c>
      <c r="D34" s="500"/>
      <c r="E34" s="500"/>
      <c r="F34" s="500"/>
      <c r="G34" s="500"/>
      <c r="H34" s="500"/>
      <c r="I34" s="493" t="s">
        <v>365</v>
      </c>
      <c r="J34" s="493"/>
      <c r="K34" s="493"/>
      <c r="L34" s="493"/>
      <c r="M34" s="493"/>
      <c r="N34" s="493"/>
      <c r="O34" s="501" t="s">
        <v>366</v>
      </c>
      <c r="P34" s="501"/>
      <c r="Q34" s="501"/>
      <c r="R34" s="501"/>
      <c r="S34" s="501"/>
      <c r="T34" s="501"/>
      <c r="U34" s="502"/>
      <c r="V34" s="502"/>
      <c r="W34" s="502"/>
      <c r="X34" s="502"/>
      <c r="Y34" s="502"/>
      <c r="Z34" s="502"/>
      <c r="AA34" s="502"/>
      <c r="AB34" s="502"/>
      <c r="AC34" s="502"/>
      <c r="AD34" s="502"/>
      <c r="AE34" s="502"/>
      <c r="AF34" s="502"/>
      <c r="AG34" s="500" t="s">
        <v>364</v>
      </c>
      <c r="AH34" s="500"/>
      <c r="AI34" s="500"/>
      <c r="AJ34" s="500"/>
      <c r="AK34" s="500"/>
      <c r="AL34" s="500"/>
      <c r="AM34" s="493" t="s">
        <v>365</v>
      </c>
      <c r="AN34" s="493"/>
      <c r="AO34" s="493"/>
      <c r="AP34" s="493"/>
      <c r="AQ34" s="493"/>
      <c r="AR34" s="493"/>
      <c r="AS34" s="501" t="s">
        <v>366</v>
      </c>
      <c r="AT34" s="501"/>
      <c r="AU34" s="501"/>
      <c r="AV34" s="501"/>
      <c r="AW34" s="501"/>
      <c r="AX34" s="501"/>
      <c r="AY34" s="502"/>
      <c r="AZ34" s="502"/>
      <c r="BA34" s="502"/>
      <c r="BB34" s="502"/>
      <c r="BC34" s="502"/>
      <c r="BD34" s="502"/>
      <c r="BE34" s="502"/>
      <c r="BF34" s="502"/>
      <c r="BG34" s="502"/>
      <c r="BH34" s="502"/>
      <c r="BI34" s="502"/>
      <c r="BJ34" s="502"/>
      <c r="BK34" s="500" t="s">
        <v>364</v>
      </c>
      <c r="BL34" s="500"/>
      <c r="BM34" s="500"/>
      <c r="BN34" s="500"/>
      <c r="BO34" s="500"/>
      <c r="BP34" s="500"/>
      <c r="BQ34" s="493" t="s">
        <v>365</v>
      </c>
      <c r="BR34" s="493"/>
      <c r="BS34" s="493"/>
      <c r="BT34" s="493"/>
      <c r="BU34" s="493"/>
      <c r="BV34" s="493"/>
      <c r="BW34" s="501" t="s">
        <v>366</v>
      </c>
      <c r="BX34" s="501"/>
      <c r="BY34" s="501"/>
      <c r="BZ34" s="501"/>
      <c r="CA34" s="501"/>
      <c r="CB34" s="501"/>
    </row>
    <row r="35" spans="1:80" x14ac:dyDescent="0.25">
      <c r="A35" s="487"/>
      <c r="B35" s="503"/>
      <c r="C35" s="500">
        <v>2</v>
      </c>
      <c r="D35" s="500"/>
      <c r="E35" s="500"/>
      <c r="F35" s="500" t="s">
        <v>326</v>
      </c>
      <c r="G35" s="500"/>
      <c r="H35" s="500"/>
      <c r="I35" s="493">
        <v>2</v>
      </c>
      <c r="J35" s="493"/>
      <c r="K35" s="493"/>
      <c r="L35" s="493" t="s">
        <v>326</v>
      </c>
      <c r="M35" s="493"/>
      <c r="N35" s="493"/>
      <c r="O35" s="501">
        <v>1</v>
      </c>
      <c r="P35" s="501"/>
      <c r="Q35" s="501"/>
      <c r="R35" s="501" t="s">
        <v>326</v>
      </c>
      <c r="S35" s="501"/>
      <c r="T35" s="501"/>
      <c r="U35" s="502"/>
      <c r="V35" s="502"/>
      <c r="W35" s="502"/>
      <c r="X35" s="502"/>
      <c r="Y35" s="502"/>
      <c r="Z35" s="502"/>
      <c r="AA35" s="502"/>
      <c r="AB35" s="502"/>
      <c r="AC35" s="502"/>
      <c r="AD35" s="502"/>
      <c r="AE35" s="502"/>
      <c r="AF35" s="502"/>
      <c r="AG35" s="500">
        <v>2</v>
      </c>
      <c r="AH35" s="500"/>
      <c r="AI35" s="500"/>
      <c r="AJ35" s="500" t="s">
        <v>326</v>
      </c>
      <c r="AK35" s="500"/>
      <c r="AL35" s="500"/>
      <c r="AM35" s="493">
        <v>2</v>
      </c>
      <c r="AN35" s="493"/>
      <c r="AO35" s="493"/>
      <c r="AP35" s="493" t="s">
        <v>326</v>
      </c>
      <c r="AQ35" s="493"/>
      <c r="AR35" s="493"/>
      <c r="AS35" s="501">
        <v>1</v>
      </c>
      <c r="AT35" s="501"/>
      <c r="AU35" s="501"/>
      <c r="AV35" s="501" t="s">
        <v>326</v>
      </c>
      <c r="AW35" s="501"/>
      <c r="AX35" s="501"/>
      <c r="AY35" s="502"/>
      <c r="AZ35" s="502"/>
      <c r="BA35" s="502"/>
      <c r="BB35" s="502"/>
      <c r="BC35" s="502"/>
      <c r="BD35" s="502"/>
      <c r="BE35" s="502"/>
      <c r="BF35" s="502"/>
      <c r="BG35" s="502"/>
      <c r="BH35" s="502"/>
      <c r="BI35" s="502"/>
      <c r="BJ35" s="502"/>
      <c r="BK35" s="500">
        <v>2</v>
      </c>
      <c r="BL35" s="500"/>
      <c r="BM35" s="500"/>
      <c r="BN35" s="500" t="s">
        <v>326</v>
      </c>
      <c r="BO35" s="500"/>
      <c r="BP35" s="500"/>
      <c r="BQ35" s="493">
        <v>2</v>
      </c>
      <c r="BR35" s="493"/>
      <c r="BS35" s="493"/>
      <c r="BT35" s="493" t="s">
        <v>326</v>
      </c>
      <c r="BU35" s="493"/>
      <c r="BV35" s="493"/>
      <c r="BW35" s="501">
        <v>1</v>
      </c>
      <c r="BX35" s="501"/>
      <c r="BY35" s="501"/>
      <c r="BZ35" s="501" t="s">
        <v>326</v>
      </c>
      <c r="CA35" s="501"/>
      <c r="CB35" s="501"/>
    </row>
    <row r="36" spans="1:80" x14ac:dyDescent="0.25">
      <c r="A36" s="487"/>
      <c r="B36" s="503"/>
      <c r="C36" s="500" t="s">
        <v>352</v>
      </c>
      <c r="D36" s="500"/>
      <c r="E36" s="500"/>
      <c r="F36" s="500" t="s">
        <v>352</v>
      </c>
      <c r="G36" s="500"/>
      <c r="H36" s="500"/>
      <c r="I36" s="493" t="s">
        <v>352</v>
      </c>
      <c r="J36" s="493"/>
      <c r="K36" s="493"/>
      <c r="L36" s="493" t="s">
        <v>352</v>
      </c>
      <c r="M36" s="493"/>
      <c r="N36" s="493"/>
      <c r="O36" s="501" t="s">
        <v>352</v>
      </c>
      <c r="P36" s="501"/>
      <c r="Q36" s="501"/>
      <c r="R36" s="501" t="s">
        <v>352</v>
      </c>
      <c r="S36" s="501"/>
      <c r="T36" s="501"/>
      <c r="U36" s="502"/>
      <c r="V36" s="502"/>
      <c r="W36" s="502"/>
      <c r="X36" s="502"/>
      <c r="Y36" s="502"/>
      <c r="Z36" s="502"/>
      <c r="AA36" s="502"/>
      <c r="AB36" s="502"/>
      <c r="AC36" s="502"/>
      <c r="AD36" s="502"/>
      <c r="AE36" s="502"/>
      <c r="AF36" s="502"/>
      <c r="AG36" s="500" t="s">
        <v>352</v>
      </c>
      <c r="AH36" s="500"/>
      <c r="AI36" s="500"/>
      <c r="AJ36" s="500" t="s">
        <v>352</v>
      </c>
      <c r="AK36" s="500"/>
      <c r="AL36" s="500"/>
      <c r="AM36" s="493" t="s">
        <v>352</v>
      </c>
      <c r="AN36" s="493"/>
      <c r="AO36" s="493"/>
      <c r="AP36" s="493" t="s">
        <v>352</v>
      </c>
      <c r="AQ36" s="493"/>
      <c r="AR36" s="493"/>
      <c r="AS36" s="501" t="s">
        <v>352</v>
      </c>
      <c r="AT36" s="501"/>
      <c r="AU36" s="501"/>
      <c r="AV36" s="501" t="s">
        <v>352</v>
      </c>
      <c r="AW36" s="501"/>
      <c r="AX36" s="501"/>
      <c r="AY36" s="502"/>
      <c r="AZ36" s="502"/>
      <c r="BA36" s="502"/>
      <c r="BB36" s="502"/>
      <c r="BC36" s="502"/>
      <c r="BD36" s="502"/>
      <c r="BE36" s="502"/>
      <c r="BF36" s="502"/>
      <c r="BG36" s="502"/>
      <c r="BH36" s="502"/>
      <c r="BI36" s="502"/>
      <c r="BJ36" s="502"/>
      <c r="BK36" s="500" t="s">
        <v>352</v>
      </c>
      <c r="BL36" s="500"/>
      <c r="BM36" s="500"/>
      <c r="BN36" s="500" t="s">
        <v>352</v>
      </c>
      <c r="BO36" s="500"/>
      <c r="BP36" s="500"/>
      <c r="BQ36" s="493" t="s">
        <v>352</v>
      </c>
      <c r="BR36" s="493"/>
      <c r="BS36" s="493"/>
      <c r="BT36" s="493" t="s">
        <v>352</v>
      </c>
      <c r="BU36" s="493"/>
      <c r="BV36" s="493"/>
      <c r="BW36" s="501" t="s">
        <v>352</v>
      </c>
      <c r="BX36" s="501"/>
      <c r="BY36" s="501"/>
      <c r="BZ36" s="501" t="s">
        <v>352</v>
      </c>
      <c r="CA36" s="501"/>
      <c r="CB36" s="501"/>
    </row>
    <row r="37" spans="1:80" x14ac:dyDescent="0.25">
      <c r="A37" s="487"/>
      <c r="B37" s="503"/>
      <c r="C37" s="511" t="s">
        <v>353</v>
      </c>
      <c r="D37" s="511" t="s">
        <v>354</v>
      </c>
      <c r="E37" s="511" t="s">
        <v>326</v>
      </c>
      <c r="F37" s="511" t="s">
        <v>353</v>
      </c>
      <c r="G37" s="511" t="s">
        <v>354</v>
      </c>
      <c r="H37" s="511" t="s">
        <v>326</v>
      </c>
      <c r="I37" s="512" t="s">
        <v>353</v>
      </c>
      <c r="J37" s="512" t="s">
        <v>354</v>
      </c>
      <c r="K37" s="512" t="s">
        <v>326</v>
      </c>
      <c r="L37" s="512" t="s">
        <v>353</v>
      </c>
      <c r="M37" s="512" t="s">
        <v>354</v>
      </c>
      <c r="N37" s="512" t="s">
        <v>326</v>
      </c>
      <c r="O37" s="513" t="s">
        <v>353</v>
      </c>
      <c r="P37" s="513" t="s">
        <v>354</v>
      </c>
      <c r="Q37" s="513" t="s">
        <v>326</v>
      </c>
      <c r="R37" s="513" t="s">
        <v>353</v>
      </c>
      <c r="S37" s="513" t="s">
        <v>354</v>
      </c>
      <c r="T37" s="513" t="s">
        <v>326</v>
      </c>
      <c r="U37" s="514"/>
      <c r="V37" s="514"/>
      <c r="W37" s="514"/>
      <c r="X37" s="514"/>
      <c r="Y37" s="514"/>
      <c r="Z37" s="514"/>
      <c r="AA37" s="514"/>
      <c r="AB37" s="514"/>
      <c r="AC37" s="514"/>
      <c r="AD37" s="514"/>
      <c r="AE37" s="514"/>
      <c r="AF37" s="514"/>
      <c r="AG37" s="511" t="s">
        <v>353</v>
      </c>
      <c r="AH37" s="511" t="s">
        <v>354</v>
      </c>
      <c r="AI37" s="511" t="s">
        <v>326</v>
      </c>
      <c r="AJ37" s="511" t="s">
        <v>353</v>
      </c>
      <c r="AK37" s="511" t="s">
        <v>354</v>
      </c>
      <c r="AL37" s="511" t="s">
        <v>326</v>
      </c>
      <c r="AM37" s="512" t="s">
        <v>353</v>
      </c>
      <c r="AN37" s="512" t="s">
        <v>354</v>
      </c>
      <c r="AO37" s="512" t="s">
        <v>326</v>
      </c>
      <c r="AP37" s="512" t="s">
        <v>353</v>
      </c>
      <c r="AQ37" s="512" t="s">
        <v>354</v>
      </c>
      <c r="AR37" s="512" t="s">
        <v>326</v>
      </c>
      <c r="AS37" s="513" t="s">
        <v>353</v>
      </c>
      <c r="AT37" s="513" t="s">
        <v>354</v>
      </c>
      <c r="AU37" s="513" t="s">
        <v>326</v>
      </c>
      <c r="AV37" s="513" t="s">
        <v>353</v>
      </c>
      <c r="AW37" s="513" t="s">
        <v>354</v>
      </c>
      <c r="AX37" s="513" t="s">
        <v>326</v>
      </c>
      <c r="AY37" s="514"/>
      <c r="AZ37" s="514"/>
      <c r="BA37" s="514"/>
      <c r="BB37" s="514"/>
      <c r="BC37" s="514"/>
      <c r="BD37" s="514"/>
      <c r="BE37" s="514"/>
      <c r="BF37" s="514"/>
      <c r="BG37" s="514"/>
      <c r="BH37" s="514"/>
      <c r="BI37" s="514"/>
      <c r="BJ37" s="514"/>
      <c r="BK37" s="511" t="s">
        <v>353</v>
      </c>
      <c r="BL37" s="511" t="s">
        <v>354</v>
      </c>
      <c r="BM37" s="511" t="s">
        <v>326</v>
      </c>
      <c r="BN37" s="511" t="s">
        <v>353</v>
      </c>
      <c r="BO37" s="511" t="s">
        <v>354</v>
      </c>
      <c r="BP37" s="511" t="s">
        <v>326</v>
      </c>
      <c r="BQ37" s="512" t="s">
        <v>353</v>
      </c>
      <c r="BR37" s="512" t="s">
        <v>354</v>
      </c>
      <c r="BS37" s="512" t="s">
        <v>326</v>
      </c>
      <c r="BT37" s="512" t="s">
        <v>353</v>
      </c>
      <c r="BU37" s="512" t="s">
        <v>354</v>
      </c>
      <c r="BV37" s="512" t="s">
        <v>326</v>
      </c>
      <c r="BW37" s="513" t="s">
        <v>353</v>
      </c>
      <c r="BX37" s="513" t="s">
        <v>354</v>
      </c>
      <c r="BY37" s="513" t="s">
        <v>326</v>
      </c>
      <c r="BZ37" s="513" t="s">
        <v>353</v>
      </c>
      <c r="CA37" s="513" t="s">
        <v>354</v>
      </c>
      <c r="CB37" s="513" t="s">
        <v>326</v>
      </c>
    </row>
    <row r="38" spans="1:80" x14ac:dyDescent="0.25">
      <c r="A38" s="487"/>
      <c r="B38" s="503"/>
      <c r="C38" s="500" t="s">
        <v>372</v>
      </c>
      <c r="D38" s="500" t="s">
        <v>372</v>
      </c>
      <c r="E38" s="500" t="s">
        <v>372</v>
      </c>
      <c r="F38" s="500" t="s">
        <v>372</v>
      </c>
      <c r="G38" s="500" t="s">
        <v>372</v>
      </c>
      <c r="H38" s="500" t="s">
        <v>372</v>
      </c>
      <c r="I38" s="493" t="s">
        <v>372</v>
      </c>
      <c r="J38" s="493" t="s">
        <v>372</v>
      </c>
      <c r="K38" s="493" t="s">
        <v>372</v>
      </c>
      <c r="L38" s="493" t="s">
        <v>372</v>
      </c>
      <c r="M38" s="493" t="s">
        <v>372</v>
      </c>
      <c r="N38" s="493" t="s">
        <v>372</v>
      </c>
      <c r="O38" s="501" t="s">
        <v>372</v>
      </c>
      <c r="P38" s="501" t="s">
        <v>372</v>
      </c>
      <c r="Q38" s="501" t="s">
        <v>372</v>
      </c>
      <c r="R38" s="501" t="s">
        <v>372</v>
      </c>
      <c r="S38" s="501" t="s">
        <v>372</v>
      </c>
      <c r="T38" s="501" t="s">
        <v>372</v>
      </c>
      <c r="U38" s="502"/>
      <c r="V38" s="502"/>
      <c r="W38" s="502"/>
      <c r="X38" s="502"/>
      <c r="Y38" s="502"/>
      <c r="Z38" s="502"/>
      <c r="AA38" s="502"/>
      <c r="AB38" s="502"/>
      <c r="AC38" s="502"/>
      <c r="AD38" s="502"/>
      <c r="AE38" s="502"/>
      <c r="AF38" s="502"/>
      <c r="AG38" s="500" t="s">
        <v>372</v>
      </c>
      <c r="AH38" s="500" t="s">
        <v>372</v>
      </c>
      <c r="AI38" s="500" t="s">
        <v>372</v>
      </c>
      <c r="AJ38" s="500" t="s">
        <v>372</v>
      </c>
      <c r="AK38" s="500" t="s">
        <v>372</v>
      </c>
      <c r="AL38" s="500" t="s">
        <v>372</v>
      </c>
      <c r="AM38" s="493" t="s">
        <v>372</v>
      </c>
      <c r="AN38" s="493" t="s">
        <v>372</v>
      </c>
      <c r="AO38" s="493" t="s">
        <v>372</v>
      </c>
      <c r="AP38" s="493" t="s">
        <v>372</v>
      </c>
      <c r="AQ38" s="493" t="s">
        <v>372</v>
      </c>
      <c r="AR38" s="493" t="s">
        <v>372</v>
      </c>
      <c r="AS38" s="501" t="s">
        <v>372</v>
      </c>
      <c r="AT38" s="501" t="s">
        <v>372</v>
      </c>
      <c r="AU38" s="501" t="s">
        <v>372</v>
      </c>
      <c r="AV38" s="501" t="s">
        <v>372</v>
      </c>
      <c r="AW38" s="501" t="s">
        <v>372</v>
      </c>
      <c r="AX38" s="501" t="s">
        <v>372</v>
      </c>
      <c r="AY38" s="502"/>
      <c r="AZ38" s="502"/>
      <c r="BA38" s="502"/>
      <c r="BB38" s="502"/>
      <c r="BC38" s="502"/>
      <c r="BD38" s="502"/>
      <c r="BE38" s="502"/>
      <c r="BF38" s="502"/>
      <c r="BG38" s="502"/>
      <c r="BH38" s="502"/>
      <c r="BI38" s="502"/>
      <c r="BJ38" s="502"/>
      <c r="BK38" s="500" t="s">
        <v>372</v>
      </c>
      <c r="BL38" s="500" t="s">
        <v>372</v>
      </c>
      <c r="BM38" s="500" t="s">
        <v>372</v>
      </c>
      <c r="BN38" s="500" t="s">
        <v>372</v>
      </c>
      <c r="BO38" s="500" t="s">
        <v>372</v>
      </c>
      <c r="BP38" s="500" t="s">
        <v>372</v>
      </c>
      <c r="BQ38" s="493" t="s">
        <v>372</v>
      </c>
      <c r="BR38" s="493" t="s">
        <v>372</v>
      </c>
      <c r="BS38" s="493" t="s">
        <v>372</v>
      </c>
      <c r="BT38" s="493" t="s">
        <v>372</v>
      </c>
      <c r="BU38" s="493" t="s">
        <v>372</v>
      </c>
      <c r="BV38" s="493" t="s">
        <v>372</v>
      </c>
      <c r="BW38" s="501" t="s">
        <v>372</v>
      </c>
      <c r="BX38" s="501" t="s">
        <v>372</v>
      </c>
      <c r="BY38" s="501" t="s">
        <v>372</v>
      </c>
      <c r="BZ38" s="501" t="s">
        <v>372</v>
      </c>
      <c r="CA38" s="501" t="s">
        <v>372</v>
      </c>
      <c r="CB38" s="501" t="s">
        <v>372</v>
      </c>
    </row>
    <row r="39" spans="1:80" x14ac:dyDescent="0.25">
      <c r="A39" s="487" t="s">
        <v>398</v>
      </c>
      <c r="B39" s="487" t="s">
        <v>48</v>
      </c>
      <c r="C39" s="488" t="s">
        <v>416</v>
      </c>
      <c r="D39" s="488" t="s">
        <v>416</v>
      </c>
      <c r="E39" s="488" t="s">
        <v>416</v>
      </c>
      <c r="F39" s="488" t="s">
        <v>416</v>
      </c>
      <c r="G39" s="488" t="s">
        <v>416</v>
      </c>
      <c r="H39" s="488" t="s">
        <v>416</v>
      </c>
      <c r="I39" s="488" t="s">
        <v>416</v>
      </c>
      <c r="J39" s="488" t="s">
        <v>416</v>
      </c>
      <c r="K39" s="488" t="s">
        <v>416</v>
      </c>
      <c r="L39" s="488" t="s">
        <v>416</v>
      </c>
      <c r="M39" s="488" t="s">
        <v>416</v>
      </c>
      <c r="N39" s="488" t="s">
        <v>416</v>
      </c>
      <c r="O39" s="510">
        <v>88</v>
      </c>
      <c r="P39" s="510">
        <v>92</v>
      </c>
      <c r="Q39" s="510">
        <v>90</v>
      </c>
      <c r="R39" s="510">
        <v>31737</v>
      </c>
      <c r="S39" s="510">
        <v>24163</v>
      </c>
      <c r="T39" s="510">
        <v>55900</v>
      </c>
      <c r="AG39" s="488" t="s">
        <v>416</v>
      </c>
      <c r="AH39" s="488" t="s">
        <v>416</v>
      </c>
      <c r="AI39" s="488" t="s">
        <v>416</v>
      </c>
      <c r="AJ39" s="488" t="s">
        <v>416</v>
      </c>
      <c r="AK39" s="488" t="s">
        <v>416</v>
      </c>
      <c r="AL39" s="488" t="s">
        <v>416</v>
      </c>
      <c r="AM39" s="488" t="s">
        <v>416</v>
      </c>
      <c r="AN39" s="488" t="s">
        <v>416</v>
      </c>
      <c r="AO39" s="488" t="s">
        <v>416</v>
      </c>
      <c r="AP39" s="488" t="s">
        <v>416</v>
      </c>
      <c r="AQ39" s="488" t="s">
        <v>416</v>
      </c>
      <c r="AR39" s="488" t="s">
        <v>416</v>
      </c>
      <c r="AS39" s="510">
        <v>92</v>
      </c>
      <c r="AT39" s="510">
        <v>94</v>
      </c>
      <c r="AU39" s="510">
        <v>93</v>
      </c>
      <c r="AV39" s="510">
        <v>175097</v>
      </c>
      <c r="AW39" s="510">
        <v>158154</v>
      </c>
      <c r="AX39" s="510">
        <v>333251</v>
      </c>
      <c r="BK39" s="488" t="s">
        <v>416</v>
      </c>
      <c r="BL39" s="488" t="s">
        <v>416</v>
      </c>
      <c r="BM39" s="488" t="s">
        <v>416</v>
      </c>
      <c r="BN39" s="488" t="s">
        <v>416</v>
      </c>
      <c r="BO39" s="488" t="s">
        <v>416</v>
      </c>
      <c r="BP39" s="488" t="s">
        <v>416</v>
      </c>
      <c r="BQ39" s="488" t="s">
        <v>416</v>
      </c>
      <c r="BR39" s="488" t="s">
        <v>416</v>
      </c>
      <c r="BS39" s="488" t="s">
        <v>416</v>
      </c>
      <c r="BT39" s="488" t="s">
        <v>416</v>
      </c>
      <c r="BU39" s="488" t="s">
        <v>416</v>
      </c>
      <c r="BV39" s="488" t="s">
        <v>416</v>
      </c>
      <c r="BW39" s="510">
        <v>91</v>
      </c>
      <c r="BX39" s="510">
        <v>94</v>
      </c>
      <c r="BY39" s="510">
        <v>92</v>
      </c>
      <c r="BZ39" s="510">
        <v>206834</v>
      </c>
      <c r="CA39" s="510">
        <v>182317</v>
      </c>
      <c r="CB39" s="510">
        <v>389151</v>
      </c>
    </row>
    <row r="40" spans="1:80" x14ac:dyDescent="0.25">
      <c r="A40" s="487"/>
      <c r="B40" s="487" t="s">
        <v>49</v>
      </c>
      <c r="C40" s="488" t="s">
        <v>416</v>
      </c>
      <c r="D40" s="488" t="s">
        <v>416</v>
      </c>
      <c r="E40" s="488" t="s">
        <v>416</v>
      </c>
      <c r="F40" s="488" t="s">
        <v>416</v>
      </c>
      <c r="G40" s="488" t="s">
        <v>416</v>
      </c>
      <c r="H40" s="488" t="s">
        <v>416</v>
      </c>
      <c r="I40" s="488" t="s">
        <v>416</v>
      </c>
      <c r="J40" s="488" t="s">
        <v>416</v>
      </c>
      <c r="K40" s="488" t="s">
        <v>416</v>
      </c>
      <c r="L40" s="488" t="s">
        <v>416</v>
      </c>
      <c r="M40" s="488" t="s">
        <v>416</v>
      </c>
      <c r="N40" s="488" t="s">
        <v>416</v>
      </c>
      <c r="O40" s="510">
        <v>64</v>
      </c>
      <c r="P40" s="510">
        <v>71</v>
      </c>
      <c r="Q40" s="510">
        <v>69</v>
      </c>
      <c r="R40" s="510">
        <v>14605</v>
      </c>
      <c r="S40" s="510">
        <v>23486</v>
      </c>
      <c r="T40" s="510">
        <v>38091</v>
      </c>
      <c r="AG40" s="488" t="s">
        <v>416</v>
      </c>
      <c r="AH40" s="488" t="s">
        <v>416</v>
      </c>
      <c r="AI40" s="488" t="s">
        <v>416</v>
      </c>
      <c r="AJ40" s="488" t="s">
        <v>416</v>
      </c>
      <c r="AK40" s="488" t="s">
        <v>416</v>
      </c>
      <c r="AL40" s="488" t="s">
        <v>416</v>
      </c>
      <c r="AM40" s="488" t="s">
        <v>416</v>
      </c>
      <c r="AN40" s="488" t="s">
        <v>416</v>
      </c>
      <c r="AO40" s="488" t="s">
        <v>416</v>
      </c>
      <c r="AP40" s="488" t="s">
        <v>416</v>
      </c>
      <c r="AQ40" s="488" t="s">
        <v>416</v>
      </c>
      <c r="AR40" s="488" t="s">
        <v>416</v>
      </c>
      <c r="AS40" s="510">
        <v>66</v>
      </c>
      <c r="AT40" s="510">
        <v>75</v>
      </c>
      <c r="AU40" s="510">
        <v>72</v>
      </c>
      <c r="AV40" s="510">
        <v>30333</v>
      </c>
      <c r="AW40" s="510">
        <v>56839</v>
      </c>
      <c r="AX40" s="510">
        <v>87172</v>
      </c>
      <c r="BK40" s="488" t="s">
        <v>416</v>
      </c>
      <c r="BL40" s="488" t="s">
        <v>416</v>
      </c>
      <c r="BM40" s="488" t="s">
        <v>416</v>
      </c>
      <c r="BN40" s="488" t="s">
        <v>416</v>
      </c>
      <c r="BO40" s="488" t="s">
        <v>416</v>
      </c>
      <c r="BP40" s="488" t="s">
        <v>416</v>
      </c>
      <c r="BQ40" s="488" t="s">
        <v>416</v>
      </c>
      <c r="BR40" s="488" t="s">
        <v>416</v>
      </c>
      <c r="BS40" s="488" t="s">
        <v>416</v>
      </c>
      <c r="BT40" s="488" t="s">
        <v>416</v>
      </c>
      <c r="BU40" s="488" t="s">
        <v>416</v>
      </c>
      <c r="BV40" s="488" t="s">
        <v>416</v>
      </c>
      <c r="BW40" s="510">
        <v>65</v>
      </c>
      <c r="BX40" s="510">
        <v>74</v>
      </c>
      <c r="BY40" s="510">
        <v>71</v>
      </c>
      <c r="BZ40" s="510">
        <v>44938</v>
      </c>
      <c r="CA40" s="510">
        <v>80325</v>
      </c>
      <c r="CB40" s="510">
        <v>125263</v>
      </c>
    </row>
    <row r="41" spans="1:80" x14ac:dyDescent="0.25">
      <c r="A41" s="487"/>
      <c r="B41" s="487" t="s">
        <v>50</v>
      </c>
      <c r="C41" s="488" t="s">
        <v>416</v>
      </c>
      <c r="D41" s="488" t="s">
        <v>416</v>
      </c>
      <c r="E41" s="488" t="s">
        <v>416</v>
      </c>
      <c r="F41" s="488" t="s">
        <v>416</v>
      </c>
      <c r="G41" s="488" t="s">
        <v>416</v>
      </c>
      <c r="H41" s="488" t="s">
        <v>416</v>
      </c>
      <c r="I41" s="488" t="s">
        <v>416</v>
      </c>
      <c r="J41" s="488" t="s">
        <v>416</v>
      </c>
      <c r="K41" s="488" t="s">
        <v>416</v>
      </c>
      <c r="L41" s="488" t="s">
        <v>416</v>
      </c>
      <c r="M41" s="488" t="s">
        <v>416</v>
      </c>
      <c r="N41" s="488" t="s">
        <v>416</v>
      </c>
      <c r="O41" s="510">
        <v>67</v>
      </c>
      <c r="P41" s="510">
        <v>76</v>
      </c>
      <c r="Q41" s="510">
        <v>73</v>
      </c>
      <c r="R41" s="510">
        <v>13126</v>
      </c>
      <c r="S41" s="510">
        <v>19438</v>
      </c>
      <c r="T41" s="510">
        <v>32564</v>
      </c>
      <c r="AG41" s="488" t="s">
        <v>416</v>
      </c>
      <c r="AH41" s="488" t="s">
        <v>416</v>
      </c>
      <c r="AI41" s="488" t="s">
        <v>416</v>
      </c>
      <c r="AJ41" s="488" t="s">
        <v>416</v>
      </c>
      <c r="AK41" s="488" t="s">
        <v>416</v>
      </c>
      <c r="AL41" s="488" t="s">
        <v>416</v>
      </c>
      <c r="AM41" s="488" t="s">
        <v>416</v>
      </c>
      <c r="AN41" s="488" t="s">
        <v>416</v>
      </c>
      <c r="AO41" s="488" t="s">
        <v>416</v>
      </c>
      <c r="AP41" s="488" t="s">
        <v>416</v>
      </c>
      <c r="AQ41" s="488" t="s">
        <v>416</v>
      </c>
      <c r="AR41" s="488" t="s">
        <v>416</v>
      </c>
      <c r="AS41" s="510">
        <v>69</v>
      </c>
      <c r="AT41" s="510">
        <v>79</v>
      </c>
      <c r="AU41" s="510">
        <v>75</v>
      </c>
      <c r="AV41" s="510">
        <v>27435</v>
      </c>
      <c r="AW41" s="510">
        <v>48765</v>
      </c>
      <c r="AX41" s="510">
        <v>76200</v>
      </c>
      <c r="BK41" s="488" t="s">
        <v>416</v>
      </c>
      <c r="BL41" s="488" t="s">
        <v>416</v>
      </c>
      <c r="BM41" s="488" t="s">
        <v>416</v>
      </c>
      <c r="BN41" s="488" t="s">
        <v>416</v>
      </c>
      <c r="BO41" s="488" t="s">
        <v>416</v>
      </c>
      <c r="BP41" s="488" t="s">
        <v>416</v>
      </c>
      <c r="BQ41" s="488" t="s">
        <v>416</v>
      </c>
      <c r="BR41" s="488" t="s">
        <v>416</v>
      </c>
      <c r="BS41" s="488" t="s">
        <v>416</v>
      </c>
      <c r="BT41" s="488" t="s">
        <v>416</v>
      </c>
      <c r="BU41" s="488" t="s">
        <v>416</v>
      </c>
      <c r="BV41" s="488" t="s">
        <v>416</v>
      </c>
      <c r="BW41" s="510">
        <v>68</v>
      </c>
      <c r="BX41" s="510">
        <v>78</v>
      </c>
      <c r="BY41" s="510">
        <v>75</v>
      </c>
      <c r="BZ41" s="510">
        <v>40561</v>
      </c>
      <c r="CA41" s="510">
        <v>68203</v>
      </c>
      <c r="CB41" s="510">
        <v>108764</v>
      </c>
    </row>
    <row r="42" spans="1:80" x14ac:dyDescent="0.25">
      <c r="A42" s="487"/>
      <c r="B42" s="487" t="s">
        <v>51</v>
      </c>
      <c r="C42" s="488" t="s">
        <v>416</v>
      </c>
      <c r="D42" s="488" t="s">
        <v>416</v>
      </c>
      <c r="E42" s="488" t="s">
        <v>416</v>
      </c>
      <c r="F42" s="488" t="s">
        <v>416</v>
      </c>
      <c r="G42" s="488" t="s">
        <v>416</v>
      </c>
      <c r="H42" s="488" t="s">
        <v>416</v>
      </c>
      <c r="I42" s="488" t="s">
        <v>416</v>
      </c>
      <c r="J42" s="488" t="s">
        <v>416</v>
      </c>
      <c r="K42" s="488" t="s">
        <v>416</v>
      </c>
      <c r="L42" s="488" t="s">
        <v>416</v>
      </c>
      <c r="M42" s="488" t="s">
        <v>416</v>
      </c>
      <c r="N42" s="488" t="s">
        <v>416</v>
      </c>
      <c r="O42" s="510">
        <v>69</v>
      </c>
      <c r="P42" s="510">
        <v>80</v>
      </c>
      <c r="Q42" s="510">
        <v>75</v>
      </c>
      <c r="R42" s="510">
        <v>8538</v>
      </c>
      <c r="S42" s="510">
        <v>10687</v>
      </c>
      <c r="T42" s="510">
        <v>19225</v>
      </c>
      <c r="AG42" s="488" t="s">
        <v>416</v>
      </c>
      <c r="AH42" s="488" t="s">
        <v>416</v>
      </c>
      <c r="AI42" s="488" t="s">
        <v>416</v>
      </c>
      <c r="AJ42" s="488" t="s">
        <v>416</v>
      </c>
      <c r="AK42" s="488" t="s">
        <v>416</v>
      </c>
      <c r="AL42" s="488" t="s">
        <v>416</v>
      </c>
      <c r="AM42" s="488" t="s">
        <v>416</v>
      </c>
      <c r="AN42" s="488" t="s">
        <v>416</v>
      </c>
      <c r="AO42" s="488" t="s">
        <v>416</v>
      </c>
      <c r="AP42" s="488" t="s">
        <v>416</v>
      </c>
      <c r="AQ42" s="488" t="s">
        <v>416</v>
      </c>
      <c r="AR42" s="488" t="s">
        <v>416</v>
      </c>
      <c r="AS42" s="510">
        <v>71</v>
      </c>
      <c r="AT42" s="510">
        <v>82</v>
      </c>
      <c r="AU42" s="510">
        <v>77</v>
      </c>
      <c r="AV42" s="510">
        <v>18884</v>
      </c>
      <c r="AW42" s="510">
        <v>29403</v>
      </c>
      <c r="AX42" s="510">
        <v>48287</v>
      </c>
      <c r="BK42" s="488" t="s">
        <v>416</v>
      </c>
      <c r="BL42" s="488" t="s">
        <v>416</v>
      </c>
      <c r="BM42" s="488" t="s">
        <v>416</v>
      </c>
      <c r="BN42" s="488" t="s">
        <v>416</v>
      </c>
      <c r="BO42" s="488" t="s">
        <v>416</v>
      </c>
      <c r="BP42" s="488" t="s">
        <v>416</v>
      </c>
      <c r="BQ42" s="488" t="s">
        <v>416</v>
      </c>
      <c r="BR42" s="488" t="s">
        <v>416</v>
      </c>
      <c r="BS42" s="488" t="s">
        <v>416</v>
      </c>
      <c r="BT42" s="488" t="s">
        <v>416</v>
      </c>
      <c r="BU42" s="488" t="s">
        <v>416</v>
      </c>
      <c r="BV42" s="488" t="s">
        <v>416</v>
      </c>
      <c r="BW42" s="510">
        <v>70</v>
      </c>
      <c r="BX42" s="510">
        <v>81</v>
      </c>
      <c r="BY42" s="510">
        <v>77</v>
      </c>
      <c r="BZ42" s="510">
        <v>27422</v>
      </c>
      <c r="CA42" s="510">
        <v>40090</v>
      </c>
      <c r="CB42" s="510">
        <v>67512</v>
      </c>
    </row>
    <row r="43" spans="1:80" x14ac:dyDescent="0.25">
      <c r="A43" s="487"/>
      <c r="B43" s="487" t="s">
        <v>52</v>
      </c>
      <c r="C43" s="488" t="s">
        <v>416</v>
      </c>
      <c r="D43" s="488" t="s">
        <v>416</v>
      </c>
      <c r="E43" s="488" t="s">
        <v>416</v>
      </c>
      <c r="F43" s="488" t="s">
        <v>416</v>
      </c>
      <c r="G43" s="488" t="s">
        <v>416</v>
      </c>
      <c r="H43" s="488" t="s">
        <v>416</v>
      </c>
      <c r="I43" s="488" t="s">
        <v>416</v>
      </c>
      <c r="J43" s="488" t="s">
        <v>416</v>
      </c>
      <c r="K43" s="488" t="s">
        <v>416</v>
      </c>
      <c r="L43" s="488" t="s">
        <v>416</v>
      </c>
      <c r="M43" s="488" t="s">
        <v>416</v>
      </c>
      <c r="N43" s="488" t="s">
        <v>416</v>
      </c>
      <c r="O43" s="510">
        <v>64</v>
      </c>
      <c r="P43" s="510">
        <v>72</v>
      </c>
      <c r="Q43" s="510">
        <v>69</v>
      </c>
      <c r="R43" s="510">
        <v>4588</v>
      </c>
      <c r="S43" s="510">
        <v>8751</v>
      </c>
      <c r="T43" s="510">
        <v>13339</v>
      </c>
      <c r="AG43" s="488" t="s">
        <v>416</v>
      </c>
      <c r="AH43" s="488" t="s">
        <v>416</v>
      </c>
      <c r="AI43" s="488" t="s">
        <v>416</v>
      </c>
      <c r="AJ43" s="488" t="s">
        <v>416</v>
      </c>
      <c r="AK43" s="488" t="s">
        <v>416</v>
      </c>
      <c r="AL43" s="488" t="s">
        <v>416</v>
      </c>
      <c r="AM43" s="488" t="s">
        <v>416</v>
      </c>
      <c r="AN43" s="488" t="s">
        <v>416</v>
      </c>
      <c r="AO43" s="488" t="s">
        <v>416</v>
      </c>
      <c r="AP43" s="488" t="s">
        <v>416</v>
      </c>
      <c r="AQ43" s="488" t="s">
        <v>416</v>
      </c>
      <c r="AR43" s="488" t="s">
        <v>416</v>
      </c>
      <c r="AS43" s="510">
        <v>64</v>
      </c>
      <c r="AT43" s="510">
        <v>76</v>
      </c>
      <c r="AU43" s="510">
        <v>72</v>
      </c>
      <c r="AV43" s="510">
        <v>8551</v>
      </c>
      <c r="AW43" s="510">
        <v>19362</v>
      </c>
      <c r="AX43" s="510">
        <v>27913</v>
      </c>
      <c r="BK43" s="488" t="s">
        <v>416</v>
      </c>
      <c r="BL43" s="488" t="s">
        <v>416</v>
      </c>
      <c r="BM43" s="488" t="s">
        <v>416</v>
      </c>
      <c r="BN43" s="488" t="s">
        <v>416</v>
      </c>
      <c r="BO43" s="488" t="s">
        <v>416</v>
      </c>
      <c r="BP43" s="488" t="s">
        <v>416</v>
      </c>
      <c r="BQ43" s="488" t="s">
        <v>416</v>
      </c>
      <c r="BR43" s="488" t="s">
        <v>416</v>
      </c>
      <c r="BS43" s="488" t="s">
        <v>416</v>
      </c>
      <c r="BT43" s="488" t="s">
        <v>416</v>
      </c>
      <c r="BU43" s="488" t="s">
        <v>416</v>
      </c>
      <c r="BV43" s="488" t="s">
        <v>416</v>
      </c>
      <c r="BW43" s="510">
        <v>64</v>
      </c>
      <c r="BX43" s="510">
        <v>75</v>
      </c>
      <c r="BY43" s="510">
        <v>71</v>
      </c>
      <c r="BZ43" s="510">
        <v>13139</v>
      </c>
      <c r="CA43" s="510">
        <v>28113</v>
      </c>
      <c r="CB43" s="510">
        <v>41252</v>
      </c>
    </row>
    <row r="44" spans="1:80" x14ac:dyDescent="0.25">
      <c r="A44" s="487"/>
      <c r="B44" s="487" t="s">
        <v>53</v>
      </c>
      <c r="C44" s="488" t="s">
        <v>416</v>
      </c>
      <c r="D44" s="488" t="s">
        <v>416</v>
      </c>
      <c r="E44" s="488" t="s">
        <v>416</v>
      </c>
      <c r="F44" s="488" t="s">
        <v>416</v>
      </c>
      <c r="G44" s="488" t="s">
        <v>416</v>
      </c>
      <c r="H44" s="488" t="s">
        <v>416</v>
      </c>
      <c r="I44" s="488" t="s">
        <v>416</v>
      </c>
      <c r="J44" s="488" t="s">
        <v>416</v>
      </c>
      <c r="K44" s="488" t="s">
        <v>416</v>
      </c>
      <c r="L44" s="488" t="s">
        <v>416</v>
      </c>
      <c r="M44" s="488" t="s">
        <v>416</v>
      </c>
      <c r="N44" s="488" t="s">
        <v>416</v>
      </c>
      <c r="O44" s="510">
        <v>36</v>
      </c>
      <c r="P44" s="510">
        <v>46</v>
      </c>
      <c r="Q44" s="510">
        <v>43</v>
      </c>
      <c r="R44" s="510">
        <v>1479</v>
      </c>
      <c r="S44" s="510">
        <v>4048</v>
      </c>
      <c r="T44" s="510">
        <v>5527</v>
      </c>
      <c r="AG44" s="488" t="s">
        <v>416</v>
      </c>
      <c r="AH44" s="488" t="s">
        <v>416</v>
      </c>
      <c r="AI44" s="488" t="s">
        <v>416</v>
      </c>
      <c r="AJ44" s="488" t="s">
        <v>416</v>
      </c>
      <c r="AK44" s="488" t="s">
        <v>416</v>
      </c>
      <c r="AL44" s="488" t="s">
        <v>416</v>
      </c>
      <c r="AM44" s="488" t="s">
        <v>416</v>
      </c>
      <c r="AN44" s="488" t="s">
        <v>416</v>
      </c>
      <c r="AO44" s="488" t="s">
        <v>416</v>
      </c>
      <c r="AP44" s="488" t="s">
        <v>416</v>
      </c>
      <c r="AQ44" s="488" t="s">
        <v>416</v>
      </c>
      <c r="AR44" s="488" t="s">
        <v>416</v>
      </c>
      <c r="AS44" s="510">
        <v>38</v>
      </c>
      <c r="AT44" s="510">
        <v>49</v>
      </c>
      <c r="AU44" s="510">
        <v>46</v>
      </c>
      <c r="AV44" s="510">
        <v>2898</v>
      </c>
      <c r="AW44" s="510">
        <v>8074</v>
      </c>
      <c r="AX44" s="510">
        <v>10972</v>
      </c>
      <c r="BK44" s="488" t="s">
        <v>416</v>
      </c>
      <c r="BL44" s="488" t="s">
        <v>416</v>
      </c>
      <c r="BM44" s="488" t="s">
        <v>416</v>
      </c>
      <c r="BN44" s="488" t="s">
        <v>416</v>
      </c>
      <c r="BO44" s="488" t="s">
        <v>416</v>
      </c>
      <c r="BP44" s="488" t="s">
        <v>416</v>
      </c>
      <c r="BQ44" s="488" t="s">
        <v>416</v>
      </c>
      <c r="BR44" s="488" t="s">
        <v>416</v>
      </c>
      <c r="BS44" s="488" t="s">
        <v>416</v>
      </c>
      <c r="BT44" s="488" t="s">
        <v>416</v>
      </c>
      <c r="BU44" s="488" t="s">
        <v>416</v>
      </c>
      <c r="BV44" s="488" t="s">
        <v>416</v>
      </c>
      <c r="BW44" s="510">
        <v>38</v>
      </c>
      <c r="BX44" s="510">
        <v>48</v>
      </c>
      <c r="BY44" s="510">
        <v>45</v>
      </c>
      <c r="BZ44" s="510">
        <v>4377</v>
      </c>
      <c r="CA44" s="510">
        <v>12122</v>
      </c>
      <c r="CB44" s="510">
        <v>16499</v>
      </c>
    </row>
    <row r="45" spans="1:80" x14ac:dyDescent="0.25">
      <c r="O45" s="510"/>
      <c r="P45" s="510"/>
      <c r="Q45" s="510"/>
      <c r="R45" s="510"/>
      <c r="S45" s="510"/>
      <c r="T45" s="510"/>
      <c r="AS45" s="510"/>
      <c r="AT45" s="510"/>
      <c r="AU45" s="510"/>
      <c r="AV45" s="510"/>
      <c r="AW45" s="510"/>
      <c r="AX45" s="510"/>
      <c r="BW45" s="510"/>
      <c r="BX45" s="510"/>
      <c r="BY45" s="510"/>
      <c r="BZ45" s="510"/>
      <c r="CA45" s="510"/>
      <c r="CB45" s="510"/>
    </row>
    <row r="46" spans="1:80" x14ac:dyDescent="0.25">
      <c r="A46" s="487"/>
      <c r="B46" s="487" t="s">
        <v>437</v>
      </c>
      <c r="C46" s="488" t="s">
        <v>416</v>
      </c>
      <c r="D46" s="488" t="s">
        <v>416</v>
      </c>
      <c r="E46" s="488" t="s">
        <v>416</v>
      </c>
      <c r="F46" s="488" t="s">
        <v>416</v>
      </c>
      <c r="G46" s="488" t="s">
        <v>416</v>
      </c>
      <c r="H46" s="488" t="s">
        <v>416</v>
      </c>
      <c r="I46" s="488" t="s">
        <v>416</v>
      </c>
      <c r="J46" s="488" t="s">
        <v>416</v>
      </c>
      <c r="K46" s="488" t="s">
        <v>416</v>
      </c>
      <c r="L46" s="488" t="s">
        <v>416</v>
      </c>
      <c r="M46" s="488" t="s">
        <v>416</v>
      </c>
      <c r="N46" s="488" t="s">
        <v>416</v>
      </c>
      <c r="O46" s="510">
        <v>81</v>
      </c>
      <c r="P46" s="510">
        <v>82</v>
      </c>
      <c r="Q46" s="510">
        <v>81</v>
      </c>
      <c r="R46" s="510">
        <v>46342</v>
      </c>
      <c r="S46" s="510">
        <v>47649</v>
      </c>
      <c r="T46" s="510">
        <v>93991</v>
      </c>
      <c r="AG46" s="488" t="s">
        <v>416</v>
      </c>
      <c r="AH46" s="488" t="s">
        <v>416</v>
      </c>
      <c r="AI46" s="488" t="s">
        <v>416</v>
      </c>
      <c r="AJ46" s="488" t="s">
        <v>416</v>
      </c>
      <c r="AK46" s="488" t="s">
        <v>416</v>
      </c>
      <c r="AL46" s="488" t="s">
        <v>416</v>
      </c>
      <c r="AM46" s="488" t="s">
        <v>416</v>
      </c>
      <c r="AN46" s="488" t="s">
        <v>416</v>
      </c>
      <c r="AO46" s="488" t="s">
        <v>416</v>
      </c>
      <c r="AP46" s="488" t="s">
        <v>416</v>
      </c>
      <c r="AQ46" s="488" t="s">
        <v>416</v>
      </c>
      <c r="AR46" s="488" t="s">
        <v>416</v>
      </c>
      <c r="AS46" s="510">
        <v>88</v>
      </c>
      <c r="AT46" s="510">
        <v>89</v>
      </c>
      <c r="AU46" s="510">
        <v>88</v>
      </c>
      <c r="AV46" s="510">
        <v>205676</v>
      </c>
      <c r="AW46" s="510">
        <v>215278</v>
      </c>
      <c r="AX46" s="510">
        <v>420954</v>
      </c>
      <c r="BK46" s="488" t="s">
        <v>416</v>
      </c>
      <c r="BL46" s="488" t="s">
        <v>416</v>
      </c>
      <c r="BM46" s="488" t="s">
        <v>416</v>
      </c>
      <c r="BN46" s="488" t="s">
        <v>416</v>
      </c>
      <c r="BO46" s="488" t="s">
        <v>416</v>
      </c>
      <c r="BP46" s="488" t="s">
        <v>416</v>
      </c>
      <c r="BQ46" s="488" t="s">
        <v>416</v>
      </c>
      <c r="BR46" s="488" t="s">
        <v>416</v>
      </c>
      <c r="BS46" s="488" t="s">
        <v>416</v>
      </c>
      <c r="BT46" s="488" t="s">
        <v>416</v>
      </c>
      <c r="BU46" s="488" t="s">
        <v>416</v>
      </c>
      <c r="BV46" s="488" t="s">
        <v>416</v>
      </c>
      <c r="BW46" s="510">
        <v>86</v>
      </c>
      <c r="BX46" s="510">
        <v>88</v>
      </c>
      <c r="BY46" s="510">
        <v>87</v>
      </c>
      <c r="BZ46" s="510">
        <v>252018</v>
      </c>
      <c r="CA46" s="510">
        <v>262927</v>
      </c>
      <c r="CB46" s="510">
        <v>514945</v>
      </c>
    </row>
    <row r="47" spans="1:80" x14ac:dyDescent="0.25">
      <c r="O47" s="510"/>
      <c r="P47" s="510"/>
      <c r="Q47" s="510"/>
      <c r="R47" s="510"/>
      <c r="S47" s="510"/>
      <c r="T47" s="510"/>
    </row>
    <row r="50" spans="9:20" x14ac:dyDescent="0.25">
      <c r="O50" s="515"/>
      <c r="P50" s="515"/>
      <c r="Q50" s="515"/>
      <c r="R50" s="515"/>
      <c r="S50" s="515"/>
      <c r="T50" s="515"/>
    </row>
    <row r="51" spans="9:20" x14ac:dyDescent="0.25">
      <c r="I51" s="515"/>
      <c r="J51" s="515"/>
      <c r="K51" s="515"/>
      <c r="L51" s="515"/>
      <c r="M51" s="515"/>
      <c r="N51" s="515"/>
      <c r="O51" s="515"/>
      <c r="P51" s="515"/>
      <c r="Q51" s="515"/>
      <c r="R51" s="515"/>
      <c r="S51" s="515"/>
      <c r="T51" s="515"/>
    </row>
    <row r="52" spans="9:20" x14ac:dyDescent="0.25">
      <c r="I52" s="515"/>
      <c r="J52" s="515"/>
      <c r="K52" s="515"/>
      <c r="L52" s="515"/>
      <c r="M52" s="515"/>
      <c r="N52" s="515"/>
      <c r="O52" s="515"/>
      <c r="P52" s="515"/>
      <c r="Q52" s="515"/>
      <c r="R52" s="515"/>
      <c r="S52" s="515"/>
      <c r="T52" s="515"/>
    </row>
    <row r="53" spans="9:20" x14ac:dyDescent="0.25">
      <c r="I53" s="515"/>
      <c r="J53" s="515"/>
      <c r="K53" s="515"/>
      <c r="L53" s="515"/>
      <c r="M53" s="515"/>
      <c r="N53" s="515"/>
      <c r="O53" s="515"/>
      <c r="P53" s="515"/>
      <c r="Q53" s="515"/>
      <c r="R53" s="515"/>
      <c r="S53" s="515"/>
      <c r="T53" s="515"/>
    </row>
    <row r="54" spans="9:20" x14ac:dyDescent="0.25">
      <c r="I54" s="515"/>
      <c r="J54" s="515"/>
      <c r="K54" s="515"/>
      <c r="L54" s="515"/>
      <c r="M54" s="515"/>
      <c r="N54" s="515"/>
      <c r="O54" s="515"/>
      <c r="P54" s="515"/>
      <c r="Q54" s="515"/>
      <c r="R54" s="515"/>
      <c r="S54" s="515"/>
      <c r="T54" s="515"/>
    </row>
    <row r="55" spans="9:20" x14ac:dyDescent="0.25">
      <c r="I55" s="515"/>
      <c r="J55" s="515"/>
      <c r="K55" s="515"/>
      <c r="L55" s="515"/>
      <c r="M55" s="515"/>
      <c r="N55" s="515"/>
      <c r="O55" s="515"/>
      <c r="P55" s="515"/>
      <c r="Q55" s="515"/>
      <c r="R55" s="515"/>
      <c r="S55" s="515"/>
      <c r="T55" s="515"/>
    </row>
    <row r="56" spans="9:20" x14ac:dyDescent="0.25">
      <c r="I56" s="515"/>
      <c r="J56" s="515"/>
      <c r="K56" s="515"/>
      <c r="L56" s="515"/>
      <c r="M56" s="515"/>
      <c r="N56" s="515"/>
      <c r="O56" s="515"/>
      <c r="P56" s="515"/>
      <c r="Q56" s="515"/>
      <c r="R56" s="515"/>
      <c r="S56" s="515"/>
      <c r="T56" s="515"/>
    </row>
    <row r="57" spans="9:20" x14ac:dyDescent="0.25">
      <c r="I57" s="515"/>
      <c r="J57" s="515"/>
      <c r="K57" s="515"/>
      <c r="L57" s="515"/>
      <c r="M57" s="515"/>
      <c r="N57" s="515"/>
      <c r="O57" s="515"/>
      <c r="P57" s="515"/>
      <c r="Q57" s="515"/>
      <c r="R57" s="515"/>
      <c r="S57" s="515"/>
      <c r="T57" s="515"/>
    </row>
    <row r="58" spans="9:20" x14ac:dyDescent="0.25">
      <c r="I58" s="515"/>
      <c r="J58" s="515"/>
      <c r="K58" s="515"/>
      <c r="L58" s="515"/>
      <c r="M58" s="515"/>
      <c r="N58" s="515"/>
    </row>
    <row r="59" spans="9:20" x14ac:dyDescent="0.25">
      <c r="I59" s="515"/>
      <c r="J59" s="515"/>
      <c r="K59" s="515"/>
      <c r="L59" s="515"/>
      <c r="M59" s="515"/>
      <c r="N59" s="515"/>
    </row>
    <row r="60" spans="9:20" x14ac:dyDescent="0.25">
      <c r="I60" s="515"/>
      <c r="J60" s="515"/>
      <c r="K60" s="515"/>
      <c r="L60" s="515"/>
      <c r="M60" s="515"/>
      <c r="N60" s="515"/>
    </row>
  </sheetData>
  <mergeCells count="1">
    <mergeCell ref="A1:T1"/>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46"/>
  <sheetViews>
    <sheetView zoomScale="80" zoomScaleNormal="80" workbookViewId="0">
      <selection activeCell="CB28" sqref="CB28"/>
    </sheetView>
  </sheetViews>
  <sheetFormatPr defaultColWidth="9.140625" defaultRowHeight="15" x14ac:dyDescent="0.25"/>
  <cols>
    <col min="1" max="1" width="9.140625" style="488"/>
    <col min="2" max="2" width="16.28515625" style="488" customWidth="1"/>
    <col min="3" max="16384" width="9.140625" style="488"/>
  </cols>
  <sheetData>
    <row r="1" spans="1:92" x14ac:dyDescent="0.25">
      <c r="A1" s="1187" t="s">
        <v>345</v>
      </c>
      <c r="B1" s="1187"/>
      <c r="C1" s="1187"/>
      <c r="D1" s="1187"/>
      <c r="E1" s="1187"/>
      <c r="F1" s="1187"/>
      <c r="G1" s="1187"/>
      <c r="H1" s="1187"/>
      <c r="I1" s="1187"/>
      <c r="J1" s="1187"/>
      <c r="K1" s="1187"/>
      <c r="L1" s="1187"/>
      <c r="M1" s="1187"/>
      <c r="N1" s="1187"/>
      <c r="O1" s="1187"/>
      <c r="P1" s="1187"/>
      <c r="Q1" s="1187"/>
      <c r="R1" s="1187"/>
      <c r="S1" s="1187"/>
      <c r="T1" s="1187"/>
      <c r="U1" s="487"/>
      <c r="V1" s="487"/>
      <c r="W1" s="487"/>
      <c r="X1" s="487"/>
      <c r="Y1" s="487"/>
      <c r="Z1" s="487"/>
      <c r="AA1" s="487"/>
      <c r="AB1" s="487"/>
      <c r="AC1" s="487"/>
      <c r="AD1" s="487"/>
      <c r="AE1" s="487"/>
      <c r="AF1" s="487"/>
      <c r="AG1" s="487"/>
      <c r="AH1" s="487"/>
      <c r="AI1" s="487"/>
      <c r="AJ1" s="487"/>
      <c r="AK1" s="487"/>
      <c r="AL1" s="487"/>
      <c r="AM1" s="487"/>
      <c r="AN1" s="487"/>
      <c r="AO1" s="487"/>
      <c r="AP1" s="487"/>
      <c r="AQ1" s="487"/>
      <c r="AR1" s="487"/>
      <c r="AS1" s="487"/>
      <c r="AT1" s="487"/>
      <c r="AU1" s="487"/>
      <c r="AV1" s="487"/>
      <c r="AW1" s="487"/>
      <c r="AX1" s="487"/>
      <c r="AY1" s="487"/>
      <c r="AZ1" s="487"/>
      <c r="BA1" s="487"/>
      <c r="BB1" s="487"/>
      <c r="BC1" s="487"/>
      <c r="BD1" s="487"/>
      <c r="BE1" s="487"/>
      <c r="BF1" s="487"/>
      <c r="BG1" s="487"/>
      <c r="BH1" s="487"/>
      <c r="BI1" s="487"/>
      <c r="BJ1" s="487"/>
      <c r="BK1" s="487"/>
      <c r="BL1" s="487"/>
      <c r="BM1" s="487"/>
      <c r="BN1" s="487"/>
      <c r="BO1" s="487"/>
      <c r="BP1" s="487"/>
      <c r="BQ1" s="487"/>
      <c r="BR1" s="487"/>
      <c r="BS1" s="487"/>
      <c r="BT1" s="487"/>
      <c r="BU1" s="487"/>
      <c r="BV1" s="487"/>
      <c r="BW1" s="487"/>
      <c r="BX1" s="487"/>
      <c r="BY1" s="487"/>
      <c r="BZ1" s="487"/>
      <c r="CA1" s="487"/>
      <c r="CB1" s="487"/>
    </row>
    <row r="2" spans="1:92" x14ac:dyDescent="0.25">
      <c r="A2" s="489"/>
      <c r="B2" s="490"/>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487"/>
      <c r="AN2" s="487"/>
      <c r="AO2" s="487"/>
      <c r="AP2" s="487"/>
      <c r="AQ2" s="487"/>
      <c r="AR2" s="487"/>
      <c r="AS2" s="487"/>
      <c r="AT2" s="487"/>
      <c r="AU2" s="487"/>
      <c r="AV2" s="487"/>
      <c r="AW2" s="487"/>
      <c r="AX2" s="487"/>
      <c r="AY2" s="487"/>
      <c r="AZ2" s="487"/>
      <c r="BA2" s="487"/>
      <c r="BB2" s="487"/>
      <c r="BC2" s="487"/>
      <c r="BD2" s="487"/>
      <c r="BE2" s="487"/>
      <c r="BF2" s="487"/>
      <c r="BG2" s="487"/>
      <c r="BH2" s="487"/>
      <c r="BI2" s="487"/>
      <c r="BJ2" s="487"/>
      <c r="BK2" s="487"/>
      <c r="BL2" s="487"/>
      <c r="BM2" s="487"/>
      <c r="BN2" s="487"/>
      <c r="BO2" s="487"/>
      <c r="BP2" s="487"/>
      <c r="BQ2" s="487"/>
      <c r="BR2" s="487"/>
      <c r="BS2" s="487"/>
      <c r="BT2" s="487"/>
      <c r="BU2" s="487"/>
      <c r="BV2" s="487"/>
      <c r="BW2" s="487"/>
      <c r="BX2" s="487"/>
      <c r="BY2" s="487"/>
      <c r="BZ2" s="487"/>
      <c r="CA2" s="487"/>
      <c r="CB2" s="487"/>
    </row>
    <row r="3" spans="1:92" x14ac:dyDescent="0.25">
      <c r="A3" s="851"/>
      <c r="B3" s="851"/>
      <c r="C3" s="487" t="s">
        <v>432</v>
      </c>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t="s">
        <v>433</v>
      </c>
      <c r="AH3" s="487"/>
      <c r="AI3" s="487"/>
      <c r="AJ3" s="487"/>
      <c r="AK3" s="487"/>
      <c r="AL3" s="487"/>
      <c r="AM3" s="487"/>
      <c r="AN3" s="487"/>
      <c r="AO3" s="487"/>
      <c r="AP3" s="487"/>
      <c r="AQ3" s="487"/>
      <c r="AR3" s="487"/>
      <c r="AS3" s="487"/>
      <c r="AT3" s="487"/>
      <c r="AU3" s="487"/>
      <c r="AV3" s="487"/>
      <c r="AW3" s="487"/>
      <c r="AX3" s="487"/>
      <c r="AY3" s="487"/>
      <c r="AZ3" s="487"/>
      <c r="BA3" s="487"/>
      <c r="BB3" s="487"/>
      <c r="BC3" s="487"/>
      <c r="BD3" s="487"/>
      <c r="BF3" s="487"/>
      <c r="BG3" s="487"/>
      <c r="BH3" s="487"/>
      <c r="BI3" s="487"/>
      <c r="BJ3" s="487"/>
      <c r="BK3" s="487" t="s">
        <v>326</v>
      </c>
      <c r="BL3" s="487"/>
      <c r="BM3" s="487"/>
      <c r="BN3" s="487"/>
      <c r="BO3" s="487"/>
      <c r="BP3" s="487"/>
      <c r="BQ3" s="487"/>
      <c r="BR3" s="487"/>
      <c r="BS3" s="487"/>
      <c r="BT3" s="487"/>
      <c r="BU3" s="487"/>
      <c r="BV3" s="487"/>
      <c r="BW3" s="487"/>
      <c r="BX3" s="487"/>
      <c r="BY3" s="487"/>
      <c r="BZ3" s="487"/>
      <c r="CA3" s="487"/>
      <c r="CB3" s="487"/>
    </row>
    <row r="4" spans="1:92" x14ac:dyDescent="0.25">
      <c r="A4" s="487"/>
      <c r="B4" s="487"/>
      <c r="C4" s="492" t="s">
        <v>346</v>
      </c>
      <c r="D4" s="492"/>
      <c r="E4" s="492"/>
      <c r="F4" s="492"/>
      <c r="G4" s="492"/>
      <c r="H4" s="492"/>
      <c r="I4" s="493" t="s">
        <v>347</v>
      </c>
      <c r="J4" s="494"/>
      <c r="K4" s="494"/>
      <c r="L4" s="494"/>
      <c r="M4" s="494"/>
      <c r="N4" s="494"/>
      <c r="O4" s="495" t="s">
        <v>348</v>
      </c>
      <c r="P4" s="495"/>
      <c r="Q4" s="495"/>
      <c r="R4" s="495"/>
      <c r="S4" s="495"/>
      <c r="T4" s="495"/>
      <c r="U4" s="496" t="s">
        <v>349</v>
      </c>
      <c r="V4" s="496"/>
      <c r="W4" s="496"/>
      <c r="X4" s="496"/>
      <c r="Y4" s="496"/>
      <c r="Z4" s="496"/>
      <c r="AA4" s="497" t="s">
        <v>346</v>
      </c>
      <c r="AB4" s="497"/>
      <c r="AC4" s="497"/>
      <c r="AD4" s="497"/>
      <c r="AE4" s="497"/>
      <c r="AF4" s="497"/>
      <c r="AG4" s="492" t="s">
        <v>346</v>
      </c>
      <c r="AH4" s="492"/>
      <c r="AI4" s="492"/>
      <c r="AJ4" s="492"/>
      <c r="AK4" s="492"/>
      <c r="AL4" s="492"/>
      <c r="AM4" s="493" t="s">
        <v>347</v>
      </c>
      <c r="AN4" s="494"/>
      <c r="AO4" s="494"/>
      <c r="AP4" s="494"/>
      <c r="AQ4" s="494"/>
      <c r="AR4" s="494"/>
      <c r="AS4" s="495" t="s">
        <v>348</v>
      </c>
      <c r="AT4" s="495"/>
      <c r="AU4" s="495"/>
      <c r="AV4" s="495"/>
      <c r="AW4" s="495"/>
      <c r="AX4" s="495"/>
      <c r="AY4" s="496" t="s">
        <v>349</v>
      </c>
      <c r="AZ4" s="496"/>
      <c r="BA4" s="496"/>
      <c r="BB4" s="496"/>
      <c r="BC4" s="496"/>
      <c r="BD4" s="496"/>
      <c r="BE4" s="497" t="s">
        <v>346</v>
      </c>
      <c r="BF4" s="497"/>
      <c r="BG4" s="497"/>
      <c r="BH4" s="497"/>
      <c r="BI4" s="497"/>
      <c r="BJ4" s="497"/>
      <c r="BK4" s="492" t="s">
        <v>346</v>
      </c>
      <c r="BL4" s="492"/>
      <c r="BM4" s="492"/>
      <c r="BN4" s="492"/>
      <c r="BO4" s="492"/>
      <c r="BP4" s="492"/>
      <c r="BQ4" s="493" t="s">
        <v>347</v>
      </c>
      <c r="BR4" s="494"/>
      <c r="BS4" s="494"/>
      <c r="BT4" s="494"/>
      <c r="BU4" s="494"/>
      <c r="BV4" s="494"/>
      <c r="BW4" s="495" t="s">
        <v>348</v>
      </c>
      <c r="BX4" s="495"/>
      <c r="BY4" s="495"/>
      <c r="BZ4" s="495"/>
      <c r="CA4" s="495"/>
      <c r="CB4" s="495"/>
      <c r="CC4" s="496" t="s">
        <v>349</v>
      </c>
      <c r="CD4" s="496"/>
      <c r="CE4" s="496"/>
      <c r="CF4" s="496"/>
      <c r="CG4" s="496"/>
      <c r="CH4" s="496"/>
      <c r="CI4" s="497" t="s">
        <v>346</v>
      </c>
      <c r="CJ4" s="497"/>
      <c r="CK4" s="497"/>
      <c r="CL4" s="497"/>
      <c r="CM4" s="497"/>
      <c r="CN4" s="497"/>
    </row>
    <row r="5" spans="1:92" x14ac:dyDescent="0.25">
      <c r="A5" s="487"/>
      <c r="B5" s="487"/>
      <c r="C5" s="492">
        <v>1</v>
      </c>
      <c r="D5" s="492"/>
      <c r="E5" s="492"/>
      <c r="F5" s="492"/>
      <c r="G5" s="492"/>
      <c r="H5" s="492"/>
      <c r="I5" s="493">
        <v>1</v>
      </c>
      <c r="J5" s="494"/>
      <c r="K5" s="494"/>
      <c r="L5" s="494"/>
      <c r="M5" s="494"/>
      <c r="N5" s="494"/>
      <c r="O5" s="495">
        <v>1</v>
      </c>
      <c r="P5" s="495"/>
      <c r="Q5" s="495"/>
      <c r="R5" s="495"/>
      <c r="S5" s="495"/>
      <c r="T5" s="495"/>
      <c r="U5" s="496">
        <v>1</v>
      </c>
      <c r="V5" s="496"/>
      <c r="W5" s="496"/>
      <c r="X5" s="496"/>
      <c r="Y5" s="496"/>
      <c r="Z5" s="496"/>
      <c r="AA5" s="497">
        <v>1</v>
      </c>
      <c r="AB5" s="497"/>
      <c r="AC5" s="497"/>
      <c r="AD5" s="497"/>
      <c r="AE5" s="497"/>
      <c r="AF5" s="497"/>
      <c r="AG5" s="492">
        <v>1</v>
      </c>
      <c r="AH5" s="492"/>
      <c r="AI5" s="492"/>
      <c r="AJ5" s="492"/>
      <c r="AK5" s="492"/>
      <c r="AL5" s="492"/>
      <c r="AM5" s="493">
        <v>1</v>
      </c>
      <c r="AN5" s="494"/>
      <c r="AO5" s="494"/>
      <c r="AP5" s="494"/>
      <c r="AQ5" s="494"/>
      <c r="AR5" s="494"/>
      <c r="AS5" s="495">
        <v>1</v>
      </c>
      <c r="AT5" s="495"/>
      <c r="AU5" s="495"/>
      <c r="AV5" s="495"/>
      <c r="AW5" s="495"/>
      <c r="AX5" s="495"/>
      <c r="AY5" s="496">
        <v>1</v>
      </c>
      <c r="AZ5" s="496"/>
      <c r="BA5" s="496"/>
      <c r="BB5" s="496"/>
      <c r="BC5" s="496"/>
      <c r="BD5" s="496"/>
      <c r="BE5" s="497">
        <v>1</v>
      </c>
      <c r="BF5" s="497"/>
      <c r="BG5" s="497"/>
      <c r="BH5" s="497"/>
      <c r="BI5" s="497"/>
      <c r="BJ5" s="497"/>
      <c r="BK5" s="492">
        <v>1</v>
      </c>
      <c r="BL5" s="492"/>
      <c r="BM5" s="492"/>
      <c r="BN5" s="492"/>
      <c r="BO5" s="492"/>
      <c r="BP5" s="492"/>
      <c r="BQ5" s="493">
        <v>1</v>
      </c>
      <c r="BR5" s="494"/>
      <c r="BS5" s="494"/>
      <c r="BT5" s="494"/>
      <c r="BU5" s="494"/>
      <c r="BV5" s="494"/>
      <c r="BW5" s="495">
        <v>1</v>
      </c>
      <c r="BX5" s="495"/>
      <c r="BY5" s="495"/>
      <c r="BZ5" s="495"/>
      <c r="CA5" s="495"/>
      <c r="CB5" s="495"/>
      <c r="CC5" s="496">
        <v>1</v>
      </c>
      <c r="CD5" s="496"/>
      <c r="CE5" s="496"/>
      <c r="CF5" s="496"/>
      <c r="CG5" s="496"/>
      <c r="CH5" s="496"/>
      <c r="CI5" s="497">
        <v>1</v>
      </c>
      <c r="CJ5" s="497"/>
      <c r="CK5" s="497"/>
      <c r="CL5" s="497"/>
      <c r="CM5" s="497"/>
      <c r="CN5" s="497"/>
    </row>
    <row r="6" spans="1:92" x14ac:dyDescent="0.25">
      <c r="A6" s="487"/>
      <c r="B6" s="487"/>
      <c r="C6" s="492" t="s">
        <v>356</v>
      </c>
      <c r="D6" s="492"/>
      <c r="E6" s="492"/>
      <c r="F6" s="492"/>
      <c r="G6" s="492"/>
      <c r="H6" s="492"/>
      <c r="I6" s="493" t="s">
        <v>358</v>
      </c>
      <c r="J6" s="494"/>
      <c r="K6" s="494"/>
      <c r="L6" s="494"/>
      <c r="M6" s="494"/>
      <c r="N6" s="494"/>
      <c r="O6" s="495" t="s">
        <v>360</v>
      </c>
      <c r="P6" s="495"/>
      <c r="Q6" s="495"/>
      <c r="R6" s="495"/>
      <c r="S6" s="495"/>
      <c r="T6" s="495"/>
      <c r="U6" s="496" t="s">
        <v>362</v>
      </c>
      <c r="V6" s="496"/>
      <c r="W6" s="496"/>
      <c r="X6" s="496"/>
      <c r="Y6" s="496"/>
      <c r="Z6" s="496"/>
      <c r="AA6" s="497" t="s">
        <v>434</v>
      </c>
      <c r="AB6" s="497"/>
      <c r="AC6" s="497"/>
      <c r="AD6" s="497"/>
      <c r="AE6" s="497"/>
      <c r="AF6" s="497"/>
      <c r="AG6" s="492" t="s">
        <v>356</v>
      </c>
      <c r="AH6" s="492"/>
      <c r="AI6" s="492"/>
      <c r="AJ6" s="492"/>
      <c r="AK6" s="492"/>
      <c r="AL6" s="492"/>
      <c r="AM6" s="493" t="s">
        <v>358</v>
      </c>
      <c r="AN6" s="494"/>
      <c r="AO6" s="494"/>
      <c r="AP6" s="494"/>
      <c r="AQ6" s="494"/>
      <c r="AR6" s="494"/>
      <c r="AS6" s="495" t="s">
        <v>360</v>
      </c>
      <c r="AT6" s="495"/>
      <c r="AU6" s="495"/>
      <c r="AV6" s="495"/>
      <c r="AW6" s="495"/>
      <c r="AX6" s="495"/>
      <c r="AY6" s="496" t="s">
        <v>362</v>
      </c>
      <c r="AZ6" s="496"/>
      <c r="BA6" s="496"/>
      <c r="BB6" s="496"/>
      <c r="BC6" s="496"/>
      <c r="BD6" s="496"/>
      <c r="BE6" s="497" t="s">
        <v>434</v>
      </c>
      <c r="BF6" s="497"/>
      <c r="BG6" s="497"/>
      <c r="BH6" s="497"/>
      <c r="BI6" s="497"/>
      <c r="BJ6" s="497"/>
      <c r="BK6" s="492" t="s">
        <v>356</v>
      </c>
      <c r="BL6" s="492"/>
      <c r="BM6" s="492"/>
      <c r="BN6" s="492"/>
      <c r="BO6" s="492"/>
      <c r="BP6" s="492"/>
      <c r="BQ6" s="493" t="s">
        <v>358</v>
      </c>
      <c r="BR6" s="494"/>
      <c r="BS6" s="494"/>
      <c r="BT6" s="494"/>
      <c r="BU6" s="494"/>
      <c r="BV6" s="494"/>
      <c r="BW6" s="495" t="s">
        <v>360</v>
      </c>
      <c r="BX6" s="495"/>
      <c r="BY6" s="495"/>
      <c r="BZ6" s="495"/>
      <c r="CA6" s="495"/>
      <c r="CB6" s="495"/>
      <c r="CC6" s="496" t="s">
        <v>362</v>
      </c>
      <c r="CD6" s="496"/>
      <c r="CE6" s="496"/>
      <c r="CF6" s="496"/>
      <c r="CG6" s="496"/>
      <c r="CH6" s="496"/>
      <c r="CI6" s="497" t="s">
        <v>434</v>
      </c>
      <c r="CJ6" s="497"/>
      <c r="CK6" s="497"/>
      <c r="CL6" s="497"/>
      <c r="CM6" s="497"/>
      <c r="CN6" s="497"/>
    </row>
    <row r="7" spans="1:92" x14ac:dyDescent="0.25">
      <c r="A7" s="487"/>
      <c r="B7" s="487"/>
      <c r="C7" s="492">
        <v>1</v>
      </c>
      <c r="D7" s="492"/>
      <c r="E7" s="492"/>
      <c r="F7" s="492" t="s">
        <v>326</v>
      </c>
      <c r="G7" s="492"/>
      <c r="H7" s="492"/>
      <c r="I7" s="493">
        <v>1</v>
      </c>
      <c r="J7" s="494"/>
      <c r="K7" s="494"/>
      <c r="L7" s="494"/>
      <c r="M7" s="494"/>
      <c r="N7" s="494"/>
      <c r="O7" s="495">
        <v>1</v>
      </c>
      <c r="P7" s="495"/>
      <c r="Q7" s="495"/>
      <c r="R7" s="495" t="s">
        <v>326</v>
      </c>
      <c r="S7" s="495"/>
      <c r="T7" s="495"/>
      <c r="U7" s="496">
        <v>1</v>
      </c>
      <c r="V7" s="496"/>
      <c r="W7" s="496"/>
      <c r="X7" s="496" t="s">
        <v>326</v>
      </c>
      <c r="Y7" s="496"/>
      <c r="Z7" s="496"/>
      <c r="AA7" s="497">
        <v>1</v>
      </c>
      <c r="AB7" s="497"/>
      <c r="AC7" s="497"/>
      <c r="AD7" s="497"/>
      <c r="AE7" s="497"/>
      <c r="AF7" s="497"/>
      <c r="AG7" s="492">
        <v>1</v>
      </c>
      <c r="AH7" s="492"/>
      <c r="AI7" s="492"/>
      <c r="AJ7" s="492" t="s">
        <v>326</v>
      </c>
      <c r="AK7" s="492"/>
      <c r="AL7" s="492"/>
      <c r="AM7" s="493">
        <v>1</v>
      </c>
      <c r="AN7" s="494"/>
      <c r="AO7" s="494"/>
      <c r="AP7" s="494"/>
      <c r="AQ7" s="494"/>
      <c r="AR7" s="494"/>
      <c r="AS7" s="495">
        <v>1</v>
      </c>
      <c r="AT7" s="495"/>
      <c r="AU7" s="495"/>
      <c r="AV7" s="495" t="s">
        <v>326</v>
      </c>
      <c r="AW7" s="495"/>
      <c r="AX7" s="495"/>
      <c r="AY7" s="496">
        <v>1</v>
      </c>
      <c r="AZ7" s="496"/>
      <c r="BA7" s="496"/>
      <c r="BB7" s="496" t="s">
        <v>326</v>
      </c>
      <c r="BC7" s="496"/>
      <c r="BD7" s="496"/>
      <c r="BE7" s="497">
        <v>1</v>
      </c>
      <c r="BF7" s="497"/>
      <c r="BG7" s="497"/>
      <c r="BH7" s="497"/>
      <c r="BI7" s="497"/>
      <c r="BJ7" s="497"/>
      <c r="BK7" s="492">
        <v>1</v>
      </c>
      <c r="BL7" s="492"/>
      <c r="BM7" s="492"/>
      <c r="BN7" s="492" t="s">
        <v>326</v>
      </c>
      <c r="BO7" s="492"/>
      <c r="BP7" s="492"/>
      <c r="BQ7" s="493">
        <v>1</v>
      </c>
      <c r="BR7" s="494"/>
      <c r="BS7" s="494"/>
      <c r="BT7" s="494"/>
      <c r="BU7" s="494"/>
      <c r="BV7" s="494"/>
      <c r="BW7" s="495">
        <v>1</v>
      </c>
      <c r="BX7" s="495"/>
      <c r="BY7" s="495"/>
      <c r="BZ7" s="495" t="s">
        <v>326</v>
      </c>
      <c r="CA7" s="495"/>
      <c r="CB7" s="495"/>
      <c r="CC7" s="496">
        <v>1</v>
      </c>
      <c r="CD7" s="496"/>
      <c r="CE7" s="496"/>
      <c r="CF7" s="496" t="s">
        <v>326</v>
      </c>
      <c r="CG7" s="496"/>
      <c r="CH7" s="496"/>
      <c r="CI7" s="497">
        <v>1</v>
      </c>
      <c r="CJ7" s="497"/>
      <c r="CK7" s="497"/>
      <c r="CL7" s="497"/>
      <c r="CM7" s="497"/>
      <c r="CN7" s="497"/>
    </row>
    <row r="8" spans="1:92" x14ac:dyDescent="0.25">
      <c r="A8" s="487"/>
      <c r="B8" s="487"/>
      <c r="C8" s="492" t="s">
        <v>352</v>
      </c>
      <c r="D8" s="492"/>
      <c r="E8" s="492"/>
      <c r="F8" s="492" t="s">
        <v>352</v>
      </c>
      <c r="G8" s="492"/>
      <c r="H8" s="492"/>
      <c r="I8" s="494" t="s">
        <v>352</v>
      </c>
      <c r="J8" s="494"/>
      <c r="K8" s="494"/>
      <c r="L8" s="494" t="s">
        <v>352</v>
      </c>
      <c r="M8" s="494"/>
      <c r="N8" s="494"/>
      <c r="O8" s="495" t="s">
        <v>352</v>
      </c>
      <c r="P8" s="495"/>
      <c r="Q8" s="495"/>
      <c r="R8" s="495" t="s">
        <v>352</v>
      </c>
      <c r="S8" s="495"/>
      <c r="T8" s="495"/>
      <c r="U8" s="496" t="s">
        <v>352</v>
      </c>
      <c r="V8" s="496"/>
      <c r="W8" s="496"/>
      <c r="X8" s="496" t="s">
        <v>352</v>
      </c>
      <c r="Y8" s="496"/>
      <c r="Z8" s="496"/>
      <c r="AA8" s="497" t="s">
        <v>348</v>
      </c>
      <c r="AB8" s="497"/>
      <c r="AC8" s="497"/>
      <c r="AD8" s="497"/>
      <c r="AE8" s="497"/>
      <c r="AF8" s="497"/>
      <c r="AG8" s="492" t="s">
        <v>352</v>
      </c>
      <c r="AH8" s="492"/>
      <c r="AI8" s="492"/>
      <c r="AJ8" s="492" t="s">
        <v>352</v>
      </c>
      <c r="AK8" s="492"/>
      <c r="AL8" s="492"/>
      <c r="AM8" s="494" t="s">
        <v>352</v>
      </c>
      <c r="AN8" s="494"/>
      <c r="AO8" s="494"/>
      <c r="AP8" s="494" t="s">
        <v>352</v>
      </c>
      <c r="AQ8" s="494"/>
      <c r="AR8" s="494"/>
      <c r="AS8" s="495" t="s">
        <v>352</v>
      </c>
      <c r="AT8" s="495"/>
      <c r="AU8" s="495"/>
      <c r="AV8" s="495" t="s">
        <v>352</v>
      </c>
      <c r="AW8" s="495"/>
      <c r="AX8" s="495"/>
      <c r="AY8" s="496" t="s">
        <v>352</v>
      </c>
      <c r="AZ8" s="496"/>
      <c r="BA8" s="496"/>
      <c r="BB8" s="496" t="s">
        <v>352</v>
      </c>
      <c r="BC8" s="496"/>
      <c r="BD8" s="496"/>
      <c r="BE8" s="497" t="s">
        <v>348</v>
      </c>
      <c r="BF8" s="497"/>
      <c r="BG8" s="497"/>
      <c r="BH8" s="497"/>
      <c r="BI8" s="497"/>
      <c r="BJ8" s="497"/>
      <c r="BK8" s="492" t="s">
        <v>352</v>
      </c>
      <c r="BL8" s="492"/>
      <c r="BM8" s="492"/>
      <c r="BN8" s="492" t="s">
        <v>352</v>
      </c>
      <c r="BO8" s="492"/>
      <c r="BP8" s="492"/>
      <c r="BQ8" s="494" t="s">
        <v>352</v>
      </c>
      <c r="BR8" s="494"/>
      <c r="BS8" s="494"/>
      <c r="BT8" s="494" t="s">
        <v>352</v>
      </c>
      <c r="BU8" s="494"/>
      <c r="BV8" s="494"/>
      <c r="BW8" s="495" t="s">
        <v>352</v>
      </c>
      <c r="BX8" s="495"/>
      <c r="BY8" s="495"/>
      <c r="BZ8" s="495" t="s">
        <v>352</v>
      </c>
      <c r="CA8" s="495"/>
      <c r="CB8" s="495"/>
      <c r="CC8" s="496" t="s">
        <v>352</v>
      </c>
      <c r="CD8" s="496"/>
      <c r="CE8" s="496"/>
      <c r="CF8" s="496" t="s">
        <v>352</v>
      </c>
      <c r="CG8" s="496"/>
      <c r="CH8" s="496"/>
      <c r="CI8" s="497" t="s">
        <v>348</v>
      </c>
      <c r="CJ8" s="497"/>
      <c r="CK8" s="497"/>
      <c r="CL8" s="497"/>
      <c r="CM8" s="497"/>
      <c r="CN8" s="497"/>
    </row>
    <row r="9" spans="1:92" x14ac:dyDescent="0.25">
      <c r="A9" s="487"/>
      <c r="B9" s="487"/>
      <c r="C9" s="492" t="s">
        <v>353</v>
      </c>
      <c r="D9" s="492" t="s">
        <v>354</v>
      </c>
      <c r="E9" s="492" t="s">
        <v>326</v>
      </c>
      <c r="F9" s="492" t="s">
        <v>353</v>
      </c>
      <c r="G9" s="492" t="s">
        <v>354</v>
      </c>
      <c r="H9" s="492" t="s">
        <v>326</v>
      </c>
      <c r="I9" s="494" t="s">
        <v>353</v>
      </c>
      <c r="J9" s="494" t="s">
        <v>354</v>
      </c>
      <c r="K9" s="494" t="s">
        <v>326</v>
      </c>
      <c r="L9" s="494" t="s">
        <v>353</v>
      </c>
      <c r="M9" s="494" t="s">
        <v>354</v>
      </c>
      <c r="N9" s="494" t="s">
        <v>326</v>
      </c>
      <c r="O9" s="495" t="s">
        <v>353</v>
      </c>
      <c r="P9" s="495" t="s">
        <v>354</v>
      </c>
      <c r="Q9" s="495" t="s">
        <v>326</v>
      </c>
      <c r="R9" s="495" t="s">
        <v>353</v>
      </c>
      <c r="S9" s="495" t="s">
        <v>354</v>
      </c>
      <c r="T9" s="495" t="s">
        <v>326</v>
      </c>
      <c r="U9" s="496" t="s">
        <v>353</v>
      </c>
      <c r="V9" s="496" t="s">
        <v>354</v>
      </c>
      <c r="W9" s="496" t="s">
        <v>326</v>
      </c>
      <c r="X9" s="496" t="s">
        <v>353</v>
      </c>
      <c r="Y9" s="496" t="s">
        <v>354</v>
      </c>
      <c r="Z9" s="496" t="s">
        <v>326</v>
      </c>
      <c r="AA9" s="497">
        <v>1</v>
      </c>
      <c r="AB9" s="497"/>
      <c r="AC9" s="497"/>
      <c r="AD9" s="497"/>
      <c r="AE9" s="497"/>
      <c r="AF9" s="497"/>
      <c r="AG9" s="492" t="s">
        <v>353</v>
      </c>
      <c r="AH9" s="492" t="s">
        <v>354</v>
      </c>
      <c r="AI9" s="492" t="s">
        <v>326</v>
      </c>
      <c r="AJ9" s="492" t="s">
        <v>353</v>
      </c>
      <c r="AK9" s="492" t="s">
        <v>354</v>
      </c>
      <c r="AL9" s="492" t="s">
        <v>326</v>
      </c>
      <c r="AM9" s="494" t="s">
        <v>353</v>
      </c>
      <c r="AN9" s="494" t="s">
        <v>354</v>
      </c>
      <c r="AO9" s="494" t="s">
        <v>326</v>
      </c>
      <c r="AP9" s="494" t="s">
        <v>353</v>
      </c>
      <c r="AQ9" s="494" t="s">
        <v>354</v>
      </c>
      <c r="AR9" s="494" t="s">
        <v>326</v>
      </c>
      <c r="AS9" s="495" t="s">
        <v>353</v>
      </c>
      <c r="AT9" s="495" t="s">
        <v>354</v>
      </c>
      <c r="AU9" s="495" t="s">
        <v>326</v>
      </c>
      <c r="AV9" s="495" t="s">
        <v>353</v>
      </c>
      <c r="AW9" s="495" t="s">
        <v>354</v>
      </c>
      <c r="AX9" s="495" t="s">
        <v>326</v>
      </c>
      <c r="AY9" s="496" t="s">
        <v>353</v>
      </c>
      <c r="AZ9" s="496" t="s">
        <v>354</v>
      </c>
      <c r="BA9" s="496" t="s">
        <v>326</v>
      </c>
      <c r="BB9" s="496" t="s">
        <v>353</v>
      </c>
      <c r="BC9" s="496" t="s">
        <v>354</v>
      </c>
      <c r="BD9" s="496" t="s">
        <v>326</v>
      </c>
      <c r="BE9" s="497">
        <v>1</v>
      </c>
      <c r="BF9" s="497"/>
      <c r="BG9" s="497"/>
      <c r="BH9" s="497"/>
      <c r="BI9" s="497"/>
      <c r="BJ9" s="497"/>
      <c r="BK9" s="492" t="s">
        <v>353</v>
      </c>
      <c r="BL9" s="492" t="s">
        <v>354</v>
      </c>
      <c r="BM9" s="492" t="s">
        <v>326</v>
      </c>
      <c r="BN9" s="492" t="s">
        <v>353</v>
      </c>
      <c r="BO9" s="492" t="s">
        <v>354</v>
      </c>
      <c r="BP9" s="492" t="s">
        <v>326</v>
      </c>
      <c r="BQ9" s="494" t="s">
        <v>353</v>
      </c>
      <c r="BR9" s="494" t="s">
        <v>354</v>
      </c>
      <c r="BS9" s="494" t="s">
        <v>326</v>
      </c>
      <c r="BT9" s="494" t="s">
        <v>353</v>
      </c>
      <c r="BU9" s="494" t="s">
        <v>354</v>
      </c>
      <c r="BV9" s="494" t="s">
        <v>326</v>
      </c>
      <c r="BW9" s="495" t="s">
        <v>353</v>
      </c>
      <c r="BX9" s="495" t="s">
        <v>354</v>
      </c>
      <c r="BY9" s="495" t="s">
        <v>326</v>
      </c>
      <c r="BZ9" s="495" t="s">
        <v>353</v>
      </c>
      <c r="CA9" s="495" t="s">
        <v>354</v>
      </c>
      <c r="CB9" s="495" t="s">
        <v>326</v>
      </c>
      <c r="CC9" s="496" t="s">
        <v>353</v>
      </c>
      <c r="CD9" s="496" t="s">
        <v>354</v>
      </c>
      <c r="CE9" s="496" t="s">
        <v>326</v>
      </c>
      <c r="CF9" s="496" t="s">
        <v>353</v>
      </c>
      <c r="CG9" s="496" t="s">
        <v>354</v>
      </c>
      <c r="CH9" s="496" t="s">
        <v>326</v>
      </c>
      <c r="CI9" s="497">
        <v>1</v>
      </c>
      <c r="CJ9" s="497"/>
      <c r="CK9" s="497"/>
      <c r="CL9" s="497"/>
      <c r="CM9" s="497"/>
      <c r="CN9" s="497"/>
    </row>
    <row r="10" spans="1:92" x14ac:dyDescent="0.25">
      <c r="A10" s="487"/>
      <c r="B10" s="487"/>
      <c r="C10" s="492" t="s">
        <v>372</v>
      </c>
      <c r="D10" s="492" t="s">
        <v>372</v>
      </c>
      <c r="E10" s="492" t="s">
        <v>372</v>
      </c>
      <c r="F10" s="492" t="s">
        <v>372</v>
      </c>
      <c r="G10" s="492" t="s">
        <v>372</v>
      </c>
      <c r="H10" s="492" t="s">
        <v>372</v>
      </c>
      <c r="I10" s="494" t="s">
        <v>372</v>
      </c>
      <c r="J10" s="494" t="s">
        <v>372</v>
      </c>
      <c r="K10" s="494" t="s">
        <v>372</v>
      </c>
      <c r="L10" s="494" t="s">
        <v>372</v>
      </c>
      <c r="M10" s="494" t="s">
        <v>372</v>
      </c>
      <c r="N10" s="494" t="s">
        <v>372</v>
      </c>
      <c r="O10" s="495" t="s">
        <v>372</v>
      </c>
      <c r="P10" s="495" t="s">
        <v>372</v>
      </c>
      <c r="Q10" s="495" t="s">
        <v>372</v>
      </c>
      <c r="R10" s="495" t="s">
        <v>372</v>
      </c>
      <c r="S10" s="495" t="s">
        <v>372</v>
      </c>
      <c r="T10" s="495" t="s">
        <v>372</v>
      </c>
      <c r="U10" s="496" t="s">
        <v>372</v>
      </c>
      <c r="V10" s="496" t="s">
        <v>372</v>
      </c>
      <c r="W10" s="496" t="s">
        <v>372</v>
      </c>
      <c r="X10" s="496" t="s">
        <v>372</v>
      </c>
      <c r="Y10" s="496" t="s">
        <v>372</v>
      </c>
      <c r="Z10" s="496" t="s">
        <v>372</v>
      </c>
      <c r="AA10" s="497" t="s">
        <v>435</v>
      </c>
      <c r="AB10" s="497"/>
      <c r="AC10" s="497"/>
      <c r="AD10" s="497"/>
      <c r="AE10" s="497"/>
      <c r="AF10" s="497"/>
      <c r="AG10" s="492" t="s">
        <v>372</v>
      </c>
      <c r="AH10" s="492" t="s">
        <v>372</v>
      </c>
      <c r="AI10" s="492" t="s">
        <v>372</v>
      </c>
      <c r="AJ10" s="492" t="s">
        <v>372</v>
      </c>
      <c r="AK10" s="492" t="s">
        <v>372</v>
      </c>
      <c r="AL10" s="492" t="s">
        <v>372</v>
      </c>
      <c r="AM10" s="494" t="s">
        <v>372</v>
      </c>
      <c r="AN10" s="494" t="s">
        <v>372</v>
      </c>
      <c r="AO10" s="494" t="s">
        <v>372</v>
      </c>
      <c r="AP10" s="494" t="s">
        <v>372</v>
      </c>
      <c r="AQ10" s="494" t="s">
        <v>372</v>
      </c>
      <c r="AR10" s="494" t="s">
        <v>372</v>
      </c>
      <c r="AS10" s="495" t="s">
        <v>372</v>
      </c>
      <c r="AT10" s="495" t="s">
        <v>372</v>
      </c>
      <c r="AU10" s="495" t="s">
        <v>372</v>
      </c>
      <c r="AV10" s="495" t="s">
        <v>372</v>
      </c>
      <c r="AW10" s="495" t="s">
        <v>372</v>
      </c>
      <c r="AX10" s="495" t="s">
        <v>372</v>
      </c>
      <c r="AY10" s="496" t="s">
        <v>372</v>
      </c>
      <c r="AZ10" s="496" t="s">
        <v>372</v>
      </c>
      <c r="BA10" s="496" t="s">
        <v>372</v>
      </c>
      <c r="BB10" s="496" t="s">
        <v>372</v>
      </c>
      <c r="BC10" s="496" t="s">
        <v>372</v>
      </c>
      <c r="BD10" s="496" t="s">
        <v>372</v>
      </c>
      <c r="BE10" s="497" t="s">
        <v>435</v>
      </c>
      <c r="BF10" s="497"/>
      <c r="BG10" s="497"/>
      <c r="BH10" s="497"/>
      <c r="BI10" s="497"/>
      <c r="BJ10" s="497"/>
      <c r="BK10" s="492" t="s">
        <v>372</v>
      </c>
      <c r="BL10" s="492" t="s">
        <v>372</v>
      </c>
      <c r="BM10" s="492" t="s">
        <v>372</v>
      </c>
      <c r="BN10" s="492" t="s">
        <v>372</v>
      </c>
      <c r="BO10" s="492" t="s">
        <v>372</v>
      </c>
      <c r="BP10" s="492" t="s">
        <v>372</v>
      </c>
      <c r="BQ10" s="494" t="s">
        <v>372</v>
      </c>
      <c r="BR10" s="494" t="s">
        <v>372</v>
      </c>
      <c r="BS10" s="494" t="s">
        <v>372</v>
      </c>
      <c r="BT10" s="494" t="s">
        <v>372</v>
      </c>
      <c r="BU10" s="494" t="s">
        <v>372</v>
      </c>
      <c r="BV10" s="494" t="s">
        <v>372</v>
      </c>
      <c r="BW10" s="495" t="s">
        <v>372</v>
      </c>
      <c r="BX10" s="495" t="s">
        <v>372</v>
      </c>
      <c r="BY10" s="495" t="s">
        <v>372</v>
      </c>
      <c r="BZ10" s="495" t="s">
        <v>372</v>
      </c>
      <c r="CA10" s="495" t="s">
        <v>372</v>
      </c>
      <c r="CB10" s="495" t="s">
        <v>372</v>
      </c>
      <c r="CC10" s="496" t="s">
        <v>372</v>
      </c>
      <c r="CD10" s="496" t="s">
        <v>372</v>
      </c>
      <c r="CE10" s="496" t="s">
        <v>372</v>
      </c>
      <c r="CF10" s="496" t="s">
        <v>372</v>
      </c>
      <c r="CG10" s="496" t="s">
        <v>372</v>
      </c>
      <c r="CH10" s="496" t="s">
        <v>372</v>
      </c>
      <c r="CI10" s="497" t="s">
        <v>435</v>
      </c>
      <c r="CJ10" s="497"/>
      <c r="CK10" s="497"/>
      <c r="CL10" s="497"/>
      <c r="CM10" s="497"/>
      <c r="CN10" s="497"/>
    </row>
    <row r="11" spans="1:92" x14ac:dyDescent="0.25">
      <c r="A11" s="487"/>
      <c r="B11" s="487"/>
      <c r="C11" s="492" t="s">
        <v>353</v>
      </c>
      <c r="D11" s="492" t="s">
        <v>354</v>
      </c>
      <c r="E11" s="492" t="s">
        <v>326</v>
      </c>
      <c r="F11" s="492" t="s">
        <v>353</v>
      </c>
      <c r="G11" s="492" t="s">
        <v>354</v>
      </c>
      <c r="H11" s="492" t="s">
        <v>326</v>
      </c>
      <c r="I11" s="494" t="s">
        <v>353</v>
      </c>
      <c r="J11" s="494" t="s">
        <v>354</v>
      </c>
      <c r="K11" s="494" t="s">
        <v>326</v>
      </c>
      <c r="L11" s="494" t="s">
        <v>353</v>
      </c>
      <c r="M11" s="494" t="s">
        <v>354</v>
      </c>
      <c r="N11" s="494" t="s">
        <v>326</v>
      </c>
      <c r="O11" s="495">
        <v>1</v>
      </c>
      <c r="P11" s="495"/>
      <c r="Q11" s="495"/>
      <c r="R11" s="495" t="s">
        <v>326</v>
      </c>
      <c r="S11" s="495"/>
      <c r="T11" s="495"/>
      <c r="U11" s="496">
        <v>1</v>
      </c>
      <c r="V11" s="496"/>
      <c r="W11" s="496"/>
      <c r="X11" s="496" t="s">
        <v>326</v>
      </c>
      <c r="Y11" s="496"/>
      <c r="Z11" s="496"/>
      <c r="AA11" s="497">
        <v>1</v>
      </c>
      <c r="AB11" s="497"/>
      <c r="AC11" s="497"/>
      <c r="AD11" s="497" t="s">
        <v>326</v>
      </c>
      <c r="AE11" s="497"/>
      <c r="AF11" s="497"/>
      <c r="AG11" s="492" t="s">
        <v>353</v>
      </c>
      <c r="AH11" s="492" t="s">
        <v>354</v>
      </c>
      <c r="AI11" s="492" t="s">
        <v>326</v>
      </c>
      <c r="AJ11" s="492" t="s">
        <v>353</v>
      </c>
      <c r="AK11" s="492" t="s">
        <v>354</v>
      </c>
      <c r="AL11" s="492" t="s">
        <v>326</v>
      </c>
      <c r="AM11" s="494" t="s">
        <v>353</v>
      </c>
      <c r="AN11" s="494" t="s">
        <v>354</v>
      </c>
      <c r="AO11" s="494" t="s">
        <v>326</v>
      </c>
      <c r="AP11" s="494" t="s">
        <v>353</v>
      </c>
      <c r="AQ11" s="494" t="s">
        <v>354</v>
      </c>
      <c r="AR11" s="494" t="s">
        <v>326</v>
      </c>
      <c r="AS11" s="495">
        <v>1</v>
      </c>
      <c r="AT11" s="495"/>
      <c r="AU11" s="495"/>
      <c r="AV11" s="495" t="s">
        <v>326</v>
      </c>
      <c r="AW11" s="495"/>
      <c r="AX11" s="495"/>
      <c r="AY11" s="496">
        <v>1</v>
      </c>
      <c r="AZ11" s="496"/>
      <c r="BA11" s="496"/>
      <c r="BB11" s="496" t="s">
        <v>326</v>
      </c>
      <c r="BC11" s="496"/>
      <c r="BD11" s="496"/>
      <c r="BE11" s="497">
        <v>1</v>
      </c>
      <c r="BF11" s="497"/>
      <c r="BG11" s="497"/>
      <c r="BH11" s="497" t="s">
        <v>326</v>
      </c>
      <c r="BI11" s="497"/>
      <c r="BJ11" s="497"/>
      <c r="BK11" s="492" t="s">
        <v>353</v>
      </c>
      <c r="BL11" s="492" t="s">
        <v>354</v>
      </c>
      <c r="BM11" s="492" t="s">
        <v>326</v>
      </c>
      <c r="BN11" s="492" t="s">
        <v>353</v>
      </c>
      <c r="BO11" s="492" t="s">
        <v>354</v>
      </c>
      <c r="BP11" s="492" t="s">
        <v>326</v>
      </c>
      <c r="BQ11" s="494" t="s">
        <v>353</v>
      </c>
      <c r="BR11" s="494" t="s">
        <v>354</v>
      </c>
      <c r="BS11" s="494" t="s">
        <v>326</v>
      </c>
      <c r="BT11" s="494" t="s">
        <v>353</v>
      </c>
      <c r="BU11" s="494" t="s">
        <v>354</v>
      </c>
      <c r="BV11" s="494" t="s">
        <v>326</v>
      </c>
      <c r="BW11" s="495">
        <v>1</v>
      </c>
      <c r="BX11" s="495"/>
      <c r="BY11" s="495"/>
      <c r="BZ11" s="495" t="s">
        <v>326</v>
      </c>
      <c r="CA11" s="495"/>
      <c r="CB11" s="495"/>
      <c r="CC11" s="496">
        <v>1</v>
      </c>
      <c r="CD11" s="496"/>
      <c r="CE11" s="496"/>
      <c r="CF11" s="496" t="s">
        <v>326</v>
      </c>
      <c r="CG11" s="496"/>
      <c r="CH11" s="496"/>
      <c r="CI11" s="497">
        <v>1</v>
      </c>
      <c r="CJ11" s="497"/>
      <c r="CK11" s="497"/>
      <c r="CL11" s="497" t="s">
        <v>326</v>
      </c>
      <c r="CM11" s="497"/>
      <c r="CN11" s="497"/>
    </row>
    <row r="12" spans="1:92" x14ac:dyDescent="0.25">
      <c r="A12" s="487"/>
      <c r="B12" s="487"/>
      <c r="C12" s="492" t="s">
        <v>372</v>
      </c>
      <c r="D12" s="492" t="s">
        <v>372</v>
      </c>
      <c r="E12" s="492" t="s">
        <v>372</v>
      </c>
      <c r="F12" s="492" t="s">
        <v>372</v>
      </c>
      <c r="G12" s="492" t="s">
        <v>372</v>
      </c>
      <c r="H12" s="492" t="s">
        <v>372</v>
      </c>
      <c r="I12" s="494" t="s">
        <v>372</v>
      </c>
      <c r="J12" s="494" t="s">
        <v>372</v>
      </c>
      <c r="K12" s="494" t="s">
        <v>372</v>
      </c>
      <c r="L12" s="494" t="s">
        <v>372</v>
      </c>
      <c r="M12" s="494" t="s">
        <v>372</v>
      </c>
      <c r="N12" s="494" t="s">
        <v>372</v>
      </c>
      <c r="O12" s="495" t="s">
        <v>352</v>
      </c>
      <c r="P12" s="495"/>
      <c r="Q12" s="495"/>
      <c r="R12" s="495" t="s">
        <v>352</v>
      </c>
      <c r="S12" s="495"/>
      <c r="T12" s="495"/>
      <c r="U12" s="496" t="s">
        <v>352</v>
      </c>
      <c r="V12" s="496"/>
      <c r="W12" s="496"/>
      <c r="X12" s="496" t="s">
        <v>352</v>
      </c>
      <c r="Y12" s="496"/>
      <c r="Z12" s="496"/>
      <c r="AA12" s="497" t="s">
        <v>352</v>
      </c>
      <c r="AB12" s="497"/>
      <c r="AC12" s="497"/>
      <c r="AD12" s="497" t="s">
        <v>352</v>
      </c>
      <c r="AE12" s="497"/>
      <c r="AF12" s="497"/>
      <c r="AG12" s="492" t="s">
        <v>372</v>
      </c>
      <c r="AH12" s="492" t="s">
        <v>372</v>
      </c>
      <c r="AI12" s="492" t="s">
        <v>372</v>
      </c>
      <c r="AJ12" s="492" t="s">
        <v>372</v>
      </c>
      <c r="AK12" s="492" t="s">
        <v>372</v>
      </c>
      <c r="AL12" s="492" t="s">
        <v>372</v>
      </c>
      <c r="AM12" s="494" t="s">
        <v>372</v>
      </c>
      <c r="AN12" s="494" t="s">
        <v>372</v>
      </c>
      <c r="AO12" s="494" t="s">
        <v>372</v>
      </c>
      <c r="AP12" s="494" t="s">
        <v>372</v>
      </c>
      <c r="AQ12" s="494" t="s">
        <v>372</v>
      </c>
      <c r="AR12" s="494" t="s">
        <v>372</v>
      </c>
      <c r="AS12" s="495" t="s">
        <v>352</v>
      </c>
      <c r="AT12" s="495"/>
      <c r="AU12" s="495"/>
      <c r="AV12" s="495" t="s">
        <v>352</v>
      </c>
      <c r="AW12" s="495"/>
      <c r="AX12" s="495"/>
      <c r="AY12" s="496" t="s">
        <v>352</v>
      </c>
      <c r="AZ12" s="496"/>
      <c r="BA12" s="496"/>
      <c r="BB12" s="496" t="s">
        <v>352</v>
      </c>
      <c r="BC12" s="496"/>
      <c r="BD12" s="496"/>
      <c r="BE12" s="497" t="s">
        <v>352</v>
      </c>
      <c r="BF12" s="497"/>
      <c r="BG12" s="497"/>
      <c r="BH12" s="497" t="s">
        <v>352</v>
      </c>
      <c r="BI12" s="497"/>
      <c r="BJ12" s="497"/>
      <c r="BK12" s="492" t="s">
        <v>372</v>
      </c>
      <c r="BL12" s="492" t="s">
        <v>372</v>
      </c>
      <c r="BM12" s="492" t="s">
        <v>372</v>
      </c>
      <c r="BN12" s="492" t="s">
        <v>372</v>
      </c>
      <c r="BO12" s="492" t="s">
        <v>372</v>
      </c>
      <c r="BP12" s="492" t="s">
        <v>372</v>
      </c>
      <c r="BQ12" s="494" t="s">
        <v>372</v>
      </c>
      <c r="BR12" s="494" t="s">
        <v>372</v>
      </c>
      <c r="BS12" s="494" t="s">
        <v>372</v>
      </c>
      <c r="BT12" s="494" t="s">
        <v>372</v>
      </c>
      <c r="BU12" s="494" t="s">
        <v>372</v>
      </c>
      <c r="BV12" s="494" t="s">
        <v>372</v>
      </c>
      <c r="BW12" s="495" t="s">
        <v>352</v>
      </c>
      <c r="BX12" s="495"/>
      <c r="BY12" s="495"/>
      <c r="BZ12" s="495" t="s">
        <v>352</v>
      </c>
      <c r="CA12" s="495"/>
      <c r="CB12" s="495"/>
      <c r="CC12" s="496" t="s">
        <v>352</v>
      </c>
      <c r="CD12" s="496"/>
      <c r="CE12" s="496"/>
      <c r="CF12" s="496" t="s">
        <v>352</v>
      </c>
      <c r="CG12" s="496"/>
      <c r="CH12" s="496"/>
      <c r="CI12" s="497" t="s">
        <v>352</v>
      </c>
      <c r="CJ12" s="497"/>
      <c r="CK12" s="497"/>
      <c r="CL12" s="497" t="s">
        <v>352</v>
      </c>
      <c r="CM12" s="497"/>
      <c r="CN12" s="497"/>
    </row>
    <row r="13" spans="1:92" x14ac:dyDescent="0.25">
      <c r="A13" s="487"/>
      <c r="B13" s="487"/>
      <c r="C13" s="492" t="s">
        <v>353</v>
      </c>
      <c r="D13" s="492" t="s">
        <v>354</v>
      </c>
      <c r="E13" s="492" t="s">
        <v>326</v>
      </c>
      <c r="F13" s="492" t="s">
        <v>353</v>
      </c>
      <c r="G13" s="492" t="s">
        <v>354</v>
      </c>
      <c r="H13" s="492" t="s">
        <v>326</v>
      </c>
      <c r="I13" s="494" t="s">
        <v>353</v>
      </c>
      <c r="J13" s="494" t="s">
        <v>354</v>
      </c>
      <c r="K13" s="494" t="s">
        <v>326</v>
      </c>
      <c r="L13" s="494" t="s">
        <v>353</v>
      </c>
      <c r="M13" s="494" t="s">
        <v>354</v>
      </c>
      <c r="N13" s="494" t="s">
        <v>326</v>
      </c>
      <c r="O13" s="495" t="s">
        <v>353</v>
      </c>
      <c r="P13" s="495" t="s">
        <v>354</v>
      </c>
      <c r="Q13" s="495" t="s">
        <v>326</v>
      </c>
      <c r="R13" s="495" t="s">
        <v>353</v>
      </c>
      <c r="S13" s="495" t="s">
        <v>354</v>
      </c>
      <c r="T13" s="495" t="s">
        <v>326</v>
      </c>
      <c r="U13" s="496" t="s">
        <v>353</v>
      </c>
      <c r="V13" s="496" t="s">
        <v>354</v>
      </c>
      <c r="W13" s="496" t="s">
        <v>326</v>
      </c>
      <c r="X13" s="496" t="s">
        <v>353</v>
      </c>
      <c r="Y13" s="496" t="s">
        <v>354</v>
      </c>
      <c r="Z13" s="496" t="s">
        <v>326</v>
      </c>
      <c r="AA13" s="497" t="s">
        <v>353</v>
      </c>
      <c r="AB13" s="497" t="s">
        <v>354</v>
      </c>
      <c r="AC13" s="497" t="s">
        <v>326</v>
      </c>
      <c r="AD13" s="497" t="s">
        <v>353</v>
      </c>
      <c r="AE13" s="497" t="s">
        <v>354</v>
      </c>
      <c r="AF13" s="497" t="s">
        <v>326</v>
      </c>
      <c r="AG13" s="492" t="s">
        <v>353</v>
      </c>
      <c r="AH13" s="492" t="s">
        <v>354</v>
      </c>
      <c r="AI13" s="492" t="s">
        <v>326</v>
      </c>
      <c r="AJ13" s="492" t="s">
        <v>353</v>
      </c>
      <c r="AK13" s="492" t="s">
        <v>354</v>
      </c>
      <c r="AL13" s="492" t="s">
        <v>326</v>
      </c>
      <c r="AM13" s="494" t="s">
        <v>353</v>
      </c>
      <c r="AN13" s="494" t="s">
        <v>354</v>
      </c>
      <c r="AO13" s="494" t="s">
        <v>326</v>
      </c>
      <c r="AP13" s="494" t="s">
        <v>353</v>
      </c>
      <c r="AQ13" s="494" t="s">
        <v>354</v>
      </c>
      <c r="AR13" s="494" t="s">
        <v>326</v>
      </c>
      <c r="AS13" s="495" t="s">
        <v>353</v>
      </c>
      <c r="AT13" s="495" t="s">
        <v>354</v>
      </c>
      <c r="AU13" s="495" t="s">
        <v>326</v>
      </c>
      <c r="AV13" s="495" t="s">
        <v>353</v>
      </c>
      <c r="AW13" s="495" t="s">
        <v>354</v>
      </c>
      <c r="AX13" s="495" t="s">
        <v>326</v>
      </c>
      <c r="AY13" s="496" t="s">
        <v>353</v>
      </c>
      <c r="AZ13" s="496" t="s">
        <v>354</v>
      </c>
      <c r="BA13" s="496" t="s">
        <v>326</v>
      </c>
      <c r="BB13" s="496" t="s">
        <v>353</v>
      </c>
      <c r="BC13" s="496" t="s">
        <v>354</v>
      </c>
      <c r="BD13" s="496" t="s">
        <v>326</v>
      </c>
      <c r="BE13" s="497" t="s">
        <v>353</v>
      </c>
      <c r="BF13" s="497" t="s">
        <v>354</v>
      </c>
      <c r="BG13" s="497" t="s">
        <v>326</v>
      </c>
      <c r="BH13" s="497" t="s">
        <v>353</v>
      </c>
      <c r="BI13" s="497" t="s">
        <v>354</v>
      </c>
      <c r="BJ13" s="497" t="s">
        <v>326</v>
      </c>
      <c r="BK13" s="492" t="s">
        <v>353</v>
      </c>
      <c r="BL13" s="492" t="s">
        <v>354</v>
      </c>
      <c r="BM13" s="492" t="s">
        <v>326</v>
      </c>
      <c r="BN13" s="492" t="s">
        <v>353</v>
      </c>
      <c r="BO13" s="492" t="s">
        <v>354</v>
      </c>
      <c r="BP13" s="492" t="s">
        <v>326</v>
      </c>
      <c r="BQ13" s="494" t="s">
        <v>353</v>
      </c>
      <c r="BR13" s="494" t="s">
        <v>354</v>
      </c>
      <c r="BS13" s="494" t="s">
        <v>326</v>
      </c>
      <c r="BT13" s="494" t="s">
        <v>353</v>
      </c>
      <c r="BU13" s="494" t="s">
        <v>354</v>
      </c>
      <c r="BV13" s="494" t="s">
        <v>326</v>
      </c>
      <c r="BW13" s="495" t="s">
        <v>353</v>
      </c>
      <c r="BX13" s="495" t="s">
        <v>354</v>
      </c>
      <c r="BY13" s="495" t="s">
        <v>326</v>
      </c>
      <c r="BZ13" s="495" t="s">
        <v>353</v>
      </c>
      <c r="CA13" s="495" t="s">
        <v>354</v>
      </c>
      <c r="CB13" s="495" t="s">
        <v>326</v>
      </c>
      <c r="CC13" s="496" t="s">
        <v>353</v>
      </c>
      <c r="CD13" s="496" t="s">
        <v>354</v>
      </c>
      <c r="CE13" s="496" t="s">
        <v>326</v>
      </c>
      <c r="CF13" s="496" t="s">
        <v>353</v>
      </c>
      <c r="CG13" s="496" t="s">
        <v>354</v>
      </c>
      <c r="CH13" s="496" t="s">
        <v>326</v>
      </c>
      <c r="CI13" s="497" t="s">
        <v>353</v>
      </c>
      <c r="CJ13" s="497" t="s">
        <v>354</v>
      </c>
      <c r="CK13" s="497" t="s">
        <v>326</v>
      </c>
      <c r="CL13" s="497" t="s">
        <v>353</v>
      </c>
      <c r="CM13" s="497" t="s">
        <v>354</v>
      </c>
      <c r="CN13" s="497" t="s">
        <v>326</v>
      </c>
    </row>
    <row r="14" spans="1:92" x14ac:dyDescent="0.25">
      <c r="A14" s="487"/>
      <c r="B14" s="487"/>
      <c r="C14" s="492" t="s">
        <v>372</v>
      </c>
      <c r="D14" s="492" t="s">
        <v>372</v>
      </c>
      <c r="E14" s="492" t="s">
        <v>372</v>
      </c>
      <c r="F14" s="492" t="s">
        <v>372</v>
      </c>
      <c r="G14" s="492" t="s">
        <v>372</v>
      </c>
      <c r="H14" s="492" t="s">
        <v>372</v>
      </c>
      <c r="I14" s="494" t="s">
        <v>372</v>
      </c>
      <c r="J14" s="494" t="s">
        <v>372</v>
      </c>
      <c r="K14" s="494" t="s">
        <v>372</v>
      </c>
      <c r="L14" s="494" t="s">
        <v>372</v>
      </c>
      <c r="M14" s="494" t="s">
        <v>372</v>
      </c>
      <c r="N14" s="494" t="s">
        <v>372</v>
      </c>
      <c r="O14" s="495" t="s">
        <v>372</v>
      </c>
      <c r="P14" s="495" t="s">
        <v>372</v>
      </c>
      <c r="Q14" s="495" t="s">
        <v>372</v>
      </c>
      <c r="R14" s="495" t="s">
        <v>372</v>
      </c>
      <c r="S14" s="495" t="s">
        <v>372</v>
      </c>
      <c r="T14" s="495" t="s">
        <v>372</v>
      </c>
      <c r="U14" s="496" t="s">
        <v>372</v>
      </c>
      <c r="V14" s="496" t="s">
        <v>372</v>
      </c>
      <c r="W14" s="496" t="s">
        <v>372</v>
      </c>
      <c r="X14" s="496" t="s">
        <v>372</v>
      </c>
      <c r="Y14" s="496" t="s">
        <v>372</v>
      </c>
      <c r="Z14" s="496" t="s">
        <v>372</v>
      </c>
      <c r="AA14" s="497" t="s">
        <v>372</v>
      </c>
      <c r="AB14" s="497" t="s">
        <v>372</v>
      </c>
      <c r="AC14" s="497" t="s">
        <v>372</v>
      </c>
      <c r="AD14" s="497" t="s">
        <v>372</v>
      </c>
      <c r="AE14" s="497" t="s">
        <v>372</v>
      </c>
      <c r="AF14" s="497" t="s">
        <v>372</v>
      </c>
      <c r="AG14" s="492" t="s">
        <v>372</v>
      </c>
      <c r="AH14" s="492" t="s">
        <v>372</v>
      </c>
      <c r="AI14" s="492" t="s">
        <v>372</v>
      </c>
      <c r="AJ14" s="492" t="s">
        <v>372</v>
      </c>
      <c r="AK14" s="492" t="s">
        <v>372</v>
      </c>
      <c r="AL14" s="492" t="s">
        <v>372</v>
      </c>
      <c r="AM14" s="494" t="s">
        <v>372</v>
      </c>
      <c r="AN14" s="494" t="s">
        <v>372</v>
      </c>
      <c r="AO14" s="494" t="s">
        <v>372</v>
      </c>
      <c r="AP14" s="494" t="s">
        <v>372</v>
      </c>
      <c r="AQ14" s="494" t="s">
        <v>372</v>
      </c>
      <c r="AR14" s="494" t="s">
        <v>372</v>
      </c>
      <c r="AS14" s="495" t="s">
        <v>372</v>
      </c>
      <c r="AT14" s="495" t="s">
        <v>372</v>
      </c>
      <c r="AU14" s="495" t="s">
        <v>372</v>
      </c>
      <c r="AV14" s="495" t="s">
        <v>372</v>
      </c>
      <c r="AW14" s="495" t="s">
        <v>372</v>
      </c>
      <c r="AX14" s="495" t="s">
        <v>372</v>
      </c>
      <c r="AY14" s="496" t="s">
        <v>372</v>
      </c>
      <c r="AZ14" s="496" t="s">
        <v>372</v>
      </c>
      <c r="BA14" s="496" t="s">
        <v>372</v>
      </c>
      <c r="BB14" s="496" t="s">
        <v>372</v>
      </c>
      <c r="BC14" s="496" t="s">
        <v>372</v>
      </c>
      <c r="BD14" s="496" t="s">
        <v>372</v>
      </c>
      <c r="BE14" s="497" t="s">
        <v>372</v>
      </c>
      <c r="BF14" s="497" t="s">
        <v>372</v>
      </c>
      <c r="BG14" s="497" t="s">
        <v>372</v>
      </c>
      <c r="BH14" s="497" t="s">
        <v>372</v>
      </c>
      <c r="BI14" s="497" t="s">
        <v>372</v>
      </c>
      <c r="BJ14" s="497" t="s">
        <v>372</v>
      </c>
      <c r="BK14" s="492" t="s">
        <v>372</v>
      </c>
      <c r="BL14" s="492" t="s">
        <v>372</v>
      </c>
      <c r="BM14" s="492" t="s">
        <v>372</v>
      </c>
      <c r="BN14" s="492" t="s">
        <v>372</v>
      </c>
      <c r="BO14" s="492" t="s">
        <v>372</v>
      </c>
      <c r="BP14" s="492" t="s">
        <v>372</v>
      </c>
      <c r="BQ14" s="494" t="s">
        <v>372</v>
      </c>
      <c r="BR14" s="494" t="s">
        <v>372</v>
      </c>
      <c r="BS14" s="494" t="s">
        <v>372</v>
      </c>
      <c r="BT14" s="494" t="s">
        <v>372</v>
      </c>
      <c r="BU14" s="494" t="s">
        <v>372</v>
      </c>
      <c r="BV14" s="494" t="s">
        <v>372</v>
      </c>
      <c r="BW14" s="495" t="s">
        <v>372</v>
      </c>
      <c r="BX14" s="495" t="s">
        <v>372</v>
      </c>
      <c r="BY14" s="495" t="s">
        <v>372</v>
      </c>
      <c r="BZ14" s="495" t="s">
        <v>372</v>
      </c>
      <c r="CA14" s="495" t="s">
        <v>372</v>
      </c>
      <c r="CB14" s="495" t="s">
        <v>372</v>
      </c>
      <c r="CC14" s="496" t="s">
        <v>372</v>
      </c>
      <c r="CD14" s="496" t="s">
        <v>372</v>
      </c>
      <c r="CE14" s="496" t="s">
        <v>372</v>
      </c>
      <c r="CF14" s="496" t="s">
        <v>372</v>
      </c>
      <c r="CG14" s="496" t="s">
        <v>372</v>
      </c>
      <c r="CH14" s="496" t="s">
        <v>372</v>
      </c>
      <c r="CI14" s="497" t="s">
        <v>372</v>
      </c>
      <c r="CJ14" s="497" t="s">
        <v>372</v>
      </c>
      <c r="CK14" s="497" t="s">
        <v>372</v>
      </c>
      <c r="CL14" s="497" t="s">
        <v>372</v>
      </c>
      <c r="CM14" s="497" t="s">
        <v>372</v>
      </c>
      <c r="CN14" s="497" t="s">
        <v>372</v>
      </c>
    </row>
    <row r="15" spans="1:92" x14ac:dyDescent="0.25">
      <c r="A15" s="487" t="s">
        <v>398</v>
      </c>
      <c r="B15" s="498" t="s">
        <v>48</v>
      </c>
      <c r="C15" s="499">
        <v>93</v>
      </c>
      <c r="D15" s="499">
        <v>91</v>
      </c>
      <c r="E15" s="499">
        <v>92</v>
      </c>
      <c r="F15" s="499">
        <v>33865</v>
      </c>
      <c r="G15" s="499">
        <v>27909</v>
      </c>
      <c r="H15" s="499">
        <v>61774</v>
      </c>
      <c r="I15" s="499">
        <v>93</v>
      </c>
      <c r="J15" s="499">
        <v>89</v>
      </c>
      <c r="K15" s="499">
        <v>91</v>
      </c>
      <c r="L15" s="499">
        <v>33860</v>
      </c>
      <c r="M15" s="499">
        <v>27902</v>
      </c>
      <c r="N15" s="499">
        <v>61762</v>
      </c>
      <c r="O15" s="499">
        <v>88</v>
      </c>
      <c r="P15" s="499">
        <v>91</v>
      </c>
      <c r="Q15" s="499">
        <v>90</v>
      </c>
      <c r="R15" s="499">
        <v>33856</v>
      </c>
      <c r="S15" s="499">
        <v>27897</v>
      </c>
      <c r="T15" s="499">
        <v>61753</v>
      </c>
      <c r="U15" s="499">
        <v>85</v>
      </c>
      <c r="V15" s="499">
        <v>80</v>
      </c>
      <c r="W15" s="499">
        <v>83</v>
      </c>
      <c r="X15" s="499">
        <v>33863</v>
      </c>
      <c r="Y15" s="499">
        <v>27901</v>
      </c>
      <c r="Z15" s="499">
        <v>61764</v>
      </c>
      <c r="AA15" s="499">
        <v>83</v>
      </c>
      <c r="AB15" s="499">
        <v>82</v>
      </c>
      <c r="AC15" s="499">
        <v>83</v>
      </c>
      <c r="AD15" s="499">
        <v>33839</v>
      </c>
      <c r="AE15" s="499">
        <v>27882</v>
      </c>
      <c r="AF15" s="499">
        <v>61721</v>
      </c>
      <c r="AG15" s="499">
        <v>96</v>
      </c>
      <c r="AH15" s="499">
        <v>96</v>
      </c>
      <c r="AI15" s="499">
        <v>96</v>
      </c>
      <c r="AJ15" s="499">
        <v>207783</v>
      </c>
      <c r="AK15" s="499">
        <v>193553</v>
      </c>
      <c r="AL15" s="499">
        <v>401336</v>
      </c>
      <c r="AM15" s="499">
        <v>97</v>
      </c>
      <c r="AN15" s="499">
        <v>94</v>
      </c>
      <c r="AO15" s="499">
        <v>96</v>
      </c>
      <c r="AP15" s="499">
        <v>207772</v>
      </c>
      <c r="AQ15" s="499">
        <v>193549</v>
      </c>
      <c r="AR15" s="499">
        <v>401321</v>
      </c>
      <c r="AS15" s="499">
        <v>94</v>
      </c>
      <c r="AT15" s="499">
        <v>96</v>
      </c>
      <c r="AU15" s="499">
        <v>95</v>
      </c>
      <c r="AV15" s="499">
        <v>207738</v>
      </c>
      <c r="AW15" s="499">
        <v>193533</v>
      </c>
      <c r="AX15" s="499">
        <v>401271</v>
      </c>
      <c r="AY15" s="499">
        <v>92</v>
      </c>
      <c r="AZ15" s="499">
        <v>89</v>
      </c>
      <c r="BA15" s="499">
        <v>90</v>
      </c>
      <c r="BB15" s="499">
        <v>207769</v>
      </c>
      <c r="BC15" s="499">
        <v>193549</v>
      </c>
      <c r="BD15" s="499">
        <v>401318</v>
      </c>
      <c r="BE15" s="499">
        <v>91</v>
      </c>
      <c r="BF15" s="499">
        <v>90</v>
      </c>
      <c r="BG15" s="499">
        <v>91</v>
      </c>
      <c r="BH15" s="499">
        <v>207698</v>
      </c>
      <c r="BI15" s="499">
        <v>193497</v>
      </c>
      <c r="BJ15" s="499">
        <v>401195</v>
      </c>
      <c r="BK15" s="499">
        <v>96</v>
      </c>
      <c r="BL15" s="499">
        <v>95</v>
      </c>
      <c r="BM15" s="499">
        <v>95</v>
      </c>
      <c r="BN15" s="499">
        <v>241648</v>
      </c>
      <c r="BO15" s="499">
        <v>221462</v>
      </c>
      <c r="BP15" s="499">
        <v>463110</v>
      </c>
      <c r="BQ15" s="499">
        <v>96</v>
      </c>
      <c r="BR15" s="499">
        <v>94</v>
      </c>
      <c r="BS15" s="499">
        <v>95</v>
      </c>
      <c r="BT15" s="499">
        <v>241632</v>
      </c>
      <c r="BU15" s="499">
        <v>221451</v>
      </c>
      <c r="BV15" s="499">
        <v>463083</v>
      </c>
      <c r="BW15" s="499">
        <v>93</v>
      </c>
      <c r="BX15" s="499">
        <v>95</v>
      </c>
      <c r="BY15" s="499">
        <v>94</v>
      </c>
      <c r="BZ15" s="499">
        <v>241594</v>
      </c>
      <c r="CA15" s="499">
        <v>221430</v>
      </c>
      <c r="CB15" s="499">
        <v>463024</v>
      </c>
      <c r="CC15" s="499">
        <v>91</v>
      </c>
      <c r="CD15" s="499">
        <v>88</v>
      </c>
      <c r="CE15" s="499">
        <v>89</v>
      </c>
      <c r="CF15" s="499">
        <v>241632</v>
      </c>
      <c r="CG15" s="499">
        <v>221450</v>
      </c>
      <c r="CH15" s="499">
        <v>463082</v>
      </c>
      <c r="CI15" s="499">
        <v>90</v>
      </c>
      <c r="CJ15" s="499">
        <v>89</v>
      </c>
      <c r="CK15" s="499">
        <v>90</v>
      </c>
      <c r="CL15" s="499">
        <v>241537</v>
      </c>
      <c r="CM15" s="499">
        <v>221379</v>
      </c>
      <c r="CN15" s="499">
        <v>462916</v>
      </c>
    </row>
    <row r="16" spans="1:92" x14ac:dyDescent="0.25">
      <c r="A16" s="487"/>
      <c r="B16" s="498" t="s">
        <v>49</v>
      </c>
      <c r="C16" s="499">
        <v>55</v>
      </c>
      <c r="D16" s="499">
        <v>56</v>
      </c>
      <c r="E16" s="499">
        <v>56</v>
      </c>
      <c r="F16" s="499">
        <v>11592</v>
      </c>
      <c r="G16" s="499">
        <v>19745</v>
      </c>
      <c r="H16" s="499">
        <v>31337</v>
      </c>
      <c r="I16" s="499">
        <v>48</v>
      </c>
      <c r="J16" s="499">
        <v>41</v>
      </c>
      <c r="K16" s="499">
        <v>44</v>
      </c>
      <c r="L16" s="499">
        <v>11579</v>
      </c>
      <c r="M16" s="499">
        <v>19690</v>
      </c>
      <c r="N16" s="499">
        <v>31269</v>
      </c>
      <c r="O16" s="499">
        <v>44</v>
      </c>
      <c r="P16" s="499">
        <v>55</v>
      </c>
      <c r="Q16" s="499">
        <v>51</v>
      </c>
      <c r="R16" s="499">
        <v>11586</v>
      </c>
      <c r="S16" s="499">
        <v>19734</v>
      </c>
      <c r="T16" s="499">
        <v>31320</v>
      </c>
      <c r="U16" s="499">
        <v>36</v>
      </c>
      <c r="V16" s="499">
        <v>35</v>
      </c>
      <c r="W16" s="499">
        <v>35</v>
      </c>
      <c r="X16" s="499">
        <v>11588</v>
      </c>
      <c r="Y16" s="499">
        <v>19741</v>
      </c>
      <c r="Z16" s="499">
        <v>31329</v>
      </c>
      <c r="AA16" s="499">
        <v>32</v>
      </c>
      <c r="AB16" s="499">
        <v>33</v>
      </c>
      <c r="AC16" s="499">
        <v>32</v>
      </c>
      <c r="AD16" s="499">
        <v>11574</v>
      </c>
      <c r="AE16" s="499">
        <v>19678</v>
      </c>
      <c r="AF16" s="499">
        <v>31252</v>
      </c>
      <c r="AG16" s="499">
        <v>65</v>
      </c>
      <c r="AH16" s="499">
        <v>65</v>
      </c>
      <c r="AI16" s="499">
        <v>65</v>
      </c>
      <c r="AJ16" s="499">
        <v>25960</v>
      </c>
      <c r="AK16" s="499">
        <v>50714</v>
      </c>
      <c r="AL16" s="499">
        <v>76674</v>
      </c>
      <c r="AM16" s="499">
        <v>59</v>
      </c>
      <c r="AN16" s="499">
        <v>52</v>
      </c>
      <c r="AO16" s="499">
        <v>55</v>
      </c>
      <c r="AP16" s="499">
        <v>25933</v>
      </c>
      <c r="AQ16" s="499">
        <v>50651</v>
      </c>
      <c r="AR16" s="499">
        <v>76584</v>
      </c>
      <c r="AS16" s="499">
        <v>52</v>
      </c>
      <c r="AT16" s="499">
        <v>64</v>
      </c>
      <c r="AU16" s="499">
        <v>60</v>
      </c>
      <c r="AV16" s="499">
        <v>25956</v>
      </c>
      <c r="AW16" s="499">
        <v>50700</v>
      </c>
      <c r="AX16" s="499">
        <v>76656</v>
      </c>
      <c r="AY16" s="499">
        <v>43</v>
      </c>
      <c r="AZ16" s="499">
        <v>43</v>
      </c>
      <c r="BA16" s="499">
        <v>43</v>
      </c>
      <c r="BB16" s="499">
        <v>25960</v>
      </c>
      <c r="BC16" s="499">
        <v>50707</v>
      </c>
      <c r="BD16" s="499">
        <v>76667</v>
      </c>
      <c r="BE16" s="499">
        <v>40</v>
      </c>
      <c r="BF16" s="499">
        <v>42</v>
      </c>
      <c r="BG16" s="499">
        <v>42</v>
      </c>
      <c r="BH16" s="499">
        <v>25926</v>
      </c>
      <c r="BI16" s="499">
        <v>50624</v>
      </c>
      <c r="BJ16" s="499">
        <v>76550</v>
      </c>
      <c r="BK16" s="499">
        <v>62</v>
      </c>
      <c r="BL16" s="499">
        <v>63</v>
      </c>
      <c r="BM16" s="499">
        <v>62</v>
      </c>
      <c r="BN16" s="499">
        <v>37552</v>
      </c>
      <c r="BO16" s="499">
        <v>70459</v>
      </c>
      <c r="BP16" s="499">
        <v>108011</v>
      </c>
      <c r="BQ16" s="499">
        <v>56</v>
      </c>
      <c r="BR16" s="499">
        <v>49</v>
      </c>
      <c r="BS16" s="499">
        <v>51</v>
      </c>
      <c r="BT16" s="499">
        <v>37512</v>
      </c>
      <c r="BU16" s="499">
        <v>70341</v>
      </c>
      <c r="BV16" s="499">
        <v>107853</v>
      </c>
      <c r="BW16" s="499">
        <v>50</v>
      </c>
      <c r="BX16" s="499">
        <v>61</v>
      </c>
      <c r="BY16" s="499">
        <v>57</v>
      </c>
      <c r="BZ16" s="499">
        <v>37542</v>
      </c>
      <c r="CA16" s="499">
        <v>70434</v>
      </c>
      <c r="CB16" s="499">
        <v>107976</v>
      </c>
      <c r="CC16" s="499">
        <v>41</v>
      </c>
      <c r="CD16" s="499">
        <v>40</v>
      </c>
      <c r="CE16" s="499">
        <v>41</v>
      </c>
      <c r="CF16" s="499">
        <v>37548</v>
      </c>
      <c r="CG16" s="499">
        <v>70448</v>
      </c>
      <c r="CH16" s="499">
        <v>107996</v>
      </c>
      <c r="CI16" s="499">
        <v>37</v>
      </c>
      <c r="CJ16" s="499">
        <v>40</v>
      </c>
      <c r="CK16" s="499">
        <v>39</v>
      </c>
      <c r="CL16" s="499">
        <v>37500</v>
      </c>
      <c r="CM16" s="499">
        <v>70302</v>
      </c>
      <c r="CN16" s="499">
        <v>107802</v>
      </c>
    </row>
    <row r="17" spans="1:92" x14ac:dyDescent="0.25">
      <c r="B17" s="498" t="s">
        <v>600</v>
      </c>
      <c r="C17" s="499">
        <v>61</v>
      </c>
      <c r="D17" s="499">
        <v>64</v>
      </c>
      <c r="E17" s="499">
        <v>63</v>
      </c>
      <c r="F17" s="499">
        <v>10019</v>
      </c>
      <c r="G17" s="499">
        <v>15340</v>
      </c>
      <c r="H17" s="499">
        <v>25359</v>
      </c>
      <c r="I17" s="499">
        <v>53</v>
      </c>
      <c r="J17" s="499">
        <v>49</v>
      </c>
      <c r="K17" s="499">
        <v>51</v>
      </c>
      <c r="L17" s="499">
        <v>10013</v>
      </c>
      <c r="M17" s="499">
        <v>15323</v>
      </c>
      <c r="N17" s="499">
        <v>25336</v>
      </c>
      <c r="O17" s="499">
        <v>49</v>
      </c>
      <c r="P17" s="499">
        <v>64</v>
      </c>
      <c r="Q17" s="499">
        <v>58</v>
      </c>
      <c r="R17" s="499">
        <v>10013</v>
      </c>
      <c r="S17" s="499">
        <v>15330</v>
      </c>
      <c r="T17" s="499">
        <v>25343</v>
      </c>
      <c r="U17" s="499">
        <v>40</v>
      </c>
      <c r="V17" s="499">
        <v>40</v>
      </c>
      <c r="W17" s="499">
        <v>40</v>
      </c>
      <c r="X17" s="499">
        <v>10015</v>
      </c>
      <c r="Y17" s="499">
        <v>15336</v>
      </c>
      <c r="Z17" s="499">
        <v>25351</v>
      </c>
      <c r="AA17" s="499">
        <v>35</v>
      </c>
      <c r="AB17" s="499">
        <v>39</v>
      </c>
      <c r="AC17" s="499">
        <v>37</v>
      </c>
      <c r="AD17" s="499">
        <v>10008</v>
      </c>
      <c r="AE17" s="499">
        <v>15312</v>
      </c>
      <c r="AF17" s="499">
        <v>25320</v>
      </c>
      <c r="AG17" s="499">
        <v>70</v>
      </c>
      <c r="AH17" s="499">
        <v>72</v>
      </c>
      <c r="AI17" s="499">
        <v>71</v>
      </c>
      <c r="AJ17" s="499">
        <v>22827</v>
      </c>
      <c r="AK17" s="499">
        <v>42050</v>
      </c>
      <c r="AL17" s="499">
        <v>64877</v>
      </c>
      <c r="AM17" s="499">
        <v>65</v>
      </c>
      <c r="AN17" s="499">
        <v>58</v>
      </c>
      <c r="AO17" s="499">
        <v>60</v>
      </c>
      <c r="AP17" s="499">
        <v>22822</v>
      </c>
      <c r="AQ17" s="499">
        <v>42035</v>
      </c>
      <c r="AR17" s="499">
        <v>64857</v>
      </c>
      <c r="AS17" s="499">
        <v>57</v>
      </c>
      <c r="AT17" s="499">
        <v>70</v>
      </c>
      <c r="AU17" s="499">
        <v>66</v>
      </c>
      <c r="AV17" s="499">
        <v>22824</v>
      </c>
      <c r="AW17" s="499">
        <v>42039</v>
      </c>
      <c r="AX17" s="499">
        <v>64863</v>
      </c>
      <c r="AY17" s="499">
        <v>47</v>
      </c>
      <c r="AZ17" s="499">
        <v>46</v>
      </c>
      <c r="BA17" s="499">
        <v>46</v>
      </c>
      <c r="BB17" s="499">
        <v>22828</v>
      </c>
      <c r="BC17" s="499">
        <v>42045</v>
      </c>
      <c r="BD17" s="499">
        <v>64873</v>
      </c>
      <c r="BE17" s="499">
        <v>43</v>
      </c>
      <c r="BF17" s="499">
        <v>47</v>
      </c>
      <c r="BG17" s="499">
        <v>46</v>
      </c>
      <c r="BH17" s="499">
        <v>22816</v>
      </c>
      <c r="BI17" s="499">
        <v>42011</v>
      </c>
      <c r="BJ17" s="499">
        <v>64827</v>
      </c>
      <c r="BK17" s="499">
        <v>67</v>
      </c>
      <c r="BL17" s="499">
        <v>69</v>
      </c>
      <c r="BM17" s="499">
        <v>69</v>
      </c>
      <c r="BN17" s="499">
        <v>32846</v>
      </c>
      <c r="BO17" s="499">
        <v>57390</v>
      </c>
      <c r="BP17" s="499">
        <v>90236</v>
      </c>
      <c r="BQ17" s="499">
        <v>61</v>
      </c>
      <c r="BR17" s="499">
        <v>55</v>
      </c>
      <c r="BS17" s="499">
        <v>57</v>
      </c>
      <c r="BT17" s="499">
        <v>32835</v>
      </c>
      <c r="BU17" s="499">
        <v>57358</v>
      </c>
      <c r="BV17" s="499">
        <v>90193</v>
      </c>
      <c r="BW17" s="499">
        <v>55</v>
      </c>
      <c r="BX17" s="499">
        <v>69</v>
      </c>
      <c r="BY17" s="499">
        <v>64</v>
      </c>
      <c r="BZ17" s="499">
        <v>32837</v>
      </c>
      <c r="CA17" s="499">
        <v>57369</v>
      </c>
      <c r="CB17" s="499">
        <v>90206</v>
      </c>
      <c r="CC17" s="499">
        <v>45</v>
      </c>
      <c r="CD17" s="499">
        <v>45</v>
      </c>
      <c r="CE17" s="499">
        <v>45</v>
      </c>
      <c r="CF17" s="499">
        <v>32843</v>
      </c>
      <c r="CG17" s="499">
        <v>57381</v>
      </c>
      <c r="CH17" s="499">
        <v>90224</v>
      </c>
      <c r="CI17" s="499">
        <v>41</v>
      </c>
      <c r="CJ17" s="499">
        <v>45</v>
      </c>
      <c r="CK17" s="499">
        <v>43</v>
      </c>
      <c r="CL17" s="499">
        <v>32824</v>
      </c>
      <c r="CM17" s="499">
        <v>57323</v>
      </c>
      <c r="CN17" s="499">
        <v>90147</v>
      </c>
    </row>
    <row r="18" spans="1:92" x14ac:dyDescent="0.25">
      <c r="B18" s="498" t="s">
        <v>51</v>
      </c>
      <c r="C18" s="499" t="s">
        <v>416</v>
      </c>
      <c r="D18" s="499" t="s">
        <v>416</v>
      </c>
      <c r="E18" s="499" t="s">
        <v>416</v>
      </c>
      <c r="F18" s="499" t="s">
        <v>416</v>
      </c>
      <c r="G18" s="499" t="s">
        <v>416</v>
      </c>
      <c r="H18" s="499" t="s">
        <v>416</v>
      </c>
      <c r="I18" s="499" t="s">
        <v>416</v>
      </c>
      <c r="J18" s="499" t="s">
        <v>416</v>
      </c>
      <c r="K18" s="499" t="s">
        <v>416</v>
      </c>
      <c r="L18" s="499" t="s">
        <v>416</v>
      </c>
      <c r="M18" s="499" t="s">
        <v>416</v>
      </c>
      <c r="N18" s="499" t="s">
        <v>416</v>
      </c>
      <c r="O18" s="499" t="s">
        <v>416</v>
      </c>
      <c r="P18" s="499" t="s">
        <v>416</v>
      </c>
      <c r="Q18" s="499" t="s">
        <v>416</v>
      </c>
      <c r="R18" s="499" t="s">
        <v>416</v>
      </c>
      <c r="S18" s="499" t="s">
        <v>416</v>
      </c>
      <c r="T18" s="499" t="s">
        <v>416</v>
      </c>
      <c r="U18" s="499" t="s">
        <v>416</v>
      </c>
      <c r="V18" s="499" t="s">
        <v>416</v>
      </c>
      <c r="W18" s="499" t="s">
        <v>416</v>
      </c>
      <c r="X18" s="499" t="s">
        <v>416</v>
      </c>
      <c r="Y18" s="499" t="s">
        <v>416</v>
      </c>
      <c r="Z18" s="499" t="s">
        <v>416</v>
      </c>
      <c r="AA18" s="499" t="s">
        <v>416</v>
      </c>
      <c r="AB18" s="499" t="s">
        <v>416</v>
      </c>
      <c r="AC18" s="499" t="s">
        <v>416</v>
      </c>
      <c r="AD18" s="499" t="s">
        <v>416</v>
      </c>
      <c r="AE18" s="499" t="s">
        <v>416</v>
      </c>
      <c r="AF18" s="499" t="s">
        <v>416</v>
      </c>
      <c r="AG18" s="499" t="s">
        <v>416</v>
      </c>
      <c r="AH18" s="499" t="s">
        <v>416</v>
      </c>
      <c r="AI18" s="499" t="s">
        <v>416</v>
      </c>
      <c r="AJ18" s="499" t="s">
        <v>416</v>
      </c>
      <c r="AK18" s="499" t="s">
        <v>416</v>
      </c>
      <c r="AL18" s="499" t="s">
        <v>416</v>
      </c>
      <c r="AM18" s="499" t="s">
        <v>416</v>
      </c>
      <c r="AN18" s="499" t="s">
        <v>416</v>
      </c>
      <c r="AO18" s="499" t="s">
        <v>416</v>
      </c>
      <c r="AP18" s="499" t="s">
        <v>416</v>
      </c>
      <c r="AQ18" s="499" t="s">
        <v>416</v>
      </c>
      <c r="AR18" s="499" t="s">
        <v>416</v>
      </c>
      <c r="AS18" s="499" t="s">
        <v>416</v>
      </c>
      <c r="AT18" s="499" t="s">
        <v>416</v>
      </c>
      <c r="AU18" s="499" t="s">
        <v>416</v>
      </c>
      <c r="AV18" s="499" t="s">
        <v>416</v>
      </c>
      <c r="AW18" s="499" t="s">
        <v>416</v>
      </c>
      <c r="AX18" s="499" t="s">
        <v>416</v>
      </c>
      <c r="AY18" s="499" t="s">
        <v>416</v>
      </c>
      <c r="AZ18" s="499" t="s">
        <v>416</v>
      </c>
      <c r="BA18" s="499" t="s">
        <v>416</v>
      </c>
      <c r="BB18" s="499" t="s">
        <v>416</v>
      </c>
      <c r="BC18" s="499" t="s">
        <v>416</v>
      </c>
      <c r="BD18" s="499" t="s">
        <v>416</v>
      </c>
      <c r="BE18" s="499" t="s">
        <v>416</v>
      </c>
      <c r="BF18" s="499" t="s">
        <v>416</v>
      </c>
      <c r="BG18" s="499" t="s">
        <v>416</v>
      </c>
      <c r="BH18" s="499" t="s">
        <v>416</v>
      </c>
      <c r="BI18" s="499" t="s">
        <v>416</v>
      </c>
      <c r="BJ18" s="499" t="s">
        <v>416</v>
      </c>
      <c r="BK18" s="499" t="s">
        <v>416</v>
      </c>
      <c r="BL18" s="499" t="s">
        <v>416</v>
      </c>
      <c r="BM18" s="499" t="s">
        <v>416</v>
      </c>
      <c r="BN18" s="499" t="s">
        <v>416</v>
      </c>
      <c r="BO18" s="499" t="s">
        <v>416</v>
      </c>
      <c r="BP18" s="499" t="s">
        <v>416</v>
      </c>
      <c r="BQ18" s="499" t="s">
        <v>416</v>
      </c>
      <c r="BR18" s="499" t="s">
        <v>416</v>
      </c>
      <c r="BS18" s="499" t="s">
        <v>416</v>
      </c>
      <c r="BT18" s="499" t="s">
        <v>416</v>
      </c>
      <c r="BU18" s="499" t="s">
        <v>416</v>
      </c>
      <c r="BV18" s="499" t="s">
        <v>416</v>
      </c>
      <c r="BW18" s="499" t="s">
        <v>416</v>
      </c>
      <c r="BX18" s="499" t="s">
        <v>416</v>
      </c>
      <c r="BY18" s="499" t="s">
        <v>416</v>
      </c>
      <c r="BZ18" s="499" t="s">
        <v>416</v>
      </c>
      <c r="CA18" s="499" t="s">
        <v>416</v>
      </c>
      <c r="CB18" s="499" t="s">
        <v>416</v>
      </c>
      <c r="CC18" s="499" t="s">
        <v>416</v>
      </c>
      <c r="CD18" s="499" t="s">
        <v>416</v>
      </c>
      <c r="CE18" s="499" t="s">
        <v>416</v>
      </c>
      <c r="CF18" s="499" t="s">
        <v>416</v>
      </c>
      <c r="CG18" s="499" t="s">
        <v>416</v>
      </c>
      <c r="CH18" s="499" t="s">
        <v>416</v>
      </c>
      <c r="CI18" s="499" t="s">
        <v>416</v>
      </c>
      <c r="CJ18" s="499" t="s">
        <v>416</v>
      </c>
      <c r="CK18" s="499" t="s">
        <v>416</v>
      </c>
      <c r="CL18" s="499" t="s">
        <v>416</v>
      </c>
      <c r="CM18" s="499" t="s">
        <v>416</v>
      </c>
      <c r="CN18" s="499" t="s">
        <v>416</v>
      </c>
    </row>
    <row r="19" spans="1:92" x14ac:dyDescent="0.25">
      <c r="B19" s="498" t="s">
        <v>52</v>
      </c>
      <c r="C19" s="499" t="s">
        <v>416</v>
      </c>
      <c r="D19" s="499" t="s">
        <v>416</v>
      </c>
      <c r="E19" s="499" t="s">
        <v>416</v>
      </c>
      <c r="F19" s="499" t="s">
        <v>416</v>
      </c>
      <c r="G19" s="499" t="s">
        <v>416</v>
      </c>
      <c r="H19" s="499" t="s">
        <v>416</v>
      </c>
      <c r="I19" s="499" t="s">
        <v>416</v>
      </c>
      <c r="J19" s="499" t="s">
        <v>416</v>
      </c>
      <c r="K19" s="499" t="s">
        <v>416</v>
      </c>
      <c r="L19" s="499" t="s">
        <v>416</v>
      </c>
      <c r="M19" s="499" t="s">
        <v>416</v>
      </c>
      <c r="N19" s="499" t="s">
        <v>416</v>
      </c>
      <c r="O19" s="499" t="s">
        <v>416</v>
      </c>
      <c r="P19" s="499" t="s">
        <v>416</v>
      </c>
      <c r="Q19" s="499" t="s">
        <v>416</v>
      </c>
      <c r="R19" s="499" t="s">
        <v>416</v>
      </c>
      <c r="S19" s="499" t="s">
        <v>416</v>
      </c>
      <c r="T19" s="499" t="s">
        <v>416</v>
      </c>
      <c r="U19" s="499" t="s">
        <v>416</v>
      </c>
      <c r="V19" s="499" t="s">
        <v>416</v>
      </c>
      <c r="W19" s="499" t="s">
        <v>416</v>
      </c>
      <c r="X19" s="499" t="s">
        <v>416</v>
      </c>
      <c r="Y19" s="499" t="s">
        <v>416</v>
      </c>
      <c r="Z19" s="499" t="s">
        <v>416</v>
      </c>
      <c r="AA19" s="499" t="s">
        <v>416</v>
      </c>
      <c r="AB19" s="499" t="s">
        <v>416</v>
      </c>
      <c r="AC19" s="499" t="s">
        <v>416</v>
      </c>
      <c r="AD19" s="499" t="s">
        <v>416</v>
      </c>
      <c r="AE19" s="499" t="s">
        <v>416</v>
      </c>
      <c r="AF19" s="499" t="s">
        <v>416</v>
      </c>
      <c r="AG19" s="499" t="s">
        <v>416</v>
      </c>
      <c r="AH19" s="499" t="s">
        <v>416</v>
      </c>
      <c r="AI19" s="499" t="s">
        <v>416</v>
      </c>
      <c r="AJ19" s="499" t="s">
        <v>416</v>
      </c>
      <c r="AK19" s="499" t="s">
        <v>416</v>
      </c>
      <c r="AL19" s="499" t="s">
        <v>416</v>
      </c>
      <c r="AM19" s="499" t="s">
        <v>416</v>
      </c>
      <c r="AN19" s="499" t="s">
        <v>416</v>
      </c>
      <c r="AO19" s="499" t="s">
        <v>416</v>
      </c>
      <c r="AP19" s="499" t="s">
        <v>416</v>
      </c>
      <c r="AQ19" s="499" t="s">
        <v>416</v>
      </c>
      <c r="AR19" s="499" t="s">
        <v>416</v>
      </c>
      <c r="AS19" s="499" t="s">
        <v>416</v>
      </c>
      <c r="AT19" s="499" t="s">
        <v>416</v>
      </c>
      <c r="AU19" s="499" t="s">
        <v>416</v>
      </c>
      <c r="AV19" s="499" t="s">
        <v>416</v>
      </c>
      <c r="AW19" s="499" t="s">
        <v>416</v>
      </c>
      <c r="AX19" s="499" t="s">
        <v>416</v>
      </c>
      <c r="AY19" s="499" t="s">
        <v>416</v>
      </c>
      <c r="AZ19" s="499" t="s">
        <v>416</v>
      </c>
      <c r="BA19" s="499" t="s">
        <v>416</v>
      </c>
      <c r="BB19" s="499" t="s">
        <v>416</v>
      </c>
      <c r="BC19" s="499" t="s">
        <v>416</v>
      </c>
      <c r="BD19" s="499" t="s">
        <v>416</v>
      </c>
      <c r="BE19" s="499" t="s">
        <v>416</v>
      </c>
      <c r="BF19" s="499" t="s">
        <v>416</v>
      </c>
      <c r="BG19" s="499" t="s">
        <v>416</v>
      </c>
      <c r="BH19" s="499" t="s">
        <v>416</v>
      </c>
      <c r="BI19" s="499" t="s">
        <v>416</v>
      </c>
      <c r="BJ19" s="499" t="s">
        <v>416</v>
      </c>
      <c r="BK19" s="499" t="s">
        <v>416</v>
      </c>
      <c r="BL19" s="499" t="s">
        <v>416</v>
      </c>
      <c r="BM19" s="499" t="s">
        <v>416</v>
      </c>
      <c r="BN19" s="499" t="s">
        <v>416</v>
      </c>
      <c r="BO19" s="499" t="s">
        <v>416</v>
      </c>
      <c r="BP19" s="499" t="s">
        <v>416</v>
      </c>
      <c r="BQ19" s="499" t="s">
        <v>416</v>
      </c>
      <c r="BR19" s="499" t="s">
        <v>416</v>
      </c>
      <c r="BS19" s="499" t="s">
        <v>416</v>
      </c>
      <c r="BT19" s="499" t="s">
        <v>416</v>
      </c>
      <c r="BU19" s="499" t="s">
        <v>416</v>
      </c>
      <c r="BV19" s="499" t="s">
        <v>416</v>
      </c>
      <c r="BW19" s="499" t="s">
        <v>416</v>
      </c>
      <c r="BX19" s="499" t="s">
        <v>416</v>
      </c>
      <c r="BY19" s="499" t="s">
        <v>416</v>
      </c>
      <c r="BZ19" s="499" t="s">
        <v>416</v>
      </c>
      <c r="CA19" s="499" t="s">
        <v>416</v>
      </c>
      <c r="CB19" s="499" t="s">
        <v>416</v>
      </c>
      <c r="CC19" s="499" t="s">
        <v>416</v>
      </c>
      <c r="CD19" s="499" t="s">
        <v>416</v>
      </c>
      <c r="CE19" s="499" t="s">
        <v>416</v>
      </c>
      <c r="CF19" s="499" t="s">
        <v>416</v>
      </c>
      <c r="CG19" s="499" t="s">
        <v>416</v>
      </c>
      <c r="CH19" s="499" t="s">
        <v>416</v>
      </c>
      <c r="CI19" s="499" t="s">
        <v>416</v>
      </c>
      <c r="CJ19" s="499" t="s">
        <v>416</v>
      </c>
      <c r="CK19" s="499" t="s">
        <v>416</v>
      </c>
      <c r="CL19" s="499" t="s">
        <v>416</v>
      </c>
      <c r="CM19" s="499" t="s">
        <v>416</v>
      </c>
      <c r="CN19" s="499" t="s">
        <v>416</v>
      </c>
    </row>
    <row r="20" spans="1:92" x14ac:dyDescent="0.25">
      <c r="B20" s="498" t="s">
        <v>601</v>
      </c>
      <c r="C20" s="499">
        <v>17</v>
      </c>
      <c r="D20" s="499">
        <v>28</v>
      </c>
      <c r="E20" s="499">
        <v>25</v>
      </c>
      <c r="F20" s="499">
        <v>1573</v>
      </c>
      <c r="G20" s="499">
        <v>4405</v>
      </c>
      <c r="H20" s="499">
        <v>5978</v>
      </c>
      <c r="I20" s="499">
        <v>12</v>
      </c>
      <c r="J20" s="499">
        <v>16</v>
      </c>
      <c r="K20" s="499">
        <v>15</v>
      </c>
      <c r="L20" s="499">
        <v>1566</v>
      </c>
      <c r="M20" s="499">
        <v>4367</v>
      </c>
      <c r="N20" s="499">
        <v>5933</v>
      </c>
      <c r="O20" s="499">
        <v>12</v>
      </c>
      <c r="P20" s="499">
        <v>24</v>
      </c>
      <c r="Q20" s="499">
        <v>21</v>
      </c>
      <c r="R20" s="499">
        <v>1573</v>
      </c>
      <c r="S20" s="499">
        <v>4404</v>
      </c>
      <c r="T20" s="499">
        <v>5977</v>
      </c>
      <c r="U20" s="499">
        <v>11</v>
      </c>
      <c r="V20" s="499">
        <v>16</v>
      </c>
      <c r="W20" s="499">
        <v>15</v>
      </c>
      <c r="X20" s="499">
        <v>1573</v>
      </c>
      <c r="Y20" s="499">
        <v>4405</v>
      </c>
      <c r="Z20" s="499">
        <v>5978</v>
      </c>
      <c r="AA20" s="499">
        <v>8</v>
      </c>
      <c r="AB20" s="499">
        <v>12</v>
      </c>
      <c r="AC20" s="499">
        <v>11</v>
      </c>
      <c r="AD20" s="499">
        <v>1566</v>
      </c>
      <c r="AE20" s="499">
        <v>4366</v>
      </c>
      <c r="AF20" s="499">
        <v>5932</v>
      </c>
      <c r="AG20" s="499">
        <v>27</v>
      </c>
      <c r="AH20" s="499">
        <v>35</v>
      </c>
      <c r="AI20" s="499">
        <v>33</v>
      </c>
      <c r="AJ20" s="499">
        <v>3133</v>
      </c>
      <c r="AK20" s="499">
        <v>8664</v>
      </c>
      <c r="AL20" s="499">
        <v>11797</v>
      </c>
      <c r="AM20" s="499">
        <v>21</v>
      </c>
      <c r="AN20" s="499">
        <v>25</v>
      </c>
      <c r="AO20" s="499">
        <v>24</v>
      </c>
      <c r="AP20" s="499">
        <v>3111</v>
      </c>
      <c r="AQ20" s="499">
        <v>8616</v>
      </c>
      <c r="AR20" s="499">
        <v>11727</v>
      </c>
      <c r="AS20" s="499">
        <v>20</v>
      </c>
      <c r="AT20" s="499">
        <v>32</v>
      </c>
      <c r="AU20" s="499">
        <v>29</v>
      </c>
      <c r="AV20" s="499">
        <v>3132</v>
      </c>
      <c r="AW20" s="499">
        <v>8661</v>
      </c>
      <c r="AX20" s="499">
        <v>11793</v>
      </c>
      <c r="AY20" s="499">
        <v>19</v>
      </c>
      <c r="AZ20" s="499">
        <v>24</v>
      </c>
      <c r="BA20" s="499">
        <v>23</v>
      </c>
      <c r="BB20" s="499">
        <v>3132</v>
      </c>
      <c r="BC20" s="499">
        <v>8662</v>
      </c>
      <c r="BD20" s="499">
        <v>11794</v>
      </c>
      <c r="BE20" s="499">
        <v>15</v>
      </c>
      <c r="BF20" s="499">
        <v>20</v>
      </c>
      <c r="BG20" s="499">
        <v>19</v>
      </c>
      <c r="BH20" s="499">
        <v>3110</v>
      </c>
      <c r="BI20" s="499">
        <v>8613</v>
      </c>
      <c r="BJ20" s="499">
        <v>11723</v>
      </c>
      <c r="BK20" s="499">
        <v>24</v>
      </c>
      <c r="BL20" s="499">
        <v>33</v>
      </c>
      <c r="BM20" s="499">
        <v>30</v>
      </c>
      <c r="BN20" s="499">
        <v>4706</v>
      </c>
      <c r="BO20" s="499">
        <v>13069</v>
      </c>
      <c r="BP20" s="499">
        <v>17775</v>
      </c>
      <c r="BQ20" s="499">
        <v>18</v>
      </c>
      <c r="BR20" s="499">
        <v>22</v>
      </c>
      <c r="BS20" s="499">
        <v>21</v>
      </c>
      <c r="BT20" s="499">
        <v>4677</v>
      </c>
      <c r="BU20" s="499">
        <v>12983</v>
      </c>
      <c r="BV20" s="499">
        <v>17660</v>
      </c>
      <c r="BW20" s="499">
        <v>17</v>
      </c>
      <c r="BX20" s="499">
        <v>30</v>
      </c>
      <c r="BY20" s="499">
        <v>26</v>
      </c>
      <c r="BZ20" s="499">
        <v>4705</v>
      </c>
      <c r="CA20" s="499">
        <v>13065</v>
      </c>
      <c r="CB20" s="499">
        <v>17770</v>
      </c>
      <c r="CC20" s="499">
        <v>16</v>
      </c>
      <c r="CD20" s="499">
        <v>21</v>
      </c>
      <c r="CE20" s="499">
        <v>20</v>
      </c>
      <c r="CF20" s="499">
        <v>4705</v>
      </c>
      <c r="CG20" s="499">
        <v>13067</v>
      </c>
      <c r="CH20" s="499">
        <v>17772</v>
      </c>
      <c r="CI20" s="499">
        <v>13</v>
      </c>
      <c r="CJ20" s="499">
        <v>17</v>
      </c>
      <c r="CK20" s="499">
        <v>16</v>
      </c>
      <c r="CL20" s="499">
        <v>4676</v>
      </c>
      <c r="CM20" s="499">
        <v>12979</v>
      </c>
      <c r="CN20" s="499">
        <v>17655</v>
      </c>
    </row>
    <row r="21" spans="1:92" x14ac:dyDescent="0.25">
      <c r="B21" s="498"/>
      <c r="C21" s="499" t="s">
        <v>416</v>
      </c>
      <c r="D21" s="499" t="s">
        <v>416</v>
      </c>
      <c r="E21" s="499" t="s">
        <v>416</v>
      </c>
      <c r="F21" s="499">
        <v>0</v>
      </c>
      <c r="G21" s="499">
        <v>0</v>
      </c>
      <c r="H21" s="499">
        <v>0</v>
      </c>
      <c r="I21" s="499" t="s">
        <v>416</v>
      </c>
      <c r="J21" s="499" t="s">
        <v>416</v>
      </c>
      <c r="K21" s="499" t="s">
        <v>416</v>
      </c>
      <c r="L21" s="499">
        <v>0</v>
      </c>
      <c r="M21" s="499">
        <v>0</v>
      </c>
      <c r="N21" s="499">
        <v>0</v>
      </c>
      <c r="O21" s="499" t="s">
        <v>416</v>
      </c>
      <c r="P21" s="499" t="s">
        <v>416</v>
      </c>
      <c r="Q21" s="499" t="s">
        <v>416</v>
      </c>
      <c r="R21" s="499">
        <v>0</v>
      </c>
      <c r="S21" s="499">
        <v>0</v>
      </c>
      <c r="T21" s="499">
        <v>0</v>
      </c>
      <c r="U21" s="499" t="s">
        <v>416</v>
      </c>
      <c r="V21" s="499" t="s">
        <v>416</v>
      </c>
      <c r="W21" s="499" t="s">
        <v>416</v>
      </c>
      <c r="X21" s="499">
        <v>0</v>
      </c>
      <c r="Y21" s="499">
        <v>0</v>
      </c>
      <c r="Z21" s="499">
        <v>0</v>
      </c>
      <c r="AA21" s="499" t="s">
        <v>416</v>
      </c>
      <c r="AB21" s="499" t="s">
        <v>416</v>
      </c>
      <c r="AC21" s="499" t="s">
        <v>416</v>
      </c>
      <c r="AD21" s="499">
        <v>0</v>
      </c>
      <c r="AE21" s="499">
        <v>0</v>
      </c>
      <c r="AF21" s="499">
        <v>0</v>
      </c>
      <c r="AG21" s="499">
        <v>50</v>
      </c>
      <c r="AH21" s="499">
        <v>45</v>
      </c>
      <c r="AI21" s="499">
        <v>47</v>
      </c>
      <c r="AJ21" s="499">
        <v>763</v>
      </c>
      <c r="AK21" s="499">
        <v>902</v>
      </c>
      <c r="AL21" s="499">
        <v>1665</v>
      </c>
      <c r="AM21" s="499">
        <v>47</v>
      </c>
      <c r="AN21" s="499">
        <v>38</v>
      </c>
      <c r="AO21" s="499">
        <v>42</v>
      </c>
      <c r="AP21" s="499">
        <v>753</v>
      </c>
      <c r="AQ21" s="499">
        <v>897</v>
      </c>
      <c r="AR21" s="499">
        <v>1650</v>
      </c>
      <c r="AS21" s="499">
        <v>49</v>
      </c>
      <c r="AT21" s="499">
        <v>45</v>
      </c>
      <c r="AU21" s="499">
        <v>47</v>
      </c>
      <c r="AV21" s="499">
        <v>764</v>
      </c>
      <c r="AW21" s="499">
        <v>901</v>
      </c>
      <c r="AX21" s="499">
        <v>1665</v>
      </c>
      <c r="AY21" s="499">
        <v>45</v>
      </c>
      <c r="AZ21" s="499">
        <v>37</v>
      </c>
      <c r="BA21" s="499">
        <v>40</v>
      </c>
      <c r="BB21" s="499">
        <v>764</v>
      </c>
      <c r="BC21" s="499">
        <v>902</v>
      </c>
      <c r="BD21" s="499">
        <v>1666</v>
      </c>
      <c r="BE21" s="499">
        <v>40</v>
      </c>
      <c r="BF21" s="499">
        <v>33</v>
      </c>
      <c r="BG21" s="499">
        <v>36</v>
      </c>
      <c r="BH21" s="499">
        <v>753</v>
      </c>
      <c r="BI21" s="499">
        <v>896</v>
      </c>
      <c r="BJ21" s="499">
        <v>1649</v>
      </c>
      <c r="BK21" s="499">
        <v>50</v>
      </c>
      <c r="BL21" s="499">
        <v>45</v>
      </c>
      <c r="BM21" s="499">
        <v>47</v>
      </c>
      <c r="BN21" s="499">
        <v>763</v>
      </c>
      <c r="BO21" s="499">
        <v>902</v>
      </c>
      <c r="BP21" s="499">
        <v>1665</v>
      </c>
      <c r="BQ21" s="499">
        <v>47</v>
      </c>
      <c r="BR21" s="499">
        <v>38</v>
      </c>
      <c r="BS21" s="499">
        <v>42</v>
      </c>
      <c r="BT21" s="499">
        <v>753</v>
      </c>
      <c r="BU21" s="499">
        <v>897</v>
      </c>
      <c r="BV21" s="499">
        <v>1650</v>
      </c>
      <c r="BW21" s="499">
        <v>49</v>
      </c>
      <c r="BX21" s="499">
        <v>45</v>
      </c>
      <c r="BY21" s="499">
        <v>47</v>
      </c>
      <c r="BZ21" s="499">
        <v>764</v>
      </c>
      <c r="CA21" s="499">
        <v>901</v>
      </c>
      <c r="CB21" s="499">
        <v>1665</v>
      </c>
      <c r="CC21" s="499">
        <v>45</v>
      </c>
      <c r="CD21" s="499">
        <v>37</v>
      </c>
      <c r="CE21" s="499">
        <v>40</v>
      </c>
      <c r="CF21" s="499">
        <v>764</v>
      </c>
      <c r="CG21" s="499">
        <v>902</v>
      </c>
      <c r="CH21" s="499">
        <v>1666</v>
      </c>
      <c r="CI21" s="499">
        <v>40</v>
      </c>
      <c r="CJ21" s="499">
        <v>33</v>
      </c>
      <c r="CK21" s="499">
        <v>36</v>
      </c>
      <c r="CL21" s="499">
        <v>753</v>
      </c>
      <c r="CM21" s="499">
        <v>896</v>
      </c>
      <c r="CN21" s="499">
        <v>1649</v>
      </c>
    </row>
    <row r="22" spans="1:92" x14ac:dyDescent="0.25">
      <c r="B22" s="498" t="s">
        <v>437</v>
      </c>
      <c r="C22" s="499">
        <v>83</v>
      </c>
      <c r="D22" s="499">
        <v>77</v>
      </c>
      <c r="E22" s="499">
        <v>80</v>
      </c>
      <c r="F22" s="499">
        <v>45457</v>
      </c>
      <c r="G22" s="499">
        <v>47654</v>
      </c>
      <c r="H22" s="499">
        <v>93111</v>
      </c>
      <c r="I22" s="499">
        <v>82</v>
      </c>
      <c r="J22" s="499">
        <v>69</v>
      </c>
      <c r="K22" s="499">
        <v>75</v>
      </c>
      <c r="L22" s="499">
        <v>45439</v>
      </c>
      <c r="M22" s="499">
        <v>47592</v>
      </c>
      <c r="N22" s="499">
        <v>93031</v>
      </c>
      <c r="O22" s="499">
        <v>77</v>
      </c>
      <c r="P22" s="499">
        <v>76</v>
      </c>
      <c r="Q22" s="499">
        <v>77</v>
      </c>
      <c r="R22" s="499">
        <v>45442</v>
      </c>
      <c r="S22" s="499">
        <v>47631</v>
      </c>
      <c r="T22" s="499">
        <v>93073</v>
      </c>
      <c r="U22" s="499">
        <v>72</v>
      </c>
      <c r="V22" s="499">
        <v>61</v>
      </c>
      <c r="W22" s="499">
        <v>67</v>
      </c>
      <c r="X22" s="499">
        <v>45451</v>
      </c>
      <c r="Y22" s="499">
        <v>47642</v>
      </c>
      <c r="Z22" s="499">
        <v>93093</v>
      </c>
      <c r="AA22" s="499">
        <v>70</v>
      </c>
      <c r="AB22" s="499">
        <v>62</v>
      </c>
      <c r="AC22" s="499">
        <v>66</v>
      </c>
      <c r="AD22" s="499">
        <v>45413</v>
      </c>
      <c r="AE22" s="499">
        <v>47560</v>
      </c>
      <c r="AF22" s="499">
        <v>92973</v>
      </c>
      <c r="AG22" s="499">
        <v>93</v>
      </c>
      <c r="AH22" s="499">
        <v>89</v>
      </c>
      <c r="AI22" s="499">
        <v>91</v>
      </c>
      <c r="AJ22" s="499">
        <v>234506</v>
      </c>
      <c r="AK22" s="499">
        <v>245169</v>
      </c>
      <c r="AL22" s="499">
        <v>479675</v>
      </c>
      <c r="AM22" s="499">
        <v>93</v>
      </c>
      <c r="AN22" s="499">
        <v>85</v>
      </c>
      <c r="AO22" s="499">
        <v>89</v>
      </c>
      <c r="AP22" s="499">
        <v>234458</v>
      </c>
      <c r="AQ22" s="499">
        <v>245097</v>
      </c>
      <c r="AR22" s="499">
        <v>479555</v>
      </c>
      <c r="AS22" s="499">
        <v>89</v>
      </c>
      <c r="AT22" s="499">
        <v>89</v>
      </c>
      <c r="AU22" s="499">
        <v>89</v>
      </c>
      <c r="AV22" s="499">
        <v>234458</v>
      </c>
      <c r="AW22" s="499">
        <v>245134</v>
      </c>
      <c r="AX22" s="499">
        <v>479592</v>
      </c>
      <c r="AY22" s="499">
        <v>86</v>
      </c>
      <c r="AZ22" s="499">
        <v>79</v>
      </c>
      <c r="BA22" s="499">
        <v>83</v>
      </c>
      <c r="BB22" s="499">
        <v>234493</v>
      </c>
      <c r="BC22" s="499">
        <v>245158</v>
      </c>
      <c r="BD22" s="499">
        <v>479651</v>
      </c>
      <c r="BE22" s="499">
        <v>85</v>
      </c>
      <c r="BF22" s="499">
        <v>80</v>
      </c>
      <c r="BG22" s="499">
        <v>83</v>
      </c>
      <c r="BH22" s="499">
        <v>234377</v>
      </c>
      <c r="BI22" s="499">
        <v>245017</v>
      </c>
      <c r="BJ22" s="499">
        <v>479394</v>
      </c>
      <c r="BK22" s="499">
        <v>91</v>
      </c>
      <c r="BL22" s="499">
        <v>87</v>
      </c>
      <c r="BM22" s="499">
        <v>89</v>
      </c>
      <c r="BN22" s="499">
        <v>279963</v>
      </c>
      <c r="BO22" s="499">
        <v>292823</v>
      </c>
      <c r="BP22" s="499">
        <v>572786</v>
      </c>
      <c r="BQ22" s="499">
        <v>91</v>
      </c>
      <c r="BR22" s="499">
        <v>83</v>
      </c>
      <c r="BS22" s="499">
        <v>87</v>
      </c>
      <c r="BT22" s="499">
        <v>279897</v>
      </c>
      <c r="BU22" s="499">
        <v>292689</v>
      </c>
      <c r="BV22" s="499">
        <v>572586</v>
      </c>
      <c r="BW22" s="499">
        <v>87</v>
      </c>
      <c r="BX22" s="499">
        <v>87</v>
      </c>
      <c r="BY22" s="499">
        <v>87</v>
      </c>
      <c r="BZ22" s="499">
        <v>279900</v>
      </c>
      <c r="CA22" s="499">
        <v>292765</v>
      </c>
      <c r="CB22" s="499">
        <v>572665</v>
      </c>
      <c r="CC22" s="499">
        <v>84</v>
      </c>
      <c r="CD22" s="499">
        <v>76</v>
      </c>
      <c r="CE22" s="499">
        <v>80</v>
      </c>
      <c r="CF22" s="499">
        <v>279944</v>
      </c>
      <c r="CG22" s="499">
        <v>292800</v>
      </c>
      <c r="CH22" s="499">
        <v>572744</v>
      </c>
      <c r="CI22" s="499">
        <v>83</v>
      </c>
      <c r="CJ22" s="499">
        <v>77</v>
      </c>
      <c r="CK22" s="499">
        <v>80</v>
      </c>
      <c r="CL22" s="499">
        <v>279790</v>
      </c>
      <c r="CM22" s="499">
        <v>292577</v>
      </c>
      <c r="CN22" s="499">
        <v>572367</v>
      </c>
    </row>
    <row r="24" spans="1:92" x14ac:dyDescent="0.25">
      <c r="B24" s="487"/>
      <c r="C24" s="487"/>
      <c r="D24" s="487"/>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487"/>
      <c r="AD24" s="487"/>
      <c r="AE24" s="487"/>
      <c r="AF24" s="487"/>
      <c r="AG24" s="487"/>
      <c r="AH24" s="487"/>
      <c r="AI24" s="487"/>
      <c r="AJ24" s="487"/>
      <c r="AK24" s="487"/>
      <c r="AL24" s="487"/>
      <c r="AM24" s="487"/>
      <c r="AN24" s="487"/>
      <c r="AO24" s="487"/>
      <c r="AP24" s="487"/>
      <c r="AQ24" s="487"/>
      <c r="AR24" s="487"/>
      <c r="AS24" s="487"/>
      <c r="AT24" s="487"/>
      <c r="AU24" s="487"/>
      <c r="AV24" s="487"/>
      <c r="AW24" s="487"/>
      <c r="AX24" s="487"/>
      <c r="AY24" s="487"/>
      <c r="AZ24" s="487"/>
      <c r="BA24" s="487"/>
      <c r="BB24" s="487"/>
      <c r="BC24" s="487"/>
      <c r="BD24" s="487"/>
      <c r="BE24" s="487"/>
      <c r="BF24" s="487"/>
      <c r="BG24" s="487"/>
      <c r="BH24" s="487"/>
      <c r="BI24" s="487"/>
      <c r="BJ24" s="487"/>
      <c r="BK24" s="487"/>
      <c r="BL24" s="487"/>
      <c r="BM24" s="487"/>
      <c r="BN24" s="487"/>
      <c r="BO24" s="487"/>
      <c r="BP24" s="487"/>
      <c r="BQ24" s="487"/>
      <c r="BR24" s="487"/>
      <c r="BS24" s="487"/>
      <c r="BT24" s="487"/>
      <c r="BU24" s="487"/>
      <c r="BV24" s="487"/>
      <c r="BW24" s="487"/>
      <c r="BX24" s="487"/>
      <c r="BY24" s="487"/>
      <c r="BZ24" s="487"/>
      <c r="CA24" s="487"/>
      <c r="CB24" s="487"/>
    </row>
    <row r="31" spans="1:92" x14ac:dyDescent="0.25">
      <c r="B31" s="487"/>
      <c r="C31" s="500" t="s">
        <v>432</v>
      </c>
      <c r="D31" s="500"/>
      <c r="E31" s="500"/>
      <c r="F31" s="500"/>
      <c r="G31" s="500"/>
      <c r="H31" s="500"/>
      <c r="I31" s="493"/>
      <c r="J31" s="493"/>
      <c r="K31" s="493"/>
      <c r="L31" s="493"/>
      <c r="M31" s="493"/>
      <c r="N31" s="493"/>
      <c r="O31" s="501"/>
      <c r="P31" s="501"/>
      <c r="Q31" s="501"/>
      <c r="R31" s="501"/>
      <c r="S31" s="501"/>
      <c r="T31" s="501"/>
      <c r="U31" s="502"/>
      <c r="V31" s="502"/>
      <c r="W31" s="502"/>
      <c r="X31" s="502"/>
      <c r="Y31" s="502"/>
      <c r="Z31" s="502"/>
      <c r="AA31" s="502"/>
      <c r="AB31" s="502"/>
      <c r="AC31" s="502"/>
      <c r="AD31" s="502"/>
      <c r="AE31" s="502"/>
      <c r="AF31" s="502"/>
      <c r="AG31" s="500" t="s">
        <v>433</v>
      </c>
      <c r="AH31" s="500"/>
      <c r="AI31" s="500"/>
      <c r="AJ31" s="500"/>
      <c r="AK31" s="500"/>
      <c r="AL31" s="500"/>
      <c r="AM31" s="493"/>
      <c r="AN31" s="493"/>
      <c r="AO31" s="493"/>
      <c r="AP31" s="493"/>
      <c r="AQ31" s="493"/>
      <c r="AR31" s="493"/>
      <c r="AS31" s="501"/>
      <c r="AT31" s="501"/>
      <c r="AU31" s="501"/>
      <c r="AV31" s="501"/>
      <c r="AW31" s="501"/>
      <c r="AX31" s="501"/>
      <c r="AY31" s="502"/>
      <c r="AZ31" s="502"/>
      <c r="BA31" s="502"/>
      <c r="BB31" s="502"/>
      <c r="BC31" s="502"/>
      <c r="BD31" s="502"/>
      <c r="BE31" s="502"/>
      <c r="BF31" s="502"/>
      <c r="BG31" s="502"/>
      <c r="BH31" s="502"/>
      <c r="BI31" s="502"/>
      <c r="BJ31" s="502"/>
      <c r="BK31" s="500" t="s">
        <v>326</v>
      </c>
      <c r="BL31" s="500"/>
      <c r="BM31" s="500"/>
      <c r="BN31" s="500"/>
      <c r="BO31" s="500"/>
      <c r="BP31" s="500"/>
      <c r="BQ31" s="493"/>
      <c r="BR31" s="493"/>
      <c r="BS31" s="493"/>
      <c r="BT31" s="493"/>
      <c r="BU31" s="493"/>
      <c r="BV31" s="493"/>
      <c r="BW31" s="501"/>
      <c r="BX31" s="501"/>
      <c r="BY31" s="501"/>
      <c r="BZ31" s="501"/>
      <c r="CA31" s="501"/>
      <c r="CB31" s="501"/>
    </row>
    <row r="32" spans="1:92" x14ac:dyDescent="0.25">
      <c r="A32" s="487"/>
      <c r="B32" s="487"/>
      <c r="C32" s="500" t="s">
        <v>351</v>
      </c>
      <c r="D32" s="500"/>
      <c r="E32" s="500"/>
      <c r="F32" s="500"/>
      <c r="G32" s="500"/>
      <c r="H32" s="500"/>
      <c r="I32" s="493" t="s">
        <v>351</v>
      </c>
      <c r="J32" s="493"/>
      <c r="K32" s="493"/>
      <c r="L32" s="493"/>
      <c r="M32" s="493"/>
      <c r="N32" s="493"/>
      <c r="O32" s="501" t="s">
        <v>351</v>
      </c>
      <c r="P32" s="501"/>
      <c r="Q32" s="501"/>
      <c r="R32" s="501"/>
      <c r="S32" s="501"/>
      <c r="T32" s="501"/>
      <c r="U32" s="502"/>
      <c r="V32" s="502"/>
      <c r="W32" s="502"/>
      <c r="X32" s="502"/>
      <c r="Y32" s="502"/>
      <c r="Z32" s="502"/>
      <c r="AA32" s="502"/>
      <c r="AB32" s="502"/>
      <c r="AC32" s="502"/>
      <c r="AD32" s="502"/>
      <c r="AE32" s="502"/>
      <c r="AF32" s="502"/>
      <c r="AG32" s="500" t="s">
        <v>351</v>
      </c>
      <c r="AH32" s="500"/>
      <c r="AI32" s="500"/>
      <c r="AJ32" s="500"/>
      <c r="AK32" s="500"/>
      <c r="AL32" s="500"/>
      <c r="AM32" s="493" t="s">
        <v>351</v>
      </c>
      <c r="AN32" s="493"/>
      <c r="AO32" s="493"/>
      <c r="AP32" s="493"/>
      <c r="AQ32" s="493"/>
      <c r="AR32" s="493"/>
      <c r="AS32" s="501" t="s">
        <v>351</v>
      </c>
      <c r="AT32" s="501"/>
      <c r="AU32" s="501"/>
      <c r="AV32" s="501"/>
      <c r="AW32" s="501"/>
      <c r="AX32" s="501"/>
      <c r="AY32" s="502"/>
      <c r="AZ32" s="502"/>
      <c r="BA32" s="502"/>
      <c r="BB32" s="502"/>
      <c r="BC32" s="502"/>
      <c r="BD32" s="502"/>
      <c r="BE32" s="502"/>
      <c r="BF32" s="502"/>
      <c r="BG32" s="502"/>
      <c r="BH32" s="502"/>
      <c r="BI32" s="502"/>
      <c r="BJ32" s="502"/>
      <c r="BK32" s="500" t="s">
        <v>351</v>
      </c>
      <c r="BL32" s="500"/>
      <c r="BM32" s="500"/>
      <c r="BN32" s="500"/>
      <c r="BO32" s="500"/>
      <c r="BP32" s="500"/>
      <c r="BQ32" s="493" t="s">
        <v>351</v>
      </c>
      <c r="BR32" s="493"/>
      <c r="BS32" s="493"/>
      <c r="BT32" s="493"/>
      <c r="BU32" s="493"/>
      <c r="BV32" s="493"/>
      <c r="BW32" s="501" t="s">
        <v>351</v>
      </c>
      <c r="BX32" s="501"/>
      <c r="BY32" s="501"/>
      <c r="BZ32" s="501"/>
      <c r="CA32" s="501"/>
      <c r="CB32" s="501"/>
    </row>
    <row r="33" spans="1:80" x14ac:dyDescent="0.25">
      <c r="A33" s="487"/>
      <c r="B33" s="503"/>
      <c r="C33" s="500">
        <v>1</v>
      </c>
      <c r="D33" s="500"/>
      <c r="E33" s="500"/>
      <c r="F33" s="500"/>
      <c r="G33" s="500"/>
      <c r="H33" s="500"/>
      <c r="I33" s="493">
        <v>1</v>
      </c>
      <c r="J33" s="493"/>
      <c r="K33" s="493"/>
      <c r="L33" s="493"/>
      <c r="M33" s="493"/>
      <c r="N33" s="493"/>
      <c r="O33" s="501">
        <v>1</v>
      </c>
      <c r="P33" s="501"/>
      <c r="Q33" s="501"/>
      <c r="R33" s="501"/>
      <c r="S33" s="501"/>
      <c r="T33" s="501"/>
      <c r="U33" s="502"/>
      <c r="V33" s="502"/>
      <c r="W33" s="502"/>
      <c r="X33" s="502"/>
      <c r="Y33" s="502"/>
      <c r="Z33" s="502"/>
      <c r="AA33" s="502"/>
      <c r="AB33" s="502"/>
      <c r="AC33" s="502"/>
      <c r="AD33" s="502"/>
      <c r="AE33" s="502"/>
      <c r="AF33" s="502"/>
      <c r="AG33" s="500">
        <v>1</v>
      </c>
      <c r="AH33" s="500"/>
      <c r="AI33" s="500"/>
      <c r="AJ33" s="500"/>
      <c r="AK33" s="500"/>
      <c r="AL33" s="500"/>
      <c r="AM33" s="493">
        <v>1</v>
      </c>
      <c r="AN33" s="493"/>
      <c r="AO33" s="493"/>
      <c r="AP33" s="493"/>
      <c r="AQ33" s="493"/>
      <c r="AR33" s="493"/>
      <c r="AS33" s="501">
        <v>1</v>
      </c>
      <c r="AT33" s="501"/>
      <c r="AU33" s="501"/>
      <c r="AV33" s="501"/>
      <c r="AW33" s="501"/>
      <c r="AX33" s="501"/>
      <c r="AY33" s="502"/>
      <c r="AZ33" s="502"/>
      <c r="BA33" s="502"/>
      <c r="BB33" s="502"/>
      <c r="BC33" s="502"/>
      <c r="BD33" s="502"/>
      <c r="BE33" s="502"/>
      <c r="BF33" s="502"/>
      <c r="BG33" s="502"/>
      <c r="BH33" s="502"/>
      <c r="BI33" s="502"/>
      <c r="BJ33" s="502"/>
      <c r="BK33" s="500">
        <v>1</v>
      </c>
      <c r="BL33" s="500"/>
      <c r="BM33" s="500"/>
      <c r="BN33" s="500"/>
      <c r="BO33" s="500"/>
      <c r="BP33" s="500"/>
      <c r="BQ33" s="493">
        <v>1</v>
      </c>
      <c r="BR33" s="493"/>
      <c r="BS33" s="493"/>
      <c r="BT33" s="493"/>
      <c r="BU33" s="493"/>
      <c r="BV33" s="493"/>
      <c r="BW33" s="501">
        <v>1</v>
      </c>
      <c r="BX33" s="501"/>
      <c r="BY33" s="501"/>
      <c r="BZ33" s="501"/>
      <c r="CA33" s="501"/>
      <c r="CB33" s="501"/>
    </row>
    <row r="34" spans="1:80" x14ac:dyDescent="0.25">
      <c r="A34" s="487"/>
      <c r="B34" s="503"/>
      <c r="C34" s="500" t="s">
        <v>364</v>
      </c>
      <c r="D34" s="500"/>
      <c r="E34" s="500"/>
      <c r="F34" s="500"/>
      <c r="G34" s="500"/>
      <c r="H34" s="500"/>
      <c r="I34" s="493" t="s">
        <v>365</v>
      </c>
      <c r="J34" s="493"/>
      <c r="K34" s="493"/>
      <c r="L34" s="493"/>
      <c r="M34" s="493"/>
      <c r="N34" s="493"/>
      <c r="O34" s="501" t="s">
        <v>366</v>
      </c>
      <c r="P34" s="501"/>
      <c r="Q34" s="501"/>
      <c r="R34" s="501"/>
      <c r="S34" s="501"/>
      <c r="T34" s="501"/>
      <c r="U34" s="502"/>
      <c r="V34" s="502"/>
      <c r="W34" s="502"/>
      <c r="X34" s="502"/>
      <c r="Y34" s="502"/>
      <c r="Z34" s="502"/>
      <c r="AA34" s="502"/>
      <c r="AB34" s="502"/>
      <c r="AC34" s="502"/>
      <c r="AD34" s="502"/>
      <c r="AE34" s="502"/>
      <c r="AF34" s="502"/>
      <c r="AG34" s="500" t="s">
        <v>364</v>
      </c>
      <c r="AH34" s="500"/>
      <c r="AI34" s="500"/>
      <c r="AJ34" s="500"/>
      <c r="AK34" s="500"/>
      <c r="AL34" s="500"/>
      <c r="AM34" s="493" t="s">
        <v>365</v>
      </c>
      <c r="AN34" s="493"/>
      <c r="AO34" s="493"/>
      <c r="AP34" s="493"/>
      <c r="AQ34" s="493"/>
      <c r="AR34" s="493"/>
      <c r="AS34" s="501" t="s">
        <v>366</v>
      </c>
      <c r="AT34" s="501"/>
      <c r="AU34" s="501"/>
      <c r="AV34" s="501"/>
      <c r="AW34" s="501"/>
      <c r="AX34" s="501"/>
      <c r="AY34" s="502"/>
      <c r="AZ34" s="502"/>
      <c r="BA34" s="502"/>
      <c r="BB34" s="502"/>
      <c r="BC34" s="502"/>
      <c r="BD34" s="502"/>
      <c r="BE34" s="502"/>
      <c r="BF34" s="502"/>
      <c r="BG34" s="502"/>
      <c r="BH34" s="502"/>
      <c r="BI34" s="502"/>
      <c r="BJ34" s="502"/>
      <c r="BK34" s="500" t="s">
        <v>364</v>
      </c>
      <c r="BL34" s="500"/>
      <c r="BM34" s="500"/>
      <c r="BN34" s="500"/>
      <c r="BO34" s="500"/>
      <c r="BP34" s="500"/>
      <c r="BQ34" s="493" t="s">
        <v>365</v>
      </c>
      <c r="BR34" s="493"/>
      <c r="BS34" s="493"/>
      <c r="BT34" s="493"/>
      <c r="BU34" s="493"/>
      <c r="BV34" s="493"/>
      <c r="BW34" s="501" t="s">
        <v>366</v>
      </c>
      <c r="BX34" s="501"/>
      <c r="BY34" s="501"/>
      <c r="BZ34" s="501"/>
      <c r="CA34" s="501"/>
      <c r="CB34" s="501"/>
    </row>
    <row r="35" spans="1:80" x14ac:dyDescent="0.25">
      <c r="A35" s="487"/>
      <c r="B35" s="503"/>
      <c r="C35" s="500">
        <v>2</v>
      </c>
      <c r="D35" s="500"/>
      <c r="E35" s="500"/>
      <c r="F35" s="500" t="s">
        <v>326</v>
      </c>
      <c r="G35" s="500"/>
      <c r="H35" s="500"/>
      <c r="I35" s="493">
        <v>2</v>
      </c>
      <c r="J35" s="493"/>
      <c r="K35" s="493"/>
      <c r="L35" s="493" t="s">
        <v>326</v>
      </c>
      <c r="M35" s="493"/>
      <c r="N35" s="493"/>
      <c r="O35" s="501">
        <v>1</v>
      </c>
      <c r="P35" s="501"/>
      <c r="Q35" s="501"/>
      <c r="R35" s="501" t="s">
        <v>326</v>
      </c>
      <c r="S35" s="501"/>
      <c r="T35" s="501"/>
      <c r="U35" s="502"/>
      <c r="V35" s="502"/>
      <c r="W35" s="502"/>
      <c r="X35" s="502"/>
      <c r="Y35" s="502"/>
      <c r="Z35" s="502"/>
      <c r="AA35" s="502"/>
      <c r="AB35" s="502"/>
      <c r="AC35" s="502"/>
      <c r="AD35" s="502"/>
      <c r="AE35" s="502"/>
      <c r="AF35" s="502"/>
      <c r="AG35" s="500">
        <v>2</v>
      </c>
      <c r="AH35" s="500"/>
      <c r="AI35" s="500"/>
      <c r="AJ35" s="500" t="s">
        <v>326</v>
      </c>
      <c r="AK35" s="500"/>
      <c r="AL35" s="500"/>
      <c r="AM35" s="493">
        <v>2</v>
      </c>
      <c r="AN35" s="493"/>
      <c r="AO35" s="493"/>
      <c r="AP35" s="493" t="s">
        <v>326</v>
      </c>
      <c r="AQ35" s="493"/>
      <c r="AR35" s="493"/>
      <c r="AS35" s="501">
        <v>1</v>
      </c>
      <c r="AT35" s="501"/>
      <c r="AU35" s="501"/>
      <c r="AV35" s="501" t="s">
        <v>326</v>
      </c>
      <c r="AW35" s="501"/>
      <c r="AX35" s="501"/>
      <c r="AY35" s="502"/>
      <c r="AZ35" s="502"/>
      <c r="BA35" s="502"/>
      <c r="BB35" s="502"/>
      <c r="BC35" s="502"/>
      <c r="BD35" s="502"/>
      <c r="BE35" s="502"/>
      <c r="BF35" s="502"/>
      <c r="BG35" s="502"/>
      <c r="BH35" s="502"/>
      <c r="BI35" s="502"/>
      <c r="BJ35" s="502"/>
      <c r="BK35" s="500">
        <v>2</v>
      </c>
      <c r="BL35" s="500"/>
      <c r="BM35" s="500"/>
      <c r="BN35" s="500" t="s">
        <v>326</v>
      </c>
      <c r="BO35" s="500"/>
      <c r="BP35" s="500"/>
      <c r="BQ35" s="493">
        <v>2</v>
      </c>
      <c r="BR35" s="493"/>
      <c r="BS35" s="493"/>
      <c r="BT35" s="493" t="s">
        <v>326</v>
      </c>
      <c r="BU35" s="493"/>
      <c r="BV35" s="493"/>
      <c r="BW35" s="501">
        <v>1</v>
      </c>
      <c r="BX35" s="501"/>
      <c r="BY35" s="501"/>
      <c r="BZ35" s="501" t="s">
        <v>326</v>
      </c>
      <c r="CA35" s="501"/>
      <c r="CB35" s="501"/>
    </row>
    <row r="36" spans="1:80" x14ac:dyDescent="0.25">
      <c r="A36" s="487"/>
      <c r="B36" s="503"/>
      <c r="C36" s="500" t="s">
        <v>352</v>
      </c>
      <c r="D36" s="500"/>
      <c r="E36" s="500"/>
      <c r="F36" s="500" t="s">
        <v>352</v>
      </c>
      <c r="G36" s="500"/>
      <c r="H36" s="500"/>
      <c r="I36" s="493" t="s">
        <v>352</v>
      </c>
      <c r="J36" s="493"/>
      <c r="K36" s="493"/>
      <c r="L36" s="493" t="s">
        <v>352</v>
      </c>
      <c r="M36" s="493"/>
      <c r="N36" s="493"/>
      <c r="O36" s="501" t="s">
        <v>352</v>
      </c>
      <c r="P36" s="501"/>
      <c r="Q36" s="501"/>
      <c r="R36" s="501" t="s">
        <v>352</v>
      </c>
      <c r="S36" s="501"/>
      <c r="T36" s="501"/>
      <c r="U36" s="502"/>
      <c r="V36" s="502"/>
      <c r="W36" s="502"/>
      <c r="X36" s="502"/>
      <c r="Y36" s="502"/>
      <c r="Z36" s="502"/>
      <c r="AA36" s="502"/>
      <c r="AB36" s="502"/>
      <c r="AC36" s="502"/>
      <c r="AD36" s="502"/>
      <c r="AE36" s="502"/>
      <c r="AF36" s="502"/>
      <c r="AG36" s="500" t="s">
        <v>352</v>
      </c>
      <c r="AH36" s="500"/>
      <c r="AI36" s="500"/>
      <c r="AJ36" s="500" t="s">
        <v>352</v>
      </c>
      <c r="AK36" s="500"/>
      <c r="AL36" s="500"/>
      <c r="AM36" s="493" t="s">
        <v>352</v>
      </c>
      <c r="AN36" s="493"/>
      <c r="AO36" s="493"/>
      <c r="AP36" s="493" t="s">
        <v>352</v>
      </c>
      <c r="AQ36" s="493"/>
      <c r="AR36" s="493"/>
      <c r="AS36" s="501" t="s">
        <v>352</v>
      </c>
      <c r="AT36" s="501"/>
      <c r="AU36" s="501"/>
      <c r="AV36" s="501" t="s">
        <v>352</v>
      </c>
      <c r="AW36" s="501"/>
      <c r="AX36" s="501"/>
      <c r="AY36" s="502"/>
      <c r="AZ36" s="502"/>
      <c r="BA36" s="502"/>
      <c r="BB36" s="502"/>
      <c r="BC36" s="502"/>
      <c r="BD36" s="502"/>
      <c r="BE36" s="502"/>
      <c r="BF36" s="502"/>
      <c r="BG36" s="502"/>
      <c r="BH36" s="502"/>
      <c r="BI36" s="502"/>
      <c r="BJ36" s="502"/>
      <c r="BK36" s="500" t="s">
        <v>352</v>
      </c>
      <c r="BL36" s="500"/>
      <c r="BM36" s="500"/>
      <c r="BN36" s="500" t="s">
        <v>352</v>
      </c>
      <c r="BO36" s="500"/>
      <c r="BP36" s="500"/>
      <c r="BQ36" s="493" t="s">
        <v>352</v>
      </c>
      <c r="BR36" s="493"/>
      <c r="BS36" s="493"/>
      <c r="BT36" s="493" t="s">
        <v>352</v>
      </c>
      <c r="BU36" s="493"/>
      <c r="BV36" s="493"/>
      <c r="BW36" s="501" t="s">
        <v>352</v>
      </c>
      <c r="BX36" s="501"/>
      <c r="BY36" s="501"/>
      <c r="BZ36" s="501" t="s">
        <v>352</v>
      </c>
      <c r="CA36" s="501"/>
      <c r="CB36" s="501"/>
    </row>
    <row r="37" spans="1:80" x14ac:dyDescent="0.25">
      <c r="A37" s="487"/>
      <c r="B37" s="503"/>
      <c r="C37" s="504" t="s">
        <v>353</v>
      </c>
      <c r="D37" s="504" t="s">
        <v>354</v>
      </c>
      <c r="E37" s="504" t="s">
        <v>326</v>
      </c>
      <c r="F37" s="504" t="s">
        <v>353</v>
      </c>
      <c r="G37" s="504" t="s">
        <v>354</v>
      </c>
      <c r="H37" s="504" t="s">
        <v>326</v>
      </c>
      <c r="I37" s="505" t="s">
        <v>353</v>
      </c>
      <c r="J37" s="505" t="s">
        <v>354</v>
      </c>
      <c r="K37" s="505" t="s">
        <v>326</v>
      </c>
      <c r="L37" s="505" t="s">
        <v>353</v>
      </c>
      <c r="M37" s="505" t="s">
        <v>354</v>
      </c>
      <c r="N37" s="505" t="s">
        <v>326</v>
      </c>
      <c r="O37" s="506" t="s">
        <v>353</v>
      </c>
      <c r="P37" s="506" t="s">
        <v>354</v>
      </c>
      <c r="Q37" s="506" t="s">
        <v>326</v>
      </c>
      <c r="R37" s="506" t="s">
        <v>353</v>
      </c>
      <c r="S37" s="506" t="s">
        <v>354</v>
      </c>
      <c r="T37" s="506" t="s">
        <v>326</v>
      </c>
      <c r="U37" s="507"/>
      <c r="V37" s="507"/>
      <c r="W37" s="507"/>
      <c r="X37" s="507"/>
      <c r="Y37" s="507"/>
      <c r="Z37" s="507"/>
      <c r="AA37" s="507"/>
      <c r="AB37" s="507"/>
      <c r="AC37" s="507"/>
      <c r="AD37" s="507"/>
      <c r="AE37" s="507"/>
      <c r="AF37" s="507"/>
      <c r="AG37" s="504" t="s">
        <v>353</v>
      </c>
      <c r="AH37" s="504" t="s">
        <v>354</v>
      </c>
      <c r="AI37" s="504" t="s">
        <v>326</v>
      </c>
      <c r="AJ37" s="504" t="s">
        <v>353</v>
      </c>
      <c r="AK37" s="504" t="s">
        <v>354</v>
      </c>
      <c r="AL37" s="504" t="s">
        <v>326</v>
      </c>
      <c r="AM37" s="505" t="s">
        <v>353</v>
      </c>
      <c r="AN37" s="505" t="s">
        <v>354</v>
      </c>
      <c r="AO37" s="505" t="s">
        <v>326</v>
      </c>
      <c r="AP37" s="505" t="s">
        <v>353</v>
      </c>
      <c r="AQ37" s="505" t="s">
        <v>354</v>
      </c>
      <c r="AR37" s="505" t="s">
        <v>326</v>
      </c>
      <c r="AS37" s="506" t="s">
        <v>353</v>
      </c>
      <c r="AT37" s="506" t="s">
        <v>354</v>
      </c>
      <c r="AU37" s="506" t="s">
        <v>326</v>
      </c>
      <c r="AV37" s="506" t="s">
        <v>353</v>
      </c>
      <c r="AW37" s="506" t="s">
        <v>354</v>
      </c>
      <c r="AX37" s="506" t="s">
        <v>326</v>
      </c>
      <c r="AY37" s="507"/>
      <c r="AZ37" s="507"/>
      <c r="BA37" s="507"/>
      <c r="BB37" s="507"/>
      <c r="BC37" s="507"/>
      <c r="BD37" s="507"/>
      <c r="BE37" s="507"/>
      <c r="BF37" s="507"/>
      <c r="BG37" s="507"/>
      <c r="BH37" s="507"/>
      <c r="BI37" s="507"/>
      <c r="BJ37" s="507"/>
      <c r="BK37" s="504" t="s">
        <v>353</v>
      </c>
      <c r="BL37" s="504" t="s">
        <v>354</v>
      </c>
      <c r="BM37" s="504" t="s">
        <v>326</v>
      </c>
      <c r="BN37" s="504" t="s">
        <v>353</v>
      </c>
      <c r="BO37" s="504" t="s">
        <v>354</v>
      </c>
      <c r="BP37" s="504" t="s">
        <v>326</v>
      </c>
      <c r="BQ37" s="505" t="s">
        <v>353</v>
      </c>
      <c r="BR37" s="505" t="s">
        <v>354</v>
      </c>
      <c r="BS37" s="505" t="s">
        <v>326</v>
      </c>
      <c r="BT37" s="505" t="s">
        <v>353</v>
      </c>
      <c r="BU37" s="505" t="s">
        <v>354</v>
      </c>
      <c r="BV37" s="505" t="s">
        <v>326</v>
      </c>
      <c r="BW37" s="506" t="s">
        <v>353</v>
      </c>
      <c r="BX37" s="506" t="s">
        <v>354</v>
      </c>
      <c r="BY37" s="506" t="s">
        <v>326</v>
      </c>
      <c r="BZ37" s="506" t="s">
        <v>353</v>
      </c>
      <c r="CA37" s="506" t="s">
        <v>354</v>
      </c>
      <c r="CB37" s="506" t="s">
        <v>326</v>
      </c>
    </row>
    <row r="38" spans="1:80" x14ac:dyDescent="0.25">
      <c r="A38" s="487"/>
      <c r="B38" s="503"/>
      <c r="C38" s="500" t="s">
        <v>372</v>
      </c>
      <c r="D38" s="500" t="s">
        <v>372</v>
      </c>
      <c r="E38" s="500" t="s">
        <v>372</v>
      </c>
      <c r="F38" s="500" t="s">
        <v>372</v>
      </c>
      <c r="G38" s="500" t="s">
        <v>372</v>
      </c>
      <c r="H38" s="500" t="s">
        <v>372</v>
      </c>
      <c r="I38" s="493" t="s">
        <v>372</v>
      </c>
      <c r="J38" s="493" t="s">
        <v>372</v>
      </c>
      <c r="K38" s="493" t="s">
        <v>372</v>
      </c>
      <c r="L38" s="493" t="s">
        <v>372</v>
      </c>
      <c r="M38" s="493" t="s">
        <v>372</v>
      </c>
      <c r="N38" s="493" t="s">
        <v>372</v>
      </c>
      <c r="O38" s="501" t="s">
        <v>372</v>
      </c>
      <c r="P38" s="501" t="s">
        <v>372</v>
      </c>
      <c r="Q38" s="501" t="s">
        <v>372</v>
      </c>
      <c r="R38" s="501" t="s">
        <v>372</v>
      </c>
      <c r="S38" s="501" t="s">
        <v>372</v>
      </c>
      <c r="T38" s="501" t="s">
        <v>372</v>
      </c>
      <c r="U38" s="502"/>
      <c r="V38" s="502"/>
      <c r="W38" s="502"/>
      <c r="X38" s="502"/>
      <c r="Y38" s="502"/>
      <c r="Z38" s="502"/>
      <c r="AA38" s="502"/>
      <c r="AB38" s="502"/>
      <c r="AC38" s="502"/>
      <c r="AD38" s="502"/>
      <c r="AE38" s="502"/>
      <c r="AF38" s="502"/>
      <c r="AG38" s="500" t="s">
        <v>372</v>
      </c>
      <c r="AH38" s="500" t="s">
        <v>372</v>
      </c>
      <c r="AI38" s="500" t="s">
        <v>372</v>
      </c>
      <c r="AJ38" s="500" t="s">
        <v>372</v>
      </c>
      <c r="AK38" s="500" t="s">
        <v>372</v>
      </c>
      <c r="AL38" s="500" t="s">
        <v>372</v>
      </c>
      <c r="AM38" s="493" t="s">
        <v>372</v>
      </c>
      <c r="AN38" s="493" t="s">
        <v>372</v>
      </c>
      <c r="AO38" s="493" t="s">
        <v>372</v>
      </c>
      <c r="AP38" s="493" t="s">
        <v>372</v>
      </c>
      <c r="AQ38" s="493" t="s">
        <v>372</v>
      </c>
      <c r="AR38" s="493" t="s">
        <v>372</v>
      </c>
      <c r="AS38" s="501" t="s">
        <v>372</v>
      </c>
      <c r="AT38" s="501" t="s">
        <v>372</v>
      </c>
      <c r="AU38" s="501" t="s">
        <v>372</v>
      </c>
      <c r="AV38" s="501" t="s">
        <v>372</v>
      </c>
      <c r="AW38" s="501" t="s">
        <v>372</v>
      </c>
      <c r="AX38" s="501" t="s">
        <v>372</v>
      </c>
      <c r="AY38" s="502"/>
      <c r="AZ38" s="502"/>
      <c r="BA38" s="502"/>
      <c r="BB38" s="502"/>
      <c r="BC38" s="502"/>
      <c r="BD38" s="502"/>
      <c r="BE38" s="502"/>
      <c r="BF38" s="502"/>
      <c r="BG38" s="502"/>
      <c r="BH38" s="502"/>
      <c r="BI38" s="502"/>
      <c r="BJ38" s="502"/>
      <c r="BK38" s="500" t="s">
        <v>372</v>
      </c>
      <c r="BL38" s="500" t="s">
        <v>372</v>
      </c>
      <c r="BM38" s="500" t="s">
        <v>372</v>
      </c>
      <c r="BN38" s="500" t="s">
        <v>372</v>
      </c>
      <c r="BO38" s="500" t="s">
        <v>372</v>
      </c>
      <c r="BP38" s="500" t="s">
        <v>372</v>
      </c>
      <c r="BQ38" s="493" t="s">
        <v>372</v>
      </c>
      <c r="BR38" s="493" t="s">
        <v>372</v>
      </c>
      <c r="BS38" s="493" t="s">
        <v>372</v>
      </c>
      <c r="BT38" s="493" t="s">
        <v>372</v>
      </c>
      <c r="BU38" s="493" t="s">
        <v>372</v>
      </c>
      <c r="BV38" s="493" t="s">
        <v>372</v>
      </c>
      <c r="BW38" s="501" t="s">
        <v>372</v>
      </c>
      <c r="BX38" s="501" t="s">
        <v>372</v>
      </c>
      <c r="BY38" s="501" t="s">
        <v>372</v>
      </c>
      <c r="BZ38" s="501" t="s">
        <v>372</v>
      </c>
      <c r="CA38" s="501" t="s">
        <v>372</v>
      </c>
      <c r="CB38" s="501" t="s">
        <v>372</v>
      </c>
    </row>
    <row r="39" spans="1:80" x14ac:dyDescent="0.25">
      <c r="A39" s="487" t="s">
        <v>398</v>
      </c>
      <c r="B39" s="487" t="s">
        <v>48</v>
      </c>
      <c r="C39" s="508">
        <v>93</v>
      </c>
      <c r="D39" s="508">
        <v>93</v>
      </c>
      <c r="E39" s="508">
        <v>93</v>
      </c>
      <c r="F39" s="508">
        <v>32362</v>
      </c>
      <c r="G39" s="508">
        <v>26539</v>
      </c>
      <c r="H39" s="508">
        <v>58901</v>
      </c>
      <c r="I39" s="508">
        <v>97</v>
      </c>
      <c r="J39" s="508">
        <v>95</v>
      </c>
      <c r="K39" s="508">
        <v>96</v>
      </c>
      <c r="L39" s="508">
        <v>32375</v>
      </c>
      <c r="M39" s="508">
        <v>26549</v>
      </c>
      <c r="N39" s="508">
        <v>58924</v>
      </c>
      <c r="O39" s="508">
        <v>90</v>
      </c>
      <c r="P39" s="508">
        <v>93</v>
      </c>
      <c r="Q39" s="508">
        <v>91</v>
      </c>
      <c r="R39" s="508">
        <v>32356</v>
      </c>
      <c r="S39" s="508">
        <v>26544</v>
      </c>
      <c r="T39" s="508">
        <v>58900</v>
      </c>
      <c r="AG39" s="508">
        <v>95</v>
      </c>
      <c r="AH39" s="508">
        <v>95</v>
      </c>
      <c r="AI39" s="508">
        <v>95</v>
      </c>
      <c r="AJ39" s="508">
        <v>198867</v>
      </c>
      <c r="AK39" s="508">
        <v>184887</v>
      </c>
      <c r="AL39" s="508">
        <v>383754</v>
      </c>
      <c r="AM39" s="508">
        <v>98</v>
      </c>
      <c r="AN39" s="508">
        <v>97</v>
      </c>
      <c r="AO39" s="508">
        <v>97</v>
      </c>
      <c r="AP39" s="508">
        <v>199077</v>
      </c>
      <c r="AQ39" s="508">
        <v>185034</v>
      </c>
      <c r="AR39" s="508">
        <v>384111</v>
      </c>
      <c r="AS39" s="508">
        <v>93</v>
      </c>
      <c r="AT39" s="508">
        <v>95</v>
      </c>
      <c r="AU39" s="508">
        <v>94</v>
      </c>
      <c r="AV39" s="508">
        <v>199256</v>
      </c>
      <c r="AW39" s="508">
        <v>185508</v>
      </c>
      <c r="AX39" s="508">
        <v>384764</v>
      </c>
      <c r="BK39" s="508">
        <v>94</v>
      </c>
      <c r="BL39" s="508">
        <v>94</v>
      </c>
      <c r="BM39" s="508">
        <v>94</v>
      </c>
      <c r="BN39" s="508">
        <v>231229</v>
      </c>
      <c r="BO39" s="508">
        <v>211426</v>
      </c>
      <c r="BP39" s="508">
        <v>442655</v>
      </c>
      <c r="BQ39" s="508">
        <v>97</v>
      </c>
      <c r="BR39" s="508">
        <v>96</v>
      </c>
      <c r="BS39" s="508">
        <v>97</v>
      </c>
      <c r="BT39" s="508">
        <v>231452</v>
      </c>
      <c r="BU39" s="508">
        <v>211583</v>
      </c>
      <c r="BV39" s="508">
        <v>443035</v>
      </c>
      <c r="BW39" s="508">
        <v>92</v>
      </c>
      <c r="BX39" s="508">
        <v>95</v>
      </c>
      <c r="BY39" s="508">
        <v>93</v>
      </c>
      <c r="BZ39" s="508">
        <v>231612</v>
      </c>
      <c r="CA39" s="508">
        <v>212052</v>
      </c>
      <c r="CB39" s="508">
        <v>443664</v>
      </c>
    </row>
    <row r="40" spans="1:80" x14ac:dyDescent="0.25">
      <c r="A40" s="487"/>
      <c r="B40" s="487" t="s">
        <v>49</v>
      </c>
      <c r="C40" s="508">
        <v>74</v>
      </c>
      <c r="D40" s="508">
        <v>75</v>
      </c>
      <c r="E40" s="508">
        <v>75</v>
      </c>
      <c r="F40" s="508">
        <v>11247</v>
      </c>
      <c r="G40" s="508">
        <v>19098</v>
      </c>
      <c r="H40" s="508">
        <v>30345</v>
      </c>
      <c r="I40" s="508">
        <v>83</v>
      </c>
      <c r="J40" s="508">
        <v>79</v>
      </c>
      <c r="K40" s="508">
        <v>80</v>
      </c>
      <c r="L40" s="508">
        <v>11247</v>
      </c>
      <c r="M40" s="508">
        <v>19094</v>
      </c>
      <c r="N40" s="508">
        <v>30341</v>
      </c>
      <c r="O40" s="508">
        <v>68</v>
      </c>
      <c r="P40" s="508">
        <v>73</v>
      </c>
      <c r="Q40" s="508">
        <v>71</v>
      </c>
      <c r="R40" s="508">
        <v>11228</v>
      </c>
      <c r="S40" s="508">
        <v>19069</v>
      </c>
      <c r="T40" s="508">
        <v>30297</v>
      </c>
      <c r="AD40" s="488" t="s">
        <v>212</v>
      </c>
      <c r="AG40" s="508">
        <v>78</v>
      </c>
      <c r="AH40" s="508">
        <v>79</v>
      </c>
      <c r="AI40" s="508">
        <v>79</v>
      </c>
      <c r="AJ40" s="508">
        <v>24998</v>
      </c>
      <c r="AK40" s="508">
        <v>49064</v>
      </c>
      <c r="AL40" s="508">
        <v>74062</v>
      </c>
      <c r="AM40" s="508">
        <v>85</v>
      </c>
      <c r="AN40" s="508">
        <v>83</v>
      </c>
      <c r="AO40" s="508">
        <v>84</v>
      </c>
      <c r="AP40" s="508">
        <v>24999</v>
      </c>
      <c r="AQ40" s="508">
        <v>49060</v>
      </c>
      <c r="AR40" s="508">
        <v>74059</v>
      </c>
      <c r="AS40" s="508">
        <v>70</v>
      </c>
      <c r="AT40" s="508">
        <v>78</v>
      </c>
      <c r="AU40" s="508">
        <v>75</v>
      </c>
      <c r="AV40" s="508">
        <v>24979</v>
      </c>
      <c r="AW40" s="508">
        <v>49037</v>
      </c>
      <c r="AX40" s="508">
        <v>74016</v>
      </c>
      <c r="BK40" s="508">
        <v>77</v>
      </c>
      <c r="BL40" s="508">
        <v>78</v>
      </c>
      <c r="BM40" s="508">
        <v>78</v>
      </c>
      <c r="BN40" s="508">
        <v>36245</v>
      </c>
      <c r="BO40" s="508">
        <v>68162</v>
      </c>
      <c r="BP40" s="508">
        <v>104407</v>
      </c>
      <c r="BQ40" s="508">
        <v>84</v>
      </c>
      <c r="BR40" s="508">
        <v>82</v>
      </c>
      <c r="BS40" s="508">
        <v>83</v>
      </c>
      <c r="BT40" s="508">
        <v>36246</v>
      </c>
      <c r="BU40" s="508">
        <v>68154</v>
      </c>
      <c r="BV40" s="508">
        <v>104400</v>
      </c>
      <c r="BW40" s="508">
        <v>69</v>
      </c>
      <c r="BX40" s="508">
        <v>76</v>
      </c>
      <c r="BY40" s="508">
        <v>74</v>
      </c>
      <c r="BZ40" s="508">
        <v>36207</v>
      </c>
      <c r="CA40" s="508">
        <v>68106</v>
      </c>
      <c r="CB40" s="508">
        <v>104313</v>
      </c>
    </row>
    <row r="41" spans="1:80" x14ac:dyDescent="0.25">
      <c r="A41" s="487"/>
      <c r="B41" s="498" t="s">
        <v>600</v>
      </c>
      <c r="C41" s="508">
        <v>80</v>
      </c>
      <c r="D41" s="508">
        <v>82</v>
      </c>
      <c r="E41" s="508">
        <v>81</v>
      </c>
      <c r="F41" s="508">
        <v>9697</v>
      </c>
      <c r="G41" s="508">
        <v>14820</v>
      </c>
      <c r="H41" s="508">
        <v>24517</v>
      </c>
      <c r="I41" s="508">
        <v>89</v>
      </c>
      <c r="J41" s="508">
        <v>87</v>
      </c>
      <c r="K41" s="508">
        <v>88</v>
      </c>
      <c r="L41" s="508">
        <v>9695</v>
      </c>
      <c r="M41" s="508">
        <v>14819</v>
      </c>
      <c r="N41" s="508">
        <v>24514</v>
      </c>
      <c r="O41" s="508">
        <v>73</v>
      </c>
      <c r="P41" s="508">
        <v>81</v>
      </c>
      <c r="Q41" s="508">
        <v>77</v>
      </c>
      <c r="R41" s="508">
        <v>9678</v>
      </c>
      <c r="S41" s="508">
        <v>14795</v>
      </c>
      <c r="T41" s="508">
        <v>24473</v>
      </c>
      <c r="AG41" s="508">
        <v>83</v>
      </c>
      <c r="AH41" s="508">
        <v>85</v>
      </c>
      <c r="AI41" s="508">
        <v>84</v>
      </c>
      <c r="AJ41" s="508">
        <v>21928</v>
      </c>
      <c r="AK41" s="508">
        <v>40571</v>
      </c>
      <c r="AL41" s="508">
        <v>62499</v>
      </c>
      <c r="AM41" s="508">
        <v>90</v>
      </c>
      <c r="AN41" s="508">
        <v>88</v>
      </c>
      <c r="AO41" s="508">
        <v>89</v>
      </c>
      <c r="AP41" s="508">
        <v>21935</v>
      </c>
      <c r="AQ41" s="508">
        <v>40574</v>
      </c>
      <c r="AR41" s="508">
        <v>62509</v>
      </c>
      <c r="AS41" s="508">
        <v>74</v>
      </c>
      <c r="AT41" s="508">
        <v>83</v>
      </c>
      <c r="AU41" s="508">
        <v>80</v>
      </c>
      <c r="AV41" s="508">
        <v>21907</v>
      </c>
      <c r="AW41" s="508">
        <v>40548</v>
      </c>
      <c r="AX41" s="508">
        <v>62455</v>
      </c>
      <c r="BK41" s="508">
        <v>82</v>
      </c>
      <c r="BL41" s="508">
        <v>84</v>
      </c>
      <c r="BM41" s="508">
        <v>83</v>
      </c>
      <c r="BN41" s="508">
        <v>31625</v>
      </c>
      <c r="BO41" s="508">
        <v>55391</v>
      </c>
      <c r="BP41" s="508">
        <v>87016</v>
      </c>
      <c r="BQ41" s="508">
        <v>89</v>
      </c>
      <c r="BR41" s="508">
        <v>88</v>
      </c>
      <c r="BS41" s="508">
        <v>89</v>
      </c>
      <c r="BT41" s="508">
        <v>31630</v>
      </c>
      <c r="BU41" s="508">
        <v>55393</v>
      </c>
      <c r="BV41" s="508">
        <v>87023</v>
      </c>
      <c r="BW41" s="508">
        <v>73</v>
      </c>
      <c r="BX41" s="508">
        <v>82</v>
      </c>
      <c r="BY41" s="508">
        <v>79</v>
      </c>
      <c r="BZ41" s="508">
        <v>31585</v>
      </c>
      <c r="CA41" s="508">
        <v>55343</v>
      </c>
      <c r="CB41" s="508">
        <v>86928</v>
      </c>
    </row>
    <row r="42" spans="1:80" x14ac:dyDescent="0.25">
      <c r="A42" s="487"/>
      <c r="B42" s="487" t="s">
        <v>51</v>
      </c>
      <c r="C42" s="499" t="s">
        <v>416</v>
      </c>
      <c r="D42" s="499" t="s">
        <v>416</v>
      </c>
      <c r="E42" s="499" t="s">
        <v>416</v>
      </c>
      <c r="F42" s="499" t="s">
        <v>416</v>
      </c>
      <c r="G42" s="499" t="s">
        <v>416</v>
      </c>
      <c r="H42" s="499" t="s">
        <v>416</v>
      </c>
      <c r="I42" s="499" t="s">
        <v>416</v>
      </c>
      <c r="J42" s="499" t="s">
        <v>416</v>
      </c>
      <c r="K42" s="499" t="s">
        <v>416</v>
      </c>
      <c r="L42" s="499" t="s">
        <v>416</v>
      </c>
      <c r="M42" s="499" t="s">
        <v>416</v>
      </c>
      <c r="N42" s="499" t="s">
        <v>416</v>
      </c>
      <c r="O42" s="499" t="s">
        <v>416</v>
      </c>
      <c r="P42" s="499" t="s">
        <v>416</v>
      </c>
      <c r="Q42" s="499" t="s">
        <v>416</v>
      </c>
      <c r="R42" s="499" t="s">
        <v>416</v>
      </c>
      <c r="S42" s="499" t="s">
        <v>416</v>
      </c>
      <c r="T42" s="499" t="s">
        <v>416</v>
      </c>
      <c r="AG42" s="499" t="s">
        <v>416</v>
      </c>
      <c r="AH42" s="499" t="s">
        <v>416</v>
      </c>
      <c r="AI42" s="499" t="s">
        <v>416</v>
      </c>
      <c r="AJ42" s="499" t="s">
        <v>416</v>
      </c>
      <c r="AK42" s="499" t="s">
        <v>416</v>
      </c>
      <c r="AL42" s="499" t="s">
        <v>416</v>
      </c>
      <c r="AM42" s="499" t="s">
        <v>416</v>
      </c>
      <c r="AN42" s="499" t="s">
        <v>416</v>
      </c>
      <c r="AO42" s="499" t="s">
        <v>416</v>
      </c>
      <c r="AP42" s="499" t="s">
        <v>416</v>
      </c>
      <c r="AQ42" s="499" t="s">
        <v>416</v>
      </c>
      <c r="AR42" s="499" t="s">
        <v>416</v>
      </c>
      <c r="AS42" s="499" t="s">
        <v>416</v>
      </c>
      <c r="AT42" s="499" t="s">
        <v>416</v>
      </c>
      <c r="AU42" s="499" t="s">
        <v>416</v>
      </c>
      <c r="AV42" s="499" t="s">
        <v>416</v>
      </c>
      <c r="AW42" s="499" t="s">
        <v>416</v>
      </c>
      <c r="AX42" s="499" t="s">
        <v>416</v>
      </c>
      <c r="BK42" s="499" t="s">
        <v>416</v>
      </c>
      <c r="BL42" s="499" t="s">
        <v>416</v>
      </c>
      <c r="BM42" s="499" t="s">
        <v>416</v>
      </c>
      <c r="BN42" s="499" t="s">
        <v>416</v>
      </c>
      <c r="BO42" s="499" t="s">
        <v>416</v>
      </c>
      <c r="BP42" s="499" t="s">
        <v>416</v>
      </c>
      <c r="BQ42" s="499" t="s">
        <v>416</v>
      </c>
      <c r="BR42" s="499" t="s">
        <v>416</v>
      </c>
      <c r="BS42" s="499" t="s">
        <v>416</v>
      </c>
      <c r="BT42" s="499" t="s">
        <v>416</v>
      </c>
      <c r="BU42" s="499" t="s">
        <v>416</v>
      </c>
      <c r="BV42" s="499" t="s">
        <v>416</v>
      </c>
      <c r="BW42" s="499" t="s">
        <v>416</v>
      </c>
      <c r="BX42" s="499" t="s">
        <v>416</v>
      </c>
      <c r="BY42" s="499" t="s">
        <v>416</v>
      </c>
      <c r="BZ42" s="499" t="s">
        <v>416</v>
      </c>
      <c r="CA42" s="499" t="s">
        <v>416</v>
      </c>
      <c r="CB42" s="499" t="s">
        <v>416</v>
      </c>
    </row>
    <row r="43" spans="1:80" x14ac:dyDescent="0.25">
      <c r="A43" s="487"/>
      <c r="B43" s="487" t="s">
        <v>52</v>
      </c>
      <c r="C43" s="499" t="s">
        <v>416</v>
      </c>
      <c r="D43" s="499" t="s">
        <v>416</v>
      </c>
      <c r="E43" s="499" t="s">
        <v>416</v>
      </c>
      <c r="F43" s="499" t="s">
        <v>416</v>
      </c>
      <c r="G43" s="499" t="s">
        <v>416</v>
      </c>
      <c r="H43" s="499" t="s">
        <v>416</v>
      </c>
      <c r="I43" s="499" t="s">
        <v>416</v>
      </c>
      <c r="J43" s="499" t="s">
        <v>416</v>
      </c>
      <c r="K43" s="499" t="s">
        <v>416</v>
      </c>
      <c r="L43" s="499" t="s">
        <v>416</v>
      </c>
      <c r="M43" s="499" t="s">
        <v>416</v>
      </c>
      <c r="N43" s="499" t="s">
        <v>416</v>
      </c>
      <c r="O43" s="499" t="s">
        <v>416</v>
      </c>
      <c r="P43" s="499" t="s">
        <v>416</v>
      </c>
      <c r="Q43" s="499" t="s">
        <v>416</v>
      </c>
      <c r="R43" s="499" t="s">
        <v>416</v>
      </c>
      <c r="S43" s="499" t="s">
        <v>416</v>
      </c>
      <c r="T43" s="499" t="s">
        <v>416</v>
      </c>
      <c r="AG43" s="499" t="s">
        <v>416</v>
      </c>
      <c r="AH43" s="499" t="s">
        <v>416</v>
      </c>
      <c r="AI43" s="499" t="s">
        <v>416</v>
      </c>
      <c r="AJ43" s="499" t="s">
        <v>416</v>
      </c>
      <c r="AK43" s="499" t="s">
        <v>416</v>
      </c>
      <c r="AL43" s="499" t="s">
        <v>416</v>
      </c>
      <c r="AM43" s="499" t="s">
        <v>416</v>
      </c>
      <c r="AN43" s="499" t="s">
        <v>416</v>
      </c>
      <c r="AO43" s="499" t="s">
        <v>416</v>
      </c>
      <c r="AP43" s="499" t="s">
        <v>416</v>
      </c>
      <c r="AQ43" s="499" t="s">
        <v>416</v>
      </c>
      <c r="AR43" s="499" t="s">
        <v>416</v>
      </c>
      <c r="AS43" s="499" t="s">
        <v>416</v>
      </c>
      <c r="AT43" s="499" t="s">
        <v>416</v>
      </c>
      <c r="AU43" s="499" t="s">
        <v>416</v>
      </c>
      <c r="AV43" s="499" t="s">
        <v>416</v>
      </c>
      <c r="AW43" s="499" t="s">
        <v>416</v>
      </c>
      <c r="AX43" s="499" t="s">
        <v>416</v>
      </c>
      <c r="BK43" s="499" t="s">
        <v>416</v>
      </c>
      <c r="BL43" s="499" t="s">
        <v>416</v>
      </c>
      <c r="BM43" s="499" t="s">
        <v>416</v>
      </c>
      <c r="BN43" s="499" t="s">
        <v>416</v>
      </c>
      <c r="BO43" s="499" t="s">
        <v>416</v>
      </c>
      <c r="BP43" s="499" t="s">
        <v>416</v>
      </c>
      <c r="BQ43" s="499" t="s">
        <v>416</v>
      </c>
      <c r="BR43" s="499" t="s">
        <v>416</v>
      </c>
      <c r="BS43" s="499" t="s">
        <v>416</v>
      </c>
      <c r="BT43" s="499" t="s">
        <v>416</v>
      </c>
      <c r="BU43" s="499" t="s">
        <v>416</v>
      </c>
      <c r="BV43" s="499" t="s">
        <v>416</v>
      </c>
      <c r="BW43" s="499" t="s">
        <v>416</v>
      </c>
      <c r="BX43" s="499" t="s">
        <v>416</v>
      </c>
      <c r="BY43" s="499" t="s">
        <v>416</v>
      </c>
      <c r="BZ43" s="499" t="s">
        <v>416</v>
      </c>
      <c r="CA43" s="499" t="s">
        <v>416</v>
      </c>
      <c r="CB43" s="499" t="s">
        <v>416</v>
      </c>
    </row>
    <row r="44" spans="1:80" x14ac:dyDescent="0.25">
      <c r="A44" s="487"/>
      <c r="B44" s="498" t="s">
        <v>601</v>
      </c>
      <c r="C44" s="508">
        <v>39</v>
      </c>
      <c r="D44" s="508">
        <v>50</v>
      </c>
      <c r="E44" s="508">
        <v>47</v>
      </c>
      <c r="F44" s="508">
        <v>1550</v>
      </c>
      <c r="G44" s="508">
        <v>4278</v>
      </c>
      <c r="H44" s="508">
        <v>5828</v>
      </c>
      <c r="I44" s="508">
        <v>45</v>
      </c>
      <c r="J44" s="508">
        <v>51</v>
      </c>
      <c r="K44" s="508">
        <v>50</v>
      </c>
      <c r="L44" s="508">
        <v>1552</v>
      </c>
      <c r="M44" s="508">
        <v>4275</v>
      </c>
      <c r="N44" s="508">
        <v>5827</v>
      </c>
      <c r="O44" s="508">
        <v>36</v>
      </c>
      <c r="P44" s="508">
        <v>47</v>
      </c>
      <c r="Q44" s="508">
        <v>44</v>
      </c>
      <c r="R44" s="508">
        <v>1550</v>
      </c>
      <c r="S44" s="508">
        <v>4274</v>
      </c>
      <c r="T44" s="508">
        <v>5824</v>
      </c>
      <c r="AG44" s="508">
        <v>46</v>
      </c>
      <c r="AH44" s="508">
        <v>53</v>
      </c>
      <c r="AI44" s="508">
        <v>51</v>
      </c>
      <c r="AJ44" s="508">
        <v>3070</v>
      </c>
      <c r="AK44" s="508">
        <v>8493</v>
      </c>
      <c r="AL44" s="508">
        <v>11563</v>
      </c>
      <c r="AM44" s="508">
        <v>52</v>
      </c>
      <c r="AN44" s="508">
        <v>58</v>
      </c>
      <c r="AO44" s="508">
        <v>56</v>
      </c>
      <c r="AP44" s="508">
        <v>3064</v>
      </c>
      <c r="AQ44" s="508">
        <v>8486</v>
      </c>
      <c r="AR44" s="508">
        <v>11550</v>
      </c>
      <c r="AS44" s="508">
        <v>41</v>
      </c>
      <c r="AT44" s="508">
        <v>52</v>
      </c>
      <c r="AU44" s="508">
        <v>49</v>
      </c>
      <c r="AV44" s="508">
        <v>3072</v>
      </c>
      <c r="AW44" s="508">
        <v>8489</v>
      </c>
      <c r="AX44" s="508">
        <v>11561</v>
      </c>
      <c r="BK44" s="508">
        <v>43</v>
      </c>
      <c r="BL44" s="508">
        <v>52</v>
      </c>
      <c r="BM44" s="508">
        <v>50</v>
      </c>
      <c r="BN44" s="508">
        <v>4620</v>
      </c>
      <c r="BO44" s="508">
        <v>12771</v>
      </c>
      <c r="BP44" s="508">
        <v>17391</v>
      </c>
      <c r="BQ44" s="508">
        <v>50</v>
      </c>
      <c r="BR44" s="508">
        <v>56</v>
      </c>
      <c r="BS44" s="508">
        <v>54</v>
      </c>
      <c r="BT44" s="508">
        <v>4616</v>
      </c>
      <c r="BU44" s="508">
        <v>12761</v>
      </c>
      <c r="BV44" s="508">
        <v>17377</v>
      </c>
      <c r="BW44" s="508">
        <v>40</v>
      </c>
      <c r="BX44" s="508">
        <v>50</v>
      </c>
      <c r="BY44" s="508">
        <v>48</v>
      </c>
      <c r="BZ44" s="508">
        <v>4622</v>
      </c>
      <c r="CA44" s="508">
        <v>12763</v>
      </c>
      <c r="CB44" s="508">
        <v>17385</v>
      </c>
    </row>
    <row r="45" spans="1:80" x14ac:dyDescent="0.25">
      <c r="C45" s="508" t="s">
        <v>416</v>
      </c>
      <c r="D45" s="508" t="s">
        <v>416</v>
      </c>
      <c r="E45" s="508" t="s">
        <v>416</v>
      </c>
      <c r="F45" s="508">
        <v>0</v>
      </c>
      <c r="G45" s="508">
        <v>0</v>
      </c>
      <c r="H45" s="508">
        <v>0</v>
      </c>
      <c r="I45" s="508" t="s">
        <v>416</v>
      </c>
      <c r="J45" s="508" t="s">
        <v>416</v>
      </c>
      <c r="K45" s="508" t="s">
        <v>416</v>
      </c>
      <c r="L45" s="508">
        <v>0</v>
      </c>
      <c r="M45" s="508">
        <v>0</v>
      </c>
      <c r="N45" s="508">
        <v>0</v>
      </c>
      <c r="O45" s="508" t="s">
        <v>416</v>
      </c>
      <c r="P45" s="508" t="s">
        <v>416</v>
      </c>
      <c r="Q45" s="508" t="s">
        <v>416</v>
      </c>
      <c r="R45" s="508">
        <v>0</v>
      </c>
      <c r="S45" s="508">
        <v>0</v>
      </c>
      <c r="T45" s="508">
        <v>0</v>
      </c>
      <c r="AG45" s="508">
        <v>49</v>
      </c>
      <c r="AH45" s="508">
        <v>48</v>
      </c>
      <c r="AI45" s="508">
        <v>48</v>
      </c>
      <c r="AJ45" s="508">
        <v>353</v>
      </c>
      <c r="AK45" s="508">
        <v>470</v>
      </c>
      <c r="AL45" s="508">
        <v>823</v>
      </c>
      <c r="AM45" s="508">
        <v>50</v>
      </c>
      <c r="AN45" s="508">
        <v>45</v>
      </c>
      <c r="AO45" s="508">
        <v>47</v>
      </c>
      <c r="AP45" s="508">
        <v>363</v>
      </c>
      <c r="AQ45" s="508">
        <v>492</v>
      </c>
      <c r="AR45" s="508">
        <v>855</v>
      </c>
      <c r="AS45" s="508">
        <v>52</v>
      </c>
      <c r="AT45" s="508">
        <v>56</v>
      </c>
      <c r="AU45" s="508">
        <v>54</v>
      </c>
      <c r="AV45" s="508">
        <v>307</v>
      </c>
      <c r="AW45" s="508">
        <v>397</v>
      </c>
      <c r="AX45" s="508">
        <v>704</v>
      </c>
      <c r="BK45" s="508">
        <v>49</v>
      </c>
      <c r="BL45" s="508">
        <v>48</v>
      </c>
      <c r="BM45" s="508">
        <v>48</v>
      </c>
      <c r="BN45" s="508">
        <v>353</v>
      </c>
      <c r="BO45" s="508">
        <v>470</v>
      </c>
      <c r="BP45" s="508">
        <v>823</v>
      </c>
      <c r="BQ45" s="508">
        <v>50</v>
      </c>
      <c r="BR45" s="508">
        <v>45</v>
      </c>
      <c r="BS45" s="508">
        <v>47</v>
      </c>
      <c r="BT45" s="508">
        <v>363</v>
      </c>
      <c r="BU45" s="508">
        <v>492</v>
      </c>
      <c r="BV45" s="508">
        <v>855</v>
      </c>
      <c r="BW45" s="508">
        <v>52</v>
      </c>
      <c r="BX45" s="508">
        <v>56</v>
      </c>
      <c r="BY45" s="508">
        <v>54</v>
      </c>
      <c r="BZ45" s="508">
        <v>307</v>
      </c>
      <c r="CA45" s="508">
        <v>397</v>
      </c>
      <c r="CB45" s="508">
        <v>704</v>
      </c>
    </row>
    <row r="46" spans="1:80" x14ac:dyDescent="0.25">
      <c r="A46" s="487"/>
      <c r="B46" s="487" t="s">
        <v>437</v>
      </c>
      <c r="C46" s="508">
        <v>88</v>
      </c>
      <c r="D46" s="508">
        <v>85</v>
      </c>
      <c r="E46" s="508">
        <v>87</v>
      </c>
      <c r="F46" s="508">
        <v>43609</v>
      </c>
      <c r="G46" s="508">
        <v>45637</v>
      </c>
      <c r="H46" s="508">
        <v>89246</v>
      </c>
      <c r="I46" s="508">
        <v>93</v>
      </c>
      <c r="J46" s="508">
        <v>89</v>
      </c>
      <c r="K46" s="508">
        <v>91</v>
      </c>
      <c r="L46" s="508">
        <v>43622</v>
      </c>
      <c r="M46" s="508">
        <v>45643</v>
      </c>
      <c r="N46" s="508">
        <v>89265</v>
      </c>
      <c r="O46" s="508">
        <v>84</v>
      </c>
      <c r="P46" s="508">
        <v>85</v>
      </c>
      <c r="Q46" s="508">
        <v>84</v>
      </c>
      <c r="R46" s="508">
        <v>43584</v>
      </c>
      <c r="S46" s="508">
        <v>45613</v>
      </c>
      <c r="T46" s="508">
        <v>89197</v>
      </c>
      <c r="AG46" s="508">
        <v>93</v>
      </c>
      <c r="AH46" s="508">
        <v>91</v>
      </c>
      <c r="AI46" s="508">
        <v>92</v>
      </c>
      <c r="AJ46" s="508">
        <v>224218</v>
      </c>
      <c r="AK46" s="508">
        <v>234421</v>
      </c>
      <c r="AL46" s="508">
        <v>458639</v>
      </c>
      <c r="AM46" s="508">
        <v>96</v>
      </c>
      <c r="AN46" s="508">
        <v>94</v>
      </c>
      <c r="AO46" s="508">
        <v>95</v>
      </c>
      <c r="AP46" s="508">
        <v>224439</v>
      </c>
      <c r="AQ46" s="508">
        <v>234586</v>
      </c>
      <c r="AR46" s="508">
        <v>459025</v>
      </c>
      <c r="AS46" s="508">
        <v>90</v>
      </c>
      <c r="AT46" s="508">
        <v>91</v>
      </c>
      <c r="AU46" s="508">
        <v>91</v>
      </c>
      <c r="AV46" s="508">
        <v>224542</v>
      </c>
      <c r="AW46" s="508">
        <v>234942</v>
      </c>
      <c r="AX46" s="508">
        <v>459484</v>
      </c>
      <c r="BK46" s="508">
        <v>92</v>
      </c>
      <c r="BL46" s="508">
        <v>90</v>
      </c>
      <c r="BM46" s="508">
        <v>91</v>
      </c>
      <c r="BN46" s="508">
        <v>267827</v>
      </c>
      <c r="BO46" s="508">
        <v>280058</v>
      </c>
      <c r="BP46" s="508">
        <v>547885</v>
      </c>
      <c r="BQ46" s="508">
        <v>96</v>
      </c>
      <c r="BR46" s="508">
        <v>93</v>
      </c>
      <c r="BS46" s="508">
        <v>94</v>
      </c>
      <c r="BT46" s="508">
        <v>268061</v>
      </c>
      <c r="BU46" s="508">
        <v>280229</v>
      </c>
      <c r="BV46" s="508">
        <v>548290</v>
      </c>
      <c r="BW46" s="508">
        <v>89</v>
      </c>
      <c r="BX46" s="508">
        <v>90</v>
      </c>
      <c r="BY46" s="508">
        <v>90</v>
      </c>
      <c r="BZ46" s="508">
        <v>268126</v>
      </c>
      <c r="CA46" s="508">
        <v>280555</v>
      </c>
      <c r="CB46" s="508">
        <v>548681</v>
      </c>
    </row>
  </sheetData>
  <mergeCells count="1">
    <mergeCell ref="A1:T1"/>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46"/>
  <sheetViews>
    <sheetView topLeftCell="BE1" zoomScale="80" zoomScaleNormal="80" workbookViewId="0">
      <selection activeCell="O27" sqref="O27"/>
    </sheetView>
  </sheetViews>
  <sheetFormatPr defaultColWidth="9.140625" defaultRowHeight="15" x14ac:dyDescent="0.25"/>
  <cols>
    <col min="1" max="1" width="9.140625" style="488"/>
    <col min="2" max="2" width="16.28515625" style="488" customWidth="1"/>
    <col min="3" max="16384" width="9.140625" style="488"/>
  </cols>
  <sheetData>
    <row r="1" spans="1:92" x14ac:dyDescent="0.25">
      <c r="A1" s="1187" t="s">
        <v>345</v>
      </c>
      <c r="B1" s="1187"/>
      <c r="C1" s="1187"/>
      <c r="D1" s="1187"/>
      <c r="E1" s="1187"/>
      <c r="F1" s="1187"/>
      <c r="G1" s="1187"/>
      <c r="H1" s="1187"/>
      <c r="I1" s="1187"/>
      <c r="J1" s="1187"/>
      <c r="K1" s="1187"/>
      <c r="L1" s="1187"/>
      <c r="M1" s="1187"/>
      <c r="N1" s="1187"/>
      <c r="O1" s="1187"/>
      <c r="P1" s="1187"/>
      <c r="Q1" s="1187"/>
      <c r="R1" s="1187"/>
      <c r="S1" s="1187"/>
      <c r="T1" s="1187"/>
      <c r="U1" s="487"/>
      <c r="V1" s="487"/>
      <c r="W1" s="487"/>
      <c r="X1" s="487"/>
      <c r="Y1" s="487"/>
      <c r="Z1" s="487"/>
      <c r="AA1" s="487"/>
      <c r="AB1" s="487"/>
      <c r="AC1" s="487"/>
      <c r="AD1" s="487"/>
      <c r="AE1" s="487"/>
      <c r="AF1" s="487"/>
      <c r="AG1" s="487"/>
      <c r="AH1" s="487"/>
      <c r="AI1" s="487"/>
      <c r="AJ1" s="487"/>
      <c r="AK1" s="487"/>
      <c r="AL1" s="487"/>
      <c r="AM1" s="487"/>
      <c r="AN1" s="487"/>
      <c r="AO1" s="487"/>
      <c r="AP1" s="487"/>
      <c r="AQ1" s="487"/>
      <c r="AR1" s="487"/>
      <c r="AS1" s="487"/>
      <c r="AT1" s="487"/>
      <c r="AU1" s="487"/>
      <c r="AV1" s="487"/>
      <c r="AW1" s="487"/>
      <c r="AX1" s="487"/>
      <c r="AY1" s="487"/>
      <c r="AZ1" s="487"/>
      <c r="BA1" s="487"/>
      <c r="BB1" s="487"/>
      <c r="BC1" s="487"/>
      <c r="BD1" s="487"/>
      <c r="BE1" s="487"/>
      <c r="BF1" s="487"/>
      <c r="BG1" s="487"/>
      <c r="BH1" s="487"/>
      <c r="BI1" s="487"/>
      <c r="BJ1" s="487"/>
      <c r="BK1" s="487"/>
      <c r="BL1" s="487"/>
      <c r="BM1" s="487"/>
      <c r="BN1" s="487"/>
      <c r="BO1" s="487"/>
      <c r="BP1" s="487"/>
      <c r="BQ1" s="487"/>
      <c r="BR1" s="487"/>
      <c r="BS1" s="487"/>
      <c r="BT1" s="487"/>
      <c r="BU1" s="487"/>
      <c r="BV1" s="487"/>
      <c r="BW1" s="487"/>
      <c r="BX1" s="487"/>
      <c r="BY1" s="487"/>
      <c r="BZ1" s="487"/>
      <c r="CA1" s="487"/>
      <c r="CB1" s="487"/>
    </row>
    <row r="2" spans="1:92" x14ac:dyDescent="0.25">
      <c r="A2" s="489"/>
      <c r="B2" s="490"/>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487"/>
      <c r="AN2" s="487"/>
      <c r="AO2" s="487"/>
      <c r="AP2" s="487"/>
      <c r="AQ2" s="487"/>
      <c r="AR2" s="487"/>
      <c r="AS2" s="487"/>
      <c r="AT2" s="487"/>
      <c r="AU2" s="487"/>
      <c r="AV2" s="487"/>
      <c r="AW2" s="487"/>
      <c r="AX2" s="487"/>
      <c r="AY2" s="487"/>
      <c r="AZ2" s="487"/>
      <c r="BA2" s="487"/>
      <c r="BB2" s="487"/>
      <c r="BC2" s="487"/>
      <c r="BD2" s="487"/>
      <c r="BE2" s="487"/>
      <c r="BF2" s="487"/>
      <c r="BG2" s="487"/>
      <c r="BH2" s="487"/>
      <c r="BI2" s="487"/>
      <c r="BJ2" s="487"/>
      <c r="BK2" s="487"/>
      <c r="BL2" s="487"/>
      <c r="BM2" s="487"/>
      <c r="BN2" s="487"/>
      <c r="BO2" s="487"/>
      <c r="BP2" s="487"/>
      <c r="BQ2" s="487"/>
      <c r="BR2" s="487"/>
      <c r="BS2" s="487"/>
      <c r="BT2" s="487"/>
      <c r="BU2" s="487"/>
      <c r="BV2" s="487"/>
      <c r="BW2" s="487"/>
      <c r="BX2" s="487"/>
      <c r="BY2" s="487"/>
      <c r="BZ2" s="487"/>
      <c r="CA2" s="487"/>
      <c r="CB2" s="487"/>
    </row>
    <row r="3" spans="1:92" x14ac:dyDescent="0.25">
      <c r="A3" s="491"/>
      <c r="B3" s="491"/>
      <c r="C3" s="487" t="s">
        <v>432</v>
      </c>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t="s">
        <v>433</v>
      </c>
      <c r="AH3" s="487"/>
      <c r="AI3" s="487"/>
      <c r="AJ3" s="487"/>
      <c r="AK3" s="487"/>
      <c r="AL3" s="487"/>
      <c r="AM3" s="487"/>
      <c r="AN3" s="487"/>
      <c r="AO3" s="487"/>
      <c r="AP3" s="487"/>
      <c r="AQ3" s="487"/>
      <c r="AR3" s="487"/>
      <c r="AS3" s="487"/>
      <c r="AT3" s="487"/>
      <c r="AU3" s="487"/>
      <c r="AV3" s="487"/>
      <c r="AW3" s="487"/>
      <c r="AX3" s="487"/>
      <c r="AY3" s="487"/>
      <c r="AZ3" s="487"/>
      <c r="BA3" s="487"/>
      <c r="BB3" s="487"/>
      <c r="BC3" s="487"/>
      <c r="BD3" s="487"/>
      <c r="BF3" s="487"/>
      <c r="BG3" s="487"/>
      <c r="BH3" s="487"/>
      <c r="BI3" s="487"/>
      <c r="BJ3" s="487"/>
      <c r="BK3" s="487" t="s">
        <v>326</v>
      </c>
      <c r="BL3" s="487"/>
      <c r="BM3" s="487"/>
      <c r="BN3" s="487"/>
      <c r="BO3" s="487"/>
      <c r="BP3" s="487"/>
      <c r="BQ3" s="487"/>
      <c r="BR3" s="487"/>
      <c r="BS3" s="487"/>
      <c r="BT3" s="487"/>
      <c r="BU3" s="487"/>
      <c r="BV3" s="487"/>
      <c r="BW3" s="487"/>
      <c r="BX3" s="487"/>
      <c r="BY3" s="487"/>
      <c r="BZ3" s="487"/>
      <c r="CA3" s="487"/>
      <c r="CB3" s="487"/>
    </row>
    <row r="4" spans="1:92" x14ac:dyDescent="0.25">
      <c r="A4" s="487"/>
      <c r="B4" s="487"/>
      <c r="C4" s="492" t="s">
        <v>346</v>
      </c>
      <c r="D4" s="492"/>
      <c r="E4" s="492"/>
      <c r="F4" s="492"/>
      <c r="G4" s="492"/>
      <c r="H4" s="492"/>
      <c r="I4" s="493" t="s">
        <v>347</v>
      </c>
      <c r="J4" s="494"/>
      <c r="K4" s="494"/>
      <c r="L4" s="494"/>
      <c r="M4" s="494"/>
      <c r="N4" s="494"/>
      <c r="O4" s="495" t="s">
        <v>348</v>
      </c>
      <c r="P4" s="495"/>
      <c r="Q4" s="495"/>
      <c r="R4" s="495"/>
      <c r="S4" s="495"/>
      <c r="T4" s="495"/>
      <c r="U4" s="496" t="s">
        <v>349</v>
      </c>
      <c r="V4" s="496"/>
      <c r="W4" s="496"/>
      <c r="X4" s="496"/>
      <c r="Y4" s="496"/>
      <c r="Z4" s="496"/>
      <c r="AA4" s="497" t="s">
        <v>346</v>
      </c>
      <c r="AB4" s="497"/>
      <c r="AC4" s="497"/>
      <c r="AD4" s="497"/>
      <c r="AE4" s="497"/>
      <c r="AF4" s="497"/>
      <c r="AG4" s="492" t="s">
        <v>346</v>
      </c>
      <c r="AH4" s="492"/>
      <c r="AI4" s="492"/>
      <c r="AJ4" s="492"/>
      <c r="AK4" s="492"/>
      <c r="AL4" s="492"/>
      <c r="AM4" s="493" t="s">
        <v>347</v>
      </c>
      <c r="AN4" s="494"/>
      <c r="AO4" s="494"/>
      <c r="AP4" s="494"/>
      <c r="AQ4" s="494"/>
      <c r="AR4" s="494"/>
      <c r="AS4" s="495" t="s">
        <v>348</v>
      </c>
      <c r="AT4" s="495"/>
      <c r="AU4" s="495"/>
      <c r="AV4" s="495"/>
      <c r="AW4" s="495"/>
      <c r="AX4" s="495"/>
      <c r="AY4" s="496" t="s">
        <v>349</v>
      </c>
      <c r="AZ4" s="496"/>
      <c r="BA4" s="496"/>
      <c r="BB4" s="496"/>
      <c r="BC4" s="496"/>
      <c r="BD4" s="496"/>
      <c r="BE4" s="497" t="s">
        <v>346</v>
      </c>
      <c r="BF4" s="497"/>
      <c r="BG4" s="497"/>
      <c r="BH4" s="497"/>
      <c r="BI4" s="497"/>
      <c r="BJ4" s="497"/>
      <c r="BK4" s="492" t="s">
        <v>346</v>
      </c>
      <c r="BL4" s="492"/>
      <c r="BM4" s="492"/>
      <c r="BN4" s="492"/>
      <c r="BO4" s="492"/>
      <c r="BP4" s="492"/>
      <c r="BQ4" s="493" t="s">
        <v>347</v>
      </c>
      <c r="BR4" s="494"/>
      <c r="BS4" s="494"/>
      <c r="BT4" s="494"/>
      <c r="BU4" s="494"/>
      <c r="BV4" s="494"/>
      <c r="BW4" s="495" t="s">
        <v>348</v>
      </c>
      <c r="BX4" s="495"/>
      <c r="BY4" s="495"/>
      <c r="BZ4" s="495"/>
      <c r="CA4" s="495"/>
      <c r="CB4" s="495"/>
      <c r="CC4" s="496" t="s">
        <v>349</v>
      </c>
      <c r="CD4" s="496"/>
      <c r="CE4" s="496"/>
      <c r="CF4" s="496"/>
      <c r="CG4" s="496"/>
      <c r="CH4" s="496"/>
      <c r="CI4" s="497" t="s">
        <v>346</v>
      </c>
      <c r="CJ4" s="497"/>
      <c r="CK4" s="497"/>
      <c r="CL4" s="497"/>
      <c r="CM4" s="497"/>
      <c r="CN4" s="497"/>
    </row>
    <row r="5" spans="1:92" x14ac:dyDescent="0.25">
      <c r="A5" s="487"/>
      <c r="B5" s="487"/>
      <c r="C5" s="492">
        <v>1</v>
      </c>
      <c r="D5" s="492"/>
      <c r="E5" s="492"/>
      <c r="F5" s="492"/>
      <c r="G5" s="492"/>
      <c r="H5" s="492"/>
      <c r="I5" s="493">
        <v>1</v>
      </c>
      <c r="J5" s="494"/>
      <c r="K5" s="494"/>
      <c r="L5" s="494"/>
      <c r="M5" s="494"/>
      <c r="N5" s="494"/>
      <c r="O5" s="495">
        <v>1</v>
      </c>
      <c r="P5" s="495"/>
      <c r="Q5" s="495"/>
      <c r="R5" s="495"/>
      <c r="S5" s="495"/>
      <c r="T5" s="495"/>
      <c r="U5" s="496">
        <v>1</v>
      </c>
      <c r="V5" s="496"/>
      <c r="W5" s="496"/>
      <c r="X5" s="496"/>
      <c r="Y5" s="496"/>
      <c r="Z5" s="496"/>
      <c r="AA5" s="497">
        <v>1</v>
      </c>
      <c r="AB5" s="497"/>
      <c r="AC5" s="497"/>
      <c r="AD5" s="497"/>
      <c r="AE5" s="497"/>
      <c r="AF5" s="497"/>
      <c r="AG5" s="492">
        <v>1</v>
      </c>
      <c r="AH5" s="492"/>
      <c r="AI5" s="492"/>
      <c r="AJ5" s="492"/>
      <c r="AK5" s="492"/>
      <c r="AL5" s="492"/>
      <c r="AM5" s="493">
        <v>1</v>
      </c>
      <c r="AN5" s="494"/>
      <c r="AO5" s="494"/>
      <c r="AP5" s="494"/>
      <c r="AQ5" s="494"/>
      <c r="AR5" s="494"/>
      <c r="AS5" s="495">
        <v>1</v>
      </c>
      <c r="AT5" s="495"/>
      <c r="AU5" s="495"/>
      <c r="AV5" s="495"/>
      <c r="AW5" s="495"/>
      <c r="AX5" s="495"/>
      <c r="AY5" s="496">
        <v>1</v>
      </c>
      <c r="AZ5" s="496"/>
      <c r="BA5" s="496"/>
      <c r="BB5" s="496"/>
      <c r="BC5" s="496"/>
      <c r="BD5" s="496"/>
      <c r="BE5" s="497">
        <v>1</v>
      </c>
      <c r="BF5" s="497"/>
      <c r="BG5" s="497"/>
      <c r="BH5" s="497"/>
      <c r="BI5" s="497"/>
      <c r="BJ5" s="497"/>
      <c r="BK5" s="492">
        <v>1</v>
      </c>
      <c r="BL5" s="492"/>
      <c r="BM5" s="492"/>
      <c r="BN5" s="492"/>
      <c r="BO5" s="492"/>
      <c r="BP5" s="492"/>
      <c r="BQ5" s="493">
        <v>1</v>
      </c>
      <c r="BR5" s="494"/>
      <c r="BS5" s="494"/>
      <c r="BT5" s="494"/>
      <c r="BU5" s="494"/>
      <c r="BV5" s="494"/>
      <c r="BW5" s="495">
        <v>1</v>
      </c>
      <c r="BX5" s="495"/>
      <c r="BY5" s="495"/>
      <c r="BZ5" s="495"/>
      <c r="CA5" s="495"/>
      <c r="CB5" s="495"/>
      <c r="CC5" s="496">
        <v>1</v>
      </c>
      <c r="CD5" s="496"/>
      <c r="CE5" s="496"/>
      <c r="CF5" s="496"/>
      <c r="CG5" s="496"/>
      <c r="CH5" s="496"/>
      <c r="CI5" s="497">
        <v>1</v>
      </c>
      <c r="CJ5" s="497"/>
      <c r="CK5" s="497"/>
      <c r="CL5" s="497"/>
      <c r="CM5" s="497"/>
      <c r="CN5" s="497"/>
    </row>
    <row r="6" spans="1:92" x14ac:dyDescent="0.25">
      <c r="A6" s="487"/>
      <c r="B6" s="487"/>
      <c r="C6" s="492" t="s">
        <v>356</v>
      </c>
      <c r="D6" s="492"/>
      <c r="E6" s="492"/>
      <c r="F6" s="492"/>
      <c r="G6" s="492"/>
      <c r="H6" s="492"/>
      <c r="I6" s="493" t="s">
        <v>358</v>
      </c>
      <c r="J6" s="494"/>
      <c r="K6" s="494"/>
      <c r="L6" s="494"/>
      <c r="M6" s="494"/>
      <c r="N6" s="494"/>
      <c r="O6" s="495" t="s">
        <v>360</v>
      </c>
      <c r="P6" s="495"/>
      <c r="Q6" s="495"/>
      <c r="R6" s="495"/>
      <c r="S6" s="495"/>
      <c r="T6" s="495"/>
      <c r="U6" s="496" t="s">
        <v>362</v>
      </c>
      <c r="V6" s="496"/>
      <c r="W6" s="496"/>
      <c r="X6" s="496"/>
      <c r="Y6" s="496"/>
      <c r="Z6" s="496"/>
      <c r="AA6" s="497" t="s">
        <v>434</v>
      </c>
      <c r="AB6" s="497"/>
      <c r="AC6" s="497"/>
      <c r="AD6" s="497"/>
      <c r="AE6" s="497"/>
      <c r="AF6" s="497"/>
      <c r="AG6" s="492" t="s">
        <v>356</v>
      </c>
      <c r="AH6" s="492"/>
      <c r="AI6" s="492"/>
      <c r="AJ6" s="492"/>
      <c r="AK6" s="492"/>
      <c r="AL6" s="492"/>
      <c r="AM6" s="493" t="s">
        <v>358</v>
      </c>
      <c r="AN6" s="494"/>
      <c r="AO6" s="494"/>
      <c r="AP6" s="494"/>
      <c r="AQ6" s="494"/>
      <c r="AR6" s="494"/>
      <c r="AS6" s="495" t="s">
        <v>360</v>
      </c>
      <c r="AT6" s="495"/>
      <c r="AU6" s="495"/>
      <c r="AV6" s="495"/>
      <c r="AW6" s="495"/>
      <c r="AX6" s="495"/>
      <c r="AY6" s="496" t="s">
        <v>362</v>
      </c>
      <c r="AZ6" s="496"/>
      <c r="BA6" s="496"/>
      <c r="BB6" s="496"/>
      <c r="BC6" s="496"/>
      <c r="BD6" s="496"/>
      <c r="BE6" s="497" t="s">
        <v>434</v>
      </c>
      <c r="BF6" s="497"/>
      <c r="BG6" s="497"/>
      <c r="BH6" s="497"/>
      <c r="BI6" s="497"/>
      <c r="BJ6" s="497"/>
      <c r="BK6" s="492" t="s">
        <v>356</v>
      </c>
      <c r="BL6" s="492"/>
      <c r="BM6" s="492"/>
      <c r="BN6" s="492"/>
      <c r="BO6" s="492"/>
      <c r="BP6" s="492"/>
      <c r="BQ6" s="493" t="s">
        <v>358</v>
      </c>
      <c r="BR6" s="494"/>
      <c r="BS6" s="494"/>
      <c r="BT6" s="494"/>
      <c r="BU6" s="494"/>
      <c r="BV6" s="494"/>
      <c r="BW6" s="495" t="s">
        <v>360</v>
      </c>
      <c r="BX6" s="495"/>
      <c r="BY6" s="495"/>
      <c r="BZ6" s="495"/>
      <c r="CA6" s="495"/>
      <c r="CB6" s="495"/>
      <c r="CC6" s="496" t="s">
        <v>362</v>
      </c>
      <c r="CD6" s="496"/>
      <c r="CE6" s="496"/>
      <c r="CF6" s="496"/>
      <c r="CG6" s="496"/>
      <c r="CH6" s="496"/>
      <c r="CI6" s="497" t="s">
        <v>434</v>
      </c>
      <c r="CJ6" s="497"/>
      <c r="CK6" s="497"/>
      <c r="CL6" s="497"/>
      <c r="CM6" s="497"/>
      <c r="CN6" s="497"/>
    </row>
    <row r="7" spans="1:92" x14ac:dyDescent="0.25">
      <c r="A7" s="487"/>
      <c r="B7" s="487"/>
      <c r="C7" s="492">
        <v>1</v>
      </c>
      <c r="D7" s="492"/>
      <c r="E7" s="492"/>
      <c r="F7" s="492" t="s">
        <v>326</v>
      </c>
      <c r="G7" s="492"/>
      <c r="H7" s="492"/>
      <c r="I7" s="493">
        <v>1</v>
      </c>
      <c r="J7" s="494"/>
      <c r="K7" s="494"/>
      <c r="L7" s="494"/>
      <c r="M7" s="494"/>
      <c r="N7" s="494"/>
      <c r="O7" s="495">
        <v>1</v>
      </c>
      <c r="P7" s="495"/>
      <c r="Q7" s="495"/>
      <c r="R7" s="495" t="s">
        <v>326</v>
      </c>
      <c r="S7" s="495"/>
      <c r="T7" s="495"/>
      <c r="U7" s="496">
        <v>1</v>
      </c>
      <c r="V7" s="496"/>
      <c r="W7" s="496"/>
      <c r="X7" s="496" t="s">
        <v>326</v>
      </c>
      <c r="Y7" s="496"/>
      <c r="Z7" s="496"/>
      <c r="AA7" s="497">
        <v>1</v>
      </c>
      <c r="AB7" s="497"/>
      <c r="AC7" s="497"/>
      <c r="AD7" s="497"/>
      <c r="AE7" s="497"/>
      <c r="AF7" s="497"/>
      <c r="AG7" s="492">
        <v>1</v>
      </c>
      <c r="AH7" s="492"/>
      <c r="AI7" s="492"/>
      <c r="AJ7" s="492" t="s">
        <v>326</v>
      </c>
      <c r="AK7" s="492"/>
      <c r="AL7" s="492"/>
      <c r="AM7" s="493">
        <v>1</v>
      </c>
      <c r="AN7" s="494"/>
      <c r="AO7" s="494"/>
      <c r="AP7" s="494"/>
      <c r="AQ7" s="494"/>
      <c r="AR7" s="494"/>
      <c r="AS7" s="495">
        <v>1</v>
      </c>
      <c r="AT7" s="495"/>
      <c r="AU7" s="495"/>
      <c r="AV7" s="495" t="s">
        <v>326</v>
      </c>
      <c r="AW7" s="495"/>
      <c r="AX7" s="495"/>
      <c r="AY7" s="496">
        <v>1</v>
      </c>
      <c r="AZ7" s="496"/>
      <c r="BA7" s="496"/>
      <c r="BB7" s="496" t="s">
        <v>326</v>
      </c>
      <c r="BC7" s="496"/>
      <c r="BD7" s="496"/>
      <c r="BE7" s="497">
        <v>1</v>
      </c>
      <c r="BF7" s="497"/>
      <c r="BG7" s="497"/>
      <c r="BH7" s="497"/>
      <c r="BI7" s="497"/>
      <c r="BJ7" s="497"/>
      <c r="BK7" s="492">
        <v>1</v>
      </c>
      <c r="BL7" s="492"/>
      <c r="BM7" s="492"/>
      <c r="BN7" s="492" t="s">
        <v>326</v>
      </c>
      <c r="BO7" s="492"/>
      <c r="BP7" s="492"/>
      <c r="BQ7" s="493">
        <v>1</v>
      </c>
      <c r="BR7" s="494"/>
      <c r="BS7" s="494"/>
      <c r="BT7" s="494"/>
      <c r="BU7" s="494"/>
      <c r="BV7" s="494"/>
      <c r="BW7" s="495">
        <v>1</v>
      </c>
      <c r="BX7" s="495"/>
      <c r="BY7" s="495"/>
      <c r="BZ7" s="495" t="s">
        <v>326</v>
      </c>
      <c r="CA7" s="495"/>
      <c r="CB7" s="495"/>
      <c r="CC7" s="496">
        <v>1</v>
      </c>
      <c r="CD7" s="496"/>
      <c r="CE7" s="496"/>
      <c r="CF7" s="496" t="s">
        <v>326</v>
      </c>
      <c r="CG7" s="496"/>
      <c r="CH7" s="496"/>
      <c r="CI7" s="497">
        <v>1</v>
      </c>
      <c r="CJ7" s="497"/>
      <c r="CK7" s="497"/>
      <c r="CL7" s="497"/>
      <c r="CM7" s="497"/>
      <c r="CN7" s="497"/>
    </row>
    <row r="8" spans="1:92" x14ac:dyDescent="0.25">
      <c r="A8" s="487"/>
      <c r="B8" s="487"/>
      <c r="C8" s="492" t="s">
        <v>352</v>
      </c>
      <c r="D8" s="492"/>
      <c r="E8" s="492"/>
      <c r="F8" s="492" t="s">
        <v>352</v>
      </c>
      <c r="G8" s="492"/>
      <c r="H8" s="492"/>
      <c r="I8" s="494" t="s">
        <v>352</v>
      </c>
      <c r="J8" s="494"/>
      <c r="K8" s="494"/>
      <c r="L8" s="494" t="s">
        <v>352</v>
      </c>
      <c r="M8" s="494"/>
      <c r="N8" s="494"/>
      <c r="O8" s="495" t="s">
        <v>352</v>
      </c>
      <c r="P8" s="495"/>
      <c r="Q8" s="495"/>
      <c r="R8" s="495" t="s">
        <v>352</v>
      </c>
      <c r="S8" s="495"/>
      <c r="T8" s="495"/>
      <c r="U8" s="496" t="s">
        <v>352</v>
      </c>
      <c r="V8" s="496"/>
      <c r="W8" s="496"/>
      <c r="X8" s="496" t="s">
        <v>352</v>
      </c>
      <c r="Y8" s="496"/>
      <c r="Z8" s="496"/>
      <c r="AA8" s="497" t="s">
        <v>348</v>
      </c>
      <c r="AB8" s="497"/>
      <c r="AC8" s="497"/>
      <c r="AD8" s="497"/>
      <c r="AE8" s="497"/>
      <c r="AF8" s="497"/>
      <c r="AG8" s="492" t="s">
        <v>352</v>
      </c>
      <c r="AH8" s="492"/>
      <c r="AI8" s="492"/>
      <c r="AJ8" s="492" t="s">
        <v>352</v>
      </c>
      <c r="AK8" s="492"/>
      <c r="AL8" s="492"/>
      <c r="AM8" s="494" t="s">
        <v>352</v>
      </c>
      <c r="AN8" s="494"/>
      <c r="AO8" s="494"/>
      <c r="AP8" s="494" t="s">
        <v>352</v>
      </c>
      <c r="AQ8" s="494"/>
      <c r="AR8" s="494"/>
      <c r="AS8" s="495" t="s">
        <v>352</v>
      </c>
      <c r="AT8" s="495"/>
      <c r="AU8" s="495"/>
      <c r="AV8" s="495" t="s">
        <v>352</v>
      </c>
      <c r="AW8" s="495"/>
      <c r="AX8" s="495"/>
      <c r="AY8" s="496" t="s">
        <v>352</v>
      </c>
      <c r="AZ8" s="496"/>
      <c r="BA8" s="496"/>
      <c r="BB8" s="496" t="s">
        <v>352</v>
      </c>
      <c r="BC8" s="496"/>
      <c r="BD8" s="496"/>
      <c r="BE8" s="497" t="s">
        <v>348</v>
      </c>
      <c r="BF8" s="497"/>
      <c r="BG8" s="497"/>
      <c r="BH8" s="497"/>
      <c r="BI8" s="497"/>
      <c r="BJ8" s="497"/>
      <c r="BK8" s="492" t="s">
        <v>352</v>
      </c>
      <c r="BL8" s="492"/>
      <c r="BM8" s="492"/>
      <c r="BN8" s="492" t="s">
        <v>352</v>
      </c>
      <c r="BO8" s="492"/>
      <c r="BP8" s="492"/>
      <c r="BQ8" s="494" t="s">
        <v>352</v>
      </c>
      <c r="BR8" s="494"/>
      <c r="BS8" s="494"/>
      <c r="BT8" s="494" t="s">
        <v>352</v>
      </c>
      <c r="BU8" s="494"/>
      <c r="BV8" s="494"/>
      <c r="BW8" s="495" t="s">
        <v>352</v>
      </c>
      <c r="BX8" s="495"/>
      <c r="BY8" s="495"/>
      <c r="BZ8" s="495" t="s">
        <v>352</v>
      </c>
      <c r="CA8" s="495"/>
      <c r="CB8" s="495"/>
      <c r="CC8" s="496" t="s">
        <v>352</v>
      </c>
      <c r="CD8" s="496"/>
      <c r="CE8" s="496"/>
      <c r="CF8" s="496" t="s">
        <v>352</v>
      </c>
      <c r="CG8" s="496"/>
      <c r="CH8" s="496"/>
      <c r="CI8" s="497" t="s">
        <v>348</v>
      </c>
      <c r="CJ8" s="497"/>
      <c r="CK8" s="497"/>
      <c r="CL8" s="497"/>
      <c r="CM8" s="497"/>
      <c r="CN8" s="497"/>
    </row>
    <row r="9" spans="1:92" x14ac:dyDescent="0.25">
      <c r="A9" s="487"/>
      <c r="B9" s="487"/>
      <c r="C9" s="492" t="s">
        <v>353</v>
      </c>
      <c r="D9" s="492" t="s">
        <v>354</v>
      </c>
      <c r="E9" s="492" t="s">
        <v>326</v>
      </c>
      <c r="F9" s="492" t="s">
        <v>353</v>
      </c>
      <c r="G9" s="492" t="s">
        <v>354</v>
      </c>
      <c r="H9" s="492" t="s">
        <v>326</v>
      </c>
      <c r="I9" s="494" t="s">
        <v>353</v>
      </c>
      <c r="J9" s="494" t="s">
        <v>354</v>
      </c>
      <c r="K9" s="494" t="s">
        <v>326</v>
      </c>
      <c r="L9" s="494" t="s">
        <v>353</v>
      </c>
      <c r="M9" s="494" t="s">
        <v>354</v>
      </c>
      <c r="N9" s="494" t="s">
        <v>326</v>
      </c>
      <c r="O9" s="495" t="s">
        <v>353</v>
      </c>
      <c r="P9" s="495" t="s">
        <v>354</v>
      </c>
      <c r="Q9" s="495" t="s">
        <v>326</v>
      </c>
      <c r="R9" s="495" t="s">
        <v>353</v>
      </c>
      <c r="S9" s="495" t="s">
        <v>354</v>
      </c>
      <c r="T9" s="495" t="s">
        <v>326</v>
      </c>
      <c r="U9" s="496" t="s">
        <v>353</v>
      </c>
      <c r="V9" s="496" t="s">
        <v>354</v>
      </c>
      <c r="W9" s="496" t="s">
        <v>326</v>
      </c>
      <c r="X9" s="496" t="s">
        <v>353</v>
      </c>
      <c r="Y9" s="496" t="s">
        <v>354</v>
      </c>
      <c r="Z9" s="496" t="s">
        <v>326</v>
      </c>
      <c r="AA9" s="497">
        <v>1</v>
      </c>
      <c r="AB9" s="497"/>
      <c r="AC9" s="497"/>
      <c r="AD9" s="497"/>
      <c r="AE9" s="497"/>
      <c r="AF9" s="497"/>
      <c r="AG9" s="492" t="s">
        <v>353</v>
      </c>
      <c r="AH9" s="492" t="s">
        <v>354</v>
      </c>
      <c r="AI9" s="492" t="s">
        <v>326</v>
      </c>
      <c r="AJ9" s="492" t="s">
        <v>353</v>
      </c>
      <c r="AK9" s="492" t="s">
        <v>354</v>
      </c>
      <c r="AL9" s="492" t="s">
        <v>326</v>
      </c>
      <c r="AM9" s="494" t="s">
        <v>353</v>
      </c>
      <c r="AN9" s="494" t="s">
        <v>354</v>
      </c>
      <c r="AO9" s="494" t="s">
        <v>326</v>
      </c>
      <c r="AP9" s="494" t="s">
        <v>353</v>
      </c>
      <c r="AQ9" s="494" t="s">
        <v>354</v>
      </c>
      <c r="AR9" s="494" t="s">
        <v>326</v>
      </c>
      <c r="AS9" s="495" t="s">
        <v>353</v>
      </c>
      <c r="AT9" s="495" t="s">
        <v>354</v>
      </c>
      <c r="AU9" s="495" t="s">
        <v>326</v>
      </c>
      <c r="AV9" s="495" t="s">
        <v>353</v>
      </c>
      <c r="AW9" s="495" t="s">
        <v>354</v>
      </c>
      <c r="AX9" s="495" t="s">
        <v>326</v>
      </c>
      <c r="AY9" s="496" t="s">
        <v>353</v>
      </c>
      <c r="AZ9" s="496" t="s">
        <v>354</v>
      </c>
      <c r="BA9" s="496" t="s">
        <v>326</v>
      </c>
      <c r="BB9" s="496" t="s">
        <v>353</v>
      </c>
      <c r="BC9" s="496" t="s">
        <v>354</v>
      </c>
      <c r="BD9" s="496" t="s">
        <v>326</v>
      </c>
      <c r="BE9" s="497">
        <v>1</v>
      </c>
      <c r="BF9" s="497"/>
      <c r="BG9" s="497"/>
      <c r="BH9" s="497"/>
      <c r="BI9" s="497"/>
      <c r="BJ9" s="497"/>
      <c r="BK9" s="492" t="s">
        <v>353</v>
      </c>
      <c r="BL9" s="492" t="s">
        <v>354</v>
      </c>
      <c r="BM9" s="492" t="s">
        <v>326</v>
      </c>
      <c r="BN9" s="492" t="s">
        <v>353</v>
      </c>
      <c r="BO9" s="492" t="s">
        <v>354</v>
      </c>
      <c r="BP9" s="492" t="s">
        <v>326</v>
      </c>
      <c r="BQ9" s="494" t="s">
        <v>353</v>
      </c>
      <c r="BR9" s="494" t="s">
        <v>354</v>
      </c>
      <c r="BS9" s="494" t="s">
        <v>326</v>
      </c>
      <c r="BT9" s="494" t="s">
        <v>353</v>
      </c>
      <c r="BU9" s="494" t="s">
        <v>354</v>
      </c>
      <c r="BV9" s="494" t="s">
        <v>326</v>
      </c>
      <c r="BW9" s="495" t="s">
        <v>353</v>
      </c>
      <c r="BX9" s="495" t="s">
        <v>354</v>
      </c>
      <c r="BY9" s="495" t="s">
        <v>326</v>
      </c>
      <c r="BZ9" s="495" t="s">
        <v>353</v>
      </c>
      <c r="CA9" s="495" t="s">
        <v>354</v>
      </c>
      <c r="CB9" s="495" t="s">
        <v>326</v>
      </c>
      <c r="CC9" s="496" t="s">
        <v>353</v>
      </c>
      <c r="CD9" s="496" t="s">
        <v>354</v>
      </c>
      <c r="CE9" s="496" t="s">
        <v>326</v>
      </c>
      <c r="CF9" s="496" t="s">
        <v>353</v>
      </c>
      <c r="CG9" s="496" t="s">
        <v>354</v>
      </c>
      <c r="CH9" s="496" t="s">
        <v>326</v>
      </c>
      <c r="CI9" s="497">
        <v>1</v>
      </c>
      <c r="CJ9" s="497"/>
      <c r="CK9" s="497"/>
      <c r="CL9" s="497"/>
      <c r="CM9" s="497"/>
      <c r="CN9" s="497"/>
    </row>
    <row r="10" spans="1:92" x14ac:dyDescent="0.25">
      <c r="A10" s="487"/>
      <c r="B10" s="487"/>
      <c r="C10" s="492" t="s">
        <v>372</v>
      </c>
      <c r="D10" s="492" t="s">
        <v>372</v>
      </c>
      <c r="E10" s="492" t="s">
        <v>372</v>
      </c>
      <c r="F10" s="492" t="s">
        <v>372</v>
      </c>
      <c r="G10" s="492" t="s">
        <v>372</v>
      </c>
      <c r="H10" s="492" t="s">
        <v>372</v>
      </c>
      <c r="I10" s="494" t="s">
        <v>372</v>
      </c>
      <c r="J10" s="494" t="s">
        <v>372</v>
      </c>
      <c r="K10" s="494" t="s">
        <v>372</v>
      </c>
      <c r="L10" s="494" t="s">
        <v>372</v>
      </c>
      <c r="M10" s="494" t="s">
        <v>372</v>
      </c>
      <c r="N10" s="494" t="s">
        <v>372</v>
      </c>
      <c r="O10" s="495" t="s">
        <v>372</v>
      </c>
      <c r="P10" s="495" t="s">
        <v>372</v>
      </c>
      <c r="Q10" s="495" t="s">
        <v>372</v>
      </c>
      <c r="R10" s="495" t="s">
        <v>372</v>
      </c>
      <c r="S10" s="495" t="s">
        <v>372</v>
      </c>
      <c r="T10" s="495" t="s">
        <v>372</v>
      </c>
      <c r="U10" s="496" t="s">
        <v>372</v>
      </c>
      <c r="V10" s="496" t="s">
        <v>372</v>
      </c>
      <c r="W10" s="496" t="s">
        <v>372</v>
      </c>
      <c r="X10" s="496" t="s">
        <v>372</v>
      </c>
      <c r="Y10" s="496" t="s">
        <v>372</v>
      </c>
      <c r="Z10" s="496" t="s">
        <v>372</v>
      </c>
      <c r="AA10" s="497" t="s">
        <v>435</v>
      </c>
      <c r="AB10" s="497"/>
      <c r="AC10" s="497"/>
      <c r="AD10" s="497"/>
      <c r="AE10" s="497"/>
      <c r="AF10" s="497"/>
      <c r="AG10" s="492" t="s">
        <v>372</v>
      </c>
      <c r="AH10" s="492" t="s">
        <v>372</v>
      </c>
      <c r="AI10" s="492" t="s">
        <v>372</v>
      </c>
      <c r="AJ10" s="492" t="s">
        <v>372</v>
      </c>
      <c r="AK10" s="492" t="s">
        <v>372</v>
      </c>
      <c r="AL10" s="492" t="s">
        <v>372</v>
      </c>
      <c r="AM10" s="494" t="s">
        <v>372</v>
      </c>
      <c r="AN10" s="494" t="s">
        <v>372</v>
      </c>
      <c r="AO10" s="494" t="s">
        <v>372</v>
      </c>
      <c r="AP10" s="494" t="s">
        <v>372</v>
      </c>
      <c r="AQ10" s="494" t="s">
        <v>372</v>
      </c>
      <c r="AR10" s="494" t="s">
        <v>372</v>
      </c>
      <c r="AS10" s="495" t="s">
        <v>372</v>
      </c>
      <c r="AT10" s="495" t="s">
        <v>372</v>
      </c>
      <c r="AU10" s="495" t="s">
        <v>372</v>
      </c>
      <c r="AV10" s="495" t="s">
        <v>372</v>
      </c>
      <c r="AW10" s="495" t="s">
        <v>372</v>
      </c>
      <c r="AX10" s="495" t="s">
        <v>372</v>
      </c>
      <c r="AY10" s="496" t="s">
        <v>372</v>
      </c>
      <c r="AZ10" s="496" t="s">
        <v>372</v>
      </c>
      <c r="BA10" s="496" t="s">
        <v>372</v>
      </c>
      <c r="BB10" s="496" t="s">
        <v>372</v>
      </c>
      <c r="BC10" s="496" t="s">
        <v>372</v>
      </c>
      <c r="BD10" s="496" t="s">
        <v>372</v>
      </c>
      <c r="BE10" s="497" t="s">
        <v>435</v>
      </c>
      <c r="BF10" s="497"/>
      <c r="BG10" s="497"/>
      <c r="BH10" s="497"/>
      <c r="BI10" s="497"/>
      <c r="BJ10" s="497"/>
      <c r="BK10" s="492" t="s">
        <v>372</v>
      </c>
      <c r="BL10" s="492" t="s">
        <v>372</v>
      </c>
      <c r="BM10" s="492" t="s">
        <v>372</v>
      </c>
      <c r="BN10" s="492" t="s">
        <v>372</v>
      </c>
      <c r="BO10" s="492" t="s">
        <v>372</v>
      </c>
      <c r="BP10" s="492" t="s">
        <v>372</v>
      </c>
      <c r="BQ10" s="494" t="s">
        <v>372</v>
      </c>
      <c r="BR10" s="494" t="s">
        <v>372</v>
      </c>
      <c r="BS10" s="494" t="s">
        <v>372</v>
      </c>
      <c r="BT10" s="494" t="s">
        <v>372</v>
      </c>
      <c r="BU10" s="494" t="s">
        <v>372</v>
      </c>
      <c r="BV10" s="494" t="s">
        <v>372</v>
      </c>
      <c r="BW10" s="495" t="s">
        <v>372</v>
      </c>
      <c r="BX10" s="495" t="s">
        <v>372</v>
      </c>
      <c r="BY10" s="495" t="s">
        <v>372</v>
      </c>
      <c r="BZ10" s="495" t="s">
        <v>372</v>
      </c>
      <c r="CA10" s="495" t="s">
        <v>372</v>
      </c>
      <c r="CB10" s="495" t="s">
        <v>372</v>
      </c>
      <c r="CC10" s="496" t="s">
        <v>372</v>
      </c>
      <c r="CD10" s="496" t="s">
        <v>372</v>
      </c>
      <c r="CE10" s="496" t="s">
        <v>372</v>
      </c>
      <c r="CF10" s="496" t="s">
        <v>372</v>
      </c>
      <c r="CG10" s="496" t="s">
        <v>372</v>
      </c>
      <c r="CH10" s="496" t="s">
        <v>372</v>
      </c>
      <c r="CI10" s="497" t="s">
        <v>435</v>
      </c>
      <c r="CJ10" s="497"/>
      <c r="CK10" s="497"/>
      <c r="CL10" s="497"/>
      <c r="CM10" s="497"/>
      <c r="CN10" s="497"/>
    </row>
    <row r="11" spans="1:92" x14ac:dyDescent="0.25">
      <c r="A11" s="487"/>
      <c r="B11" s="487"/>
      <c r="C11" s="492" t="s">
        <v>353</v>
      </c>
      <c r="D11" s="492" t="s">
        <v>354</v>
      </c>
      <c r="E11" s="492" t="s">
        <v>326</v>
      </c>
      <c r="F11" s="492" t="s">
        <v>353</v>
      </c>
      <c r="G11" s="492" t="s">
        <v>354</v>
      </c>
      <c r="H11" s="492" t="s">
        <v>326</v>
      </c>
      <c r="I11" s="494" t="s">
        <v>353</v>
      </c>
      <c r="J11" s="494" t="s">
        <v>354</v>
      </c>
      <c r="K11" s="494" t="s">
        <v>326</v>
      </c>
      <c r="L11" s="494" t="s">
        <v>353</v>
      </c>
      <c r="M11" s="494" t="s">
        <v>354</v>
      </c>
      <c r="N11" s="494" t="s">
        <v>326</v>
      </c>
      <c r="O11" s="495">
        <v>1</v>
      </c>
      <c r="P11" s="495"/>
      <c r="Q11" s="495"/>
      <c r="R11" s="495" t="s">
        <v>326</v>
      </c>
      <c r="S11" s="495"/>
      <c r="T11" s="495"/>
      <c r="U11" s="496">
        <v>1</v>
      </c>
      <c r="V11" s="496"/>
      <c r="W11" s="496"/>
      <c r="X11" s="496" t="s">
        <v>326</v>
      </c>
      <c r="Y11" s="496"/>
      <c r="Z11" s="496"/>
      <c r="AA11" s="497">
        <v>1</v>
      </c>
      <c r="AB11" s="497"/>
      <c r="AC11" s="497"/>
      <c r="AD11" s="497" t="s">
        <v>326</v>
      </c>
      <c r="AE11" s="497"/>
      <c r="AF11" s="497"/>
      <c r="AG11" s="492" t="s">
        <v>353</v>
      </c>
      <c r="AH11" s="492" t="s">
        <v>354</v>
      </c>
      <c r="AI11" s="492" t="s">
        <v>326</v>
      </c>
      <c r="AJ11" s="492" t="s">
        <v>353</v>
      </c>
      <c r="AK11" s="492" t="s">
        <v>354</v>
      </c>
      <c r="AL11" s="492" t="s">
        <v>326</v>
      </c>
      <c r="AM11" s="494" t="s">
        <v>353</v>
      </c>
      <c r="AN11" s="494" t="s">
        <v>354</v>
      </c>
      <c r="AO11" s="494" t="s">
        <v>326</v>
      </c>
      <c r="AP11" s="494" t="s">
        <v>353</v>
      </c>
      <c r="AQ11" s="494" t="s">
        <v>354</v>
      </c>
      <c r="AR11" s="494" t="s">
        <v>326</v>
      </c>
      <c r="AS11" s="495">
        <v>1</v>
      </c>
      <c r="AT11" s="495"/>
      <c r="AU11" s="495"/>
      <c r="AV11" s="495" t="s">
        <v>326</v>
      </c>
      <c r="AW11" s="495"/>
      <c r="AX11" s="495"/>
      <c r="AY11" s="496">
        <v>1</v>
      </c>
      <c r="AZ11" s="496"/>
      <c r="BA11" s="496"/>
      <c r="BB11" s="496" t="s">
        <v>326</v>
      </c>
      <c r="BC11" s="496"/>
      <c r="BD11" s="496"/>
      <c r="BE11" s="497">
        <v>1</v>
      </c>
      <c r="BF11" s="497"/>
      <c r="BG11" s="497"/>
      <c r="BH11" s="497" t="s">
        <v>326</v>
      </c>
      <c r="BI11" s="497"/>
      <c r="BJ11" s="497"/>
      <c r="BK11" s="492" t="s">
        <v>353</v>
      </c>
      <c r="BL11" s="492" t="s">
        <v>354</v>
      </c>
      <c r="BM11" s="492" t="s">
        <v>326</v>
      </c>
      <c r="BN11" s="492" t="s">
        <v>353</v>
      </c>
      <c r="BO11" s="492" t="s">
        <v>354</v>
      </c>
      <c r="BP11" s="492" t="s">
        <v>326</v>
      </c>
      <c r="BQ11" s="494" t="s">
        <v>353</v>
      </c>
      <c r="BR11" s="494" t="s">
        <v>354</v>
      </c>
      <c r="BS11" s="494" t="s">
        <v>326</v>
      </c>
      <c r="BT11" s="494" t="s">
        <v>353</v>
      </c>
      <c r="BU11" s="494" t="s">
        <v>354</v>
      </c>
      <c r="BV11" s="494" t="s">
        <v>326</v>
      </c>
      <c r="BW11" s="495">
        <v>1</v>
      </c>
      <c r="BX11" s="495"/>
      <c r="BY11" s="495"/>
      <c r="BZ11" s="495" t="s">
        <v>326</v>
      </c>
      <c r="CA11" s="495"/>
      <c r="CB11" s="495"/>
      <c r="CC11" s="496">
        <v>1</v>
      </c>
      <c r="CD11" s="496"/>
      <c r="CE11" s="496"/>
      <c r="CF11" s="496" t="s">
        <v>326</v>
      </c>
      <c r="CG11" s="496"/>
      <c r="CH11" s="496"/>
      <c r="CI11" s="497">
        <v>1</v>
      </c>
      <c r="CJ11" s="497"/>
      <c r="CK11" s="497"/>
      <c r="CL11" s="497" t="s">
        <v>326</v>
      </c>
      <c r="CM11" s="497"/>
      <c r="CN11" s="497"/>
    </row>
    <row r="12" spans="1:92" x14ac:dyDescent="0.25">
      <c r="A12" s="487"/>
      <c r="B12" s="487"/>
      <c r="C12" s="492" t="s">
        <v>372</v>
      </c>
      <c r="D12" s="492" t="s">
        <v>372</v>
      </c>
      <c r="E12" s="492" t="s">
        <v>372</v>
      </c>
      <c r="F12" s="492" t="s">
        <v>372</v>
      </c>
      <c r="G12" s="492" t="s">
        <v>372</v>
      </c>
      <c r="H12" s="492" t="s">
        <v>372</v>
      </c>
      <c r="I12" s="494" t="s">
        <v>372</v>
      </c>
      <c r="J12" s="494" t="s">
        <v>372</v>
      </c>
      <c r="K12" s="494" t="s">
        <v>372</v>
      </c>
      <c r="L12" s="494" t="s">
        <v>372</v>
      </c>
      <c r="M12" s="494" t="s">
        <v>372</v>
      </c>
      <c r="N12" s="494" t="s">
        <v>372</v>
      </c>
      <c r="O12" s="495" t="s">
        <v>352</v>
      </c>
      <c r="P12" s="495"/>
      <c r="Q12" s="495"/>
      <c r="R12" s="495" t="s">
        <v>352</v>
      </c>
      <c r="S12" s="495"/>
      <c r="T12" s="495"/>
      <c r="U12" s="496" t="s">
        <v>352</v>
      </c>
      <c r="V12" s="496"/>
      <c r="W12" s="496"/>
      <c r="X12" s="496" t="s">
        <v>352</v>
      </c>
      <c r="Y12" s="496"/>
      <c r="Z12" s="496"/>
      <c r="AA12" s="497" t="s">
        <v>352</v>
      </c>
      <c r="AB12" s="497"/>
      <c r="AC12" s="497"/>
      <c r="AD12" s="497" t="s">
        <v>352</v>
      </c>
      <c r="AE12" s="497"/>
      <c r="AF12" s="497"/>
      <c r="AG12" s="492" t="s">
        <v>372</v>
      </c>
      <c r="AH12" s="492" t="s">
        <v>372</v>
      </c>
      <c r="AI12" s="492" t="s">
        <v>372</v>
      </c>
      <c r="AJ12" s="492" t="s">
        <v>372</v>
      </c>
      <c r="AK12" s="492" t="s">
        <v>372</v>
      </c>
      <c r="AL12" s="492" t="s">
        <v>372</v>
      </c>
      <c r="AM12" s="494" t="s">
        <v>372</v>
      </c>
      <c r="AN12" s="494" t="s">
        <v>372</v>
      </c>
      <c r="AO12" s="494" t="s">
        <v>372</v>
      </c>
      <c r="AP12" s="494" t="s">
        <v>372</v>
      </c>
      <c r="AQ12" s="494" t="s">
        <v>372</v>
      </c>
      <c r="AR12" s="494" t="s">
        <v>372</v>
      </c>
      <c r="AS12" s="495" t="s">
        <v>352</v>
      </c>
      <c r="AT12" s="495"/>
      <c r="AU12" s="495"/>
      <c r="AV12" s="495" t="s">
        <v>352</v>
      </c>
      <c r="AW12" s="495"/>
      <c r="AX12" s="495"/>
      <c r="AY12" s="496" t="s">
        <v>352</v>
      </c>
      <c r="AZ12" s="496"/>
      <c r="BA12" s="496"/>
      <c r="BB12" s="496" t="s">
        <v>352</v>
      </c>
      <c r="BC12" s="496"/>
      <c r="BD12" s="496"/>
      <c r="BE12" s="497" t="s">
        <v>352</v>
      </c>
      <c r="BF12" s="497"/>
      <c r="BG12" s="497"/>
      <c r="BH12" s="497" t="s">
        <v>352</v>
      </c>
      <c r="BI12" s="497"/>
      <c r="BJ12" s="497"/>
      <c r="BK12" s="492" t="s">
        <v>372</v>
      </c>
      <c r="BL12" s="492" t="s">
        <v>372</v>
      </c>
      <c r="BM12" s="492" t="s">
        <v>372</v>
      </c>
      <c r="BN12" s="492" t="s">
        <v>372</v>
      </c>
      <c r="BO12" s="492" t="s">
        <v>372</v>
      </c>
      <c r="BP12" s="492" t="s">
        <v>372</v>
      </c>
      <c r="BQ12" s="494" t="s">
        <v>372</v>
      </c>
      <c r="BR12" s="494" t="s">
        <v>372</v>
      </c>
      <c r="BS12" s="494" t="s">
        <v>372</v>
      </c>
      <c r="BT12" s="494" t="s">
        <v>372</v>
      </c>
      <c r="BU12" s="494" t="s">
        <v>372</v>
      </c>
      <c r="BV12" s="494" t="s">
        <v>372</v>
      </c>
      <c r="BW12" s="495" t="s">
        <v>352</v>
      </c>
      <c r="BX12" s="495"/>
      <c r="BY12" s="495"/>
      <c r="BZ12" s="495" t="s">
        <v>352</v>
      </c>
      <c r="CA12" s="495"/>
      <c r="CB12" s="495"/>
      <c r="CC12" s="496" t="s">
        <v>352</v>
      </c>
      <c r="CD12" s="496"/>
      <c r="CE12" s="496"/>
      <c r="CF12" s="496" t="s">
        <v>352</v>
      </c>
      <c r="CG12" s="496"/>
      <c r="CH12" s="496"/>
      <c r="CI12" s="497" t="s">
        <v>352</v>
      </c>
      <c r="CJ12" s="497"/>
      <c r="CK12" s="497"/>
      <c r="CL12" s="497" t="s">
        <v>352</v>
      </c>
      <c r="CM12" s="497"/>
      <c r="CN12" s="497"/>
    </row>
    <row r="13" spans="1:92" x14ac:dyDescent="0.25">
      <c r="A13" s="487"/>
      <c r="B13" s="487"/>
      <c r="C13" s="492" t="s">
        <v>353</v>
      </c>
      <c r="D13" s="492" t="s">
        <v>354</v>
      </c>
      <c r="E13" s="492" t="s">
        <v>326</v>
      </c>
      <c r="F13" s="492" t="s">
        <v>353</v>
      </c>
      <c r="G13" s="492" t="s">
        <v>354</v>
      </c>
      <c r="H13" s="492" t="s">
        <v>326</v>
      </c>
      <c r="I13" s="494" t="s">
        <v>353</v>
      </c>
      <c r="J13" s="494" t="s">
        <v>354</v>
      </c>
      <c r="K13" s="494" t="s">
        <v>326</v>
      </c>
      <c r="L13" s="494" t="s">
        <v>353</v>
      </c>
      <c r="M13" s="494" t="s">
        <v>354</v>
      </c>
      <c r="N13" s="494" t="s">
        <v>326</v>
      </c>
      <c r="O13" s="495" t="s">
        <v>353</v>
      </c>
      <c r="P13" s="495" t="s">
        <v>354</v>
      </c>
      <c r="Q13" s="495" t="s">
        <v>326</v>
      </c>
      <c r="R13" s="495" t="s">
        <v>353</v>
      </c>
      <c r="S13" s="495" t="s">
        <v>354</v>
      </c>
      <c r="T13" s="495" t="s">
        <v>326</v>
      </c>
      <c r="U13" s="496" t="s">
        <v>353</v>
      </c>
      <c r="V13" s="496" t="s">
        <v>354</v>
      </c>
      <c r="W13" s="496" t="s">
        <v>326</v>
      </c>
      <c r="X13" s="496" t="s">
        <v>353</v>
      </c>
      <c r="Y13" s="496" t="s">
        <v>354</v>
      </c>
      <c r="Z13" s="496" t="s">
        <v>326</v>
      </c>
      <c r="AA13" s="497" t="s">
        <v>353</v>
      </c>
      <c r="AB13" s="497" t="s">
        <v>354</v>
      </c>
      <c r="AC13" s="497" t="s">
        <v>326</v>
      </c>
      <c r="AD13" s="497" t="s">
        <v>353</v>
      </c>
      <c r="AE13" s="497" t="s">
        <v>354</v>
      </c>
      <c r="AF13" s="497" t="s">
        <v>326</v>
      </c>
      <c r="AG13" s="492" t="s">
        <v>353</v>
      </c>
      <c r="AH13" s="492" t="s">
        <v>354</v>
      </c>
      <c r="AI13" s="492" t="s">
        <v>326</v>
      </c>
      <c r="AJ13" s="492" t="s">
        <v>353</v>
      </c>
      <c r="AK13" s="492" t="s">
        <v>354</v>
      </c>
      <c r="AL13" s="492" t="s">
        <v>326</v>
      </c>
      <c r="AM13" s="494" t="s">
        <v>353</v>
      </c>
      <c r="AN13" s="494" t="s">
        <v>354</v>
      </c>
      <c r="AO13" s="494" t="s">
        <v>326</v>
      </c>
      <c r="AP13" s="494" t="s">
        <v>353</v>
      </c>
      <c r="AQ13" s="494" t="s">
        <v>354</v>
      </c>
      <c r="AR13" s="494" t="s">
        <v>326</v>
      </c>
      <c r="AS13" s="495" t="s">
        <v>353</v>
      </c>
      <c r="AT13" s="495" t="s">
        <v>354</v>
      </c>
      <c r="AU13" s="495" t="s">
        <v>326</v>
      </c>
      <c r="AV13" s="495" t="s">
        <v>353</v>
      </c>
      <c r="AW13" s="495" t="s">
        <v>354</v>
      </c>
      <c r="AX13" s="495" t="s">
        <v>326</v>
      </c>
      <c r="AY13" s="496" t="s">
        <v>353</v>
      </c>
      <c r="AZ13" s="496" t="s">
        <v>354</v>
      </c>
      <c r="BA13" s="496" t="s">
        <v>326</v>
      </c>
      <c r="BB13" s="496" t="s">
        <v>353</v>
      </c>
      <c r="BC13" s="496" t="s">
        <v>354</v>
      </c>
      <c r="BD13" s="496" t="s">
        <v>326</v>
      </c>
      <c r="BE13" s="497" t="s">
        <v>353</v>
      </c>
      <c r="BF13" s="497" t="s">
        <v>354</v>
      </c>
      <c r="BG13" s="497" t="s">
        <v>326</v>
      </c>
      <c r="BH13" s="497" t="s">
        <v>353</v>
      </c>
      <c r="BI13" s="497" t="s">
        <v>354</v>
      </c>
      <c r="BJ13" s="497" t="s">
        <v>326</v>
      </c>
      <c r="BK13" s="492" t="s">
        <v>353</v>
      </c>
      <c r="BL13" s="492" t="s">
        <v>354</v>
      </c>
      <c r="BM13" s="492" t="s">
        <v>326</v>
      </c>
      <c r="BN13" s="492" t="s">
        <v>353</v>
      </c>
      <c r="BO13" s="492" t="s">
        <v>354</v>
      </c>
      <c r="BP13" s="492" t="s">
        <v>326</v>
      </c>
      <c r="BQ13" s="494" t="s">
        <v>353</v>
      </c>
      <c r="BR13" s="494" t="s">
        <v>354</v>
      </c>
      <c r="BS13" s="494" t="s">
        <v>326</v>
      </c>
      <c r="BT13" s="494" t="s">
        <v>353</v>
      </c>
      <c r="BU13" s="494" t="s">
        <v>354</v>
      </c>
      <c r="BV13" s="494" t="s">
        <v>326</v>
      </c>
      <c r="BW13" s="495" t="s">
        <v>353</v>
      </c>
      <c r="BX13" s="495" t="s">
        <v>354</v>
      </c>
      <c r="BY13" s="495" t="s">
        <v>326</v>
      </c>
      <c r="BZ13" s="495" t="s">
        <v>353</v>
      </c>
      <c r="CA13" s="495" t="s">
        <v>354</v>
      </c>
      <c r="CB13" s="495" t="s">
        <v>326</v>
      </c>
      <c r="CC13" s="496" t="s">
        <v>353</v>
      </c>
      <c r="CD13" s="496" t="s">
        <v>354</v>
      </c>
      <c r="CE13" s="496" t="s">
        <v>326</v>
      </c>
      <c r="CF13" s="496" t="s">
        <v>353</v>
      </c>
      <c r="CG13" s="496" t="s">
        <v>354</v>
      </c>
      <c r="CH13" s="496" t="s">
        <v>326</v>
      </c>
      <c r="CI13" s="497" t="s">
        <v>353</v>
      </c>
      <c r="CJ13" s="497" t="s">
        <v>354</v>
      </c>
      <c r="CK13" s="497" t="s">
        <v>326</v>
      </c>
      <c r="CL13" s="497" t="s">
        <v>353</v>
      </c>
      <c r="CM13" s="497" t="s">
        <v>354</v>
      </c>
      <c r="CN13" s="497" t="s">
        <v>326</v>
      </c>
    </row>
    <row r="14" spans="1:92" x14ac:dyDescent="0.25">
      <c r="A14" s="487"/>
      <c r="B14" s="487"/>
      <c r="C14" s="492" t="s">
        <v>372</v>
      </c>
      <c r="D14" s="492" t="s">
        <v>372</v>
      </c>
      <c r="E14" s="492" t="s">
        <v>372</v>
      </c>
      <c r="F14" s="492" t="s">
        <v>372</v>
      </c>
      <c r="G14" s="492" t="s">
        <v>372</v>
      </c>
      <c r="H14" s="492" t="s">
        <v>372</v>
      </c>
      <c r="I14" s="494" t="s">
        <v>372</v>
      </c>
      <c r="J14" s="494" t="s">
        <v>372</v>
      </c>
      <c r="K14" s="494" t="s">
        <v>372</v>
      </c>
      <c r="L14" s="494" t="s">
        <v>372</v>
      </c>
      <c r="M14" s="494" t="s">
        <v>372</v>
      </c>
      <c r="N14" s="494" t="s">
        <v>372</v>
      </c>
      <c r="O14" s="495" t="s">
        <v>372</v>
      </c>
      <c r="P14" s="495" t="s">
        <v>372</v>
      </c>
      <c r="Q14" s="495" t="s">
        <v>372</v>
      </c>
      <c r="R14" s="495" t="s">
        <v>372</v>
      </c>
      <c r="S14" s="495" t="s">
        <v>372</v>
      </c>
      <c r="T14" s="495" t="s">
        <v>372</v>
      </c>
      <c r="U14" s="496" t="s">
        <v>372</v>
      </c>
      <c r="V14" s="496" t="s">
        <v>372</v>
      </c>
      <c r="W14" s="496" t="s">
        <v>372</v>
      </c>
      <c r="X14" s="496" t="s">
        <v>372</v>
      </c>
      <c r="Y14" s="496" t="s">
        <v>372</v>
      </c>
      <c r="Z14" s="496" t="s">
        <v>372</v>
      </c>
      <c r="AA14" s="497" t="s">
        <v>372</v>
      </c>
      <c r="AB14" s="497" t="s">
        <v>372</v>
      </c>
      <c r="AC14" s="497" t="s">
        <v>372</v>
      </c>
      <c r="AD14" s="497" t="s">
        <v>372</v>
      </c>
      <c r="AE14" s="497" t="s">
        <v>372</v>
      </c>
      <c r="AF14" s="497" t="s">
        <v>372</v>
      </c>
      <c r="AG14" s="492" t="s">
        <v>372</v>
      </c>
      <c r="AH14" s="492" t="s">
        <v>372</v>
      </c>
      <c r="AI14" s="492" t="s">
        <v>372</v>
      </c>
      <c r="AJ14" s="492" t="s">
        <v>372</v>
      </c>
      <c r="AK14" s="492" t="s">
        <v>372</v>
      </c>
      <c r="AL14" s="492" t="s">
        <v>372</v>
      </c>
      <c r="AM14" s="494" t="s">
        <v>372</v>
      </c>
      <c r="AN14" s="494" t="s">
        <v>372</v>
      </c>
      <c r="AO14" s="494" t="s">
        <v>372</v>
      </c>
      <c r="AP14" s="494" t="s">
        <v>372</v>
      </c>
      <c r="AQ14" s="494" t="s">
        <v>372</v>
      </c>
      <c r="AR14" s="494" t="s">
        <v>372</v>
      </c>
      <c r="AS14" s="495" t="s">
        <v>372</v>
      </c>
      <c r="AT14" s="495" t="s">
        <v>372</v>
      </c>
      <c r="AU14" s="495" t="s">
        <v>372</v>
      </c>
      <c r="AV14" s="495" t="s">
        <v>372</v>
      </c>
      <c r="AW14" s="495" t="s">
        <v>372</v>
      </c>
      <c r="AX14" s="495" t="s">
        <v>372</v>
      </c>
      <c r="AY14" s="496" t="s">
        <v>372</v>
      </c>
      <c r="AZ14" s="496" t="s">
        <v>372</v>
      </c>
      <c r="BA14" s="496" t="s">
        <v>372</v>
      </c>
      <c r="BB14" s="496" t="s">
        <v>372</v>
      </c>
      <c r="BC14" s="496" t="s">
        <v>372</v>
      </c>
      <c r="BD14" s="496" t="s">
        <v>372</v>
      </c>
      <c r="BE14" s="497" t="s">
        <v>372</v>
      </c>
      <c r="BF14" s="497" t="s">
        <v>372</v>
      </c>
      <c r="BG14" s="497" t="s">
        <v>372</v>
      </c>
      <c r="BH14" s="497" t="s">
        <v>372</v>
      </c>
      <c r="BI14" s="497" t="s">
        <v>372</v>
      </c>
      <c r="BJ14" s="497" t="s">
        <v>372</v>
      </c>
      <c r="BK14" s="492" t="s">
        <v>372</v>
      </c>
      <c r="BL14" s="492" t="s">
        <v>372</v>
      </c>
      <c r="BM14" s="492" t="s">
        <v>372</v>
      </c>
      <c r="BN14" s="492" t="s">
        <v>372</v>
      </c>
      <c r="BO14" s="492" t="s">
        <v>372</v>
      </c>
      <c r="BP14" s="492" t="s">
        <v>372</v>
      </c>
      <c r="BQ14" s="494" t="s">
        <v>372</v>
      </c>
      <c r="BR14" s="494" t="s">
        <v>372</v>
      </c>
      <c r="BS14" s="494" t="s">
        <v>372</v>
      </c>
      <c r="BT14" s="494" t="s">
        <v>372</v>
      </c>
      <c r="BU14" s="494" t="s">
        <v>372</v>
      </c>
      <c r="BV14" s="494" t="s">
        <v>372</v>
      </c>
      <c r="BW14" s="495" t="s">
        <v>372</v>
      </c>
      <c r="BX14" s="495" t="s">
        <v>372</v>
      </c>
      <c r="BY14" s="495" t="s">
        <v>372</v>
      </c>
      <c r="BZ14" s="495" t="s">
        <v>372</v>
      </c>
      <c r="CA14" s="495" t="s">
        <v>372</v>
      </c>
      <c r="CB14" s="495" t="s">
        <v>372</v>
      </c>
      <c r="CC14" s="496" t="s">
        <v>372</v>
      </c>
      <c r="CD14" s="496" t="s">
        <v>372</v>
      </c>
      <c r="CE14" s="496" t="s">
        <v>372</v>
      </c>
      <c r="CF14" s="496" t="s">
        <v>372</v>
      </c>
      <c r="CG14" s="496" t="s">
        <v>372</v>
      </c>
      <c r="CH14" s="496" t="s">
        <v>372</v>
      </c>
      <c r="CI14" s="497" t="s">
        <v>372</v>
      </c>
      <c r="CJ14" s="497" t="s">
        <v>372</v>
      </c>
      <c r="CK14" s="497" t="s">
        <v>372</v>
      </c>
      <c r="CL14" s="497" t="s">
        <v>372</v>
      </c>
      <c r="CM14" s="497" t="s">
        <v>372</v>
      </c>
      <c r="CN14" s="497" t="s">
        <v>372</v>
      </c>
    </row>
    <row r="15" spans="1:92" x14ac:dyDescent="0.25">
      <c r="A15" s="487" t="s">
        <v>398</v>
      </c>
      <c r="B15" s="498" t="s">
        <v>48</v>
      </c>
      <c r="C15" s="499">
        <v>92</v>
      </c>
      <c r="D15" s="499">
        <v>92</v>
      </c>
      <c r="E15" s="499">
        <v>92</v>
      </c>
      <c r="F15" s="499">
        <v>33695</v>
      </c>
      <c r="G15" s="499">
        <v>26583</v>
      </c>
      <c r="H15" s="499">
        <v>60278</v>
      </c>
      <c r="I15" s="499">
        <v>93</v>
      </c>
      <c r="J15" s="499">
        <v>88</v>
      </c>
      <c r="K15" s="499">
        <v>91</v>
      </c>
      <c r="L15" s="499">
        <v>33751</v>
      </c>
      <c r="M15" s="499">
        <v>26610</v>
      </c>
      <c r="N15" s="499">
        <v>60361</v>
      </c>
      <c r="O15" s="499">
        <v>88</v>
      </c>
      <c r="P15" s="499">
        <v>91</v>
      </c>
      <c r="Q15" s="499">
        <v>89</v>
      </c>
      <c r="R15" s="499">
        <v>33695</v>
      </c>
      <c r="S15" s="499">
        <v>26581</v>
      </c>
      <c r="T15" s="499">
        <v>60276</v>
      </c>
      <c r="U15" s="499">
        <v>83</v>
      </c>
      <c r="V15" s="499">
        <v>78</v>
      </c>
      <c r="W15" s="499">
        <v>81</v>
      </c>
      <c r="X15" s="499">
        <v>33693</v>
      </c>
      <c r="Y15" s="499">
        <v>26582</v>
      </c>
      <c r="Z15" s="499">
        <v>60275</v>
      </c>
      <c r="AA15" s="499">
        <v>83</v>
      </c>
      <c r="AB15" s="499">
        <v>82</v>
      </c>
      <c r="AC15" s="499">
        <v>82</v>
      </c>
      <c r="AD15" s="499">
        <v>33689</v>
      </c>
      <c r="AE15" s="499">
        <v>26577</v>
      </c>
      <c r="AF15" s="499">
        <v>60266</v>
      </c>
      <c r="AG15" s="499">
        <v>96</v>
      </c>
      <c r="AH15" s="499">
        <v>96</v>
      </c>
      <c r="AI15" s="499">
        <v>96</v>
      </c>
      <c r="AJ15" s="499">
        <v>194038</v>
      </c>
      <c r="AK15" s="499">
        <v>178677</v>
      </c>
      <c r="AL15" s="499">
        <v>372715</v>
      </c>
      <c r="AM15" s="499">
        <v>97</v>
      </c>
      <c r="AN15" s="499">
        <v>94</v>
      </c>
      <c r="AO15" s="499">
        <v>96</v>
      </c>
      <c r="AP15" s="499">
        <v>194184</v>
      </c>
      <c r="AQ15" s="499">
        <v>178811</v>
      </c>
      <c r="AR15" s="499">
        <v>372995</v>
      </c>
      <c r="AS15" s="499">
        <v>94</v>
      </c>
      <c r="AT15" s="499">
        <v>96</v>
      </c>
      <c r="AU15" s="499">
        <v>95</v>
      </c>
      <c r="AV15" s="499">
        <v>194036</v>
      </c>
      <c r="AW15" s="499">
        <v>178673</v>
      </c>
      <c r="AX15" s="499">
        <v>372709</v>
      </c>
      <c r="AY15" s="499">
        <v>91</v>
      </c>
      <c r="AZ15" s="499">
        <v>86</v>
      </c>
      <c r="BA15" s="499">
        <v>89</v>
      </c>
      <c r="BB15" s="499">
        <v>194025</v>
      </c>
      <c r="BC15" s="499">
        <v>178658</v>
      </c>
      <c r="BD15" s="499">
        <v>372683</v>
      </c>
      <c r="BE15" s="499">
        <v>91</v>
      </c>
      <c r="BF15" s="499">
        <v>91</v>
      </c>
      <c r="BG15" s="499">
        <v>91</v>
      </c>
      <c r="BH15" s="499">
        <v>194022</v>
      </c>
      <c r="BI15" s="499">
        <v>178653</v>
      </c>
      <c r="BJ15" s="499">
        <v>372675</v>
      </c>
      <c r="BK15" s="499">
        <v>96</v>
      </c>
      <c r="BL15" s="499">
        <v>96</v>
      </c>
      <c r="BM15" s="499">
        <v>96</v>
      </c>
      <c r="BN15" s="499">
        <v>227733</v>
      </c>
      <c r="BO15" s="499">
        <v>205260</v>
      </c>
      <c r="BP15" s="499">
        <v>432993</v>
      </c>
      <c r="BQ15" s="499">
        <v>96</v>
      </c>
      <c r="BR15" s="499">
        <v>93</v>
      </c>
      <c r="BS15" s="499">
        <v>95</v>
      </c>
      <c r="BT15" s="499">
        <v>227935</v>
      </c>
      <c r="BU15" s="499">
        <v>205421</v>
      </c>
      <c r="BV15" s="499">
        <v>433356</v>
      </c>
      <c r="BW15" s="499">
        <v>93</v>
      </c>
      <c r="BX15" s="499">
        <v>95</v>
      </c>
      <c r="BY15" s="499">
        <v>94</v>
      </c>
      <c r="BZ15" s="499">
        <v>227731</v>
      </c>
      <c r="CA15" s="499">
        <v>205254</v>
      </c>
      <c r="CB15" s="499">
        <v>432985</v>
      </c>
      <c r="CC15" s="499">
        <v>90</v>
      </c>
      <c r="CD15" s="499">
        <v>85</v>
      </c>
      <c r="CE15" s="499">
        <v>88</v>
      </c>
      <c r="CF15" s="499">
        <v>227718</v>
      </c>
      <c r="CG15" s="499">
        <v>205240</v>
      </c>
      <c r="CH15" s="499">
        <v>432958</v>
      </c>
      <c r="CI15" s="499">
        <v>90</v>
      </c>
      <c r="CJ15" s="499">
        <v>89</v>
      </c>
      <c r="CK15" s="499">
        <v>90</v>
      </c>
      <c r="CL15" s="499">
        <v>227711</v>
      </c>
      <c r="CM15" s="499">
        <v>205230</v>
      </c>
      <c r="CN15" s="499">
        <v>432941</v>
      </c>
    </row>
    <row r="16" spans="1:92" x14ac:dyDescent="0.25">
      <c r="A16" s="487"/>
      <c r="B16" s="498" t="s">
        <v>49</v>
      </c>
      <c r="C16" s="499">
        <v>55</v>
      </c>
      <c r="D16" s="499">
        <v>57</v>
      </c>
      <c r="E16" s="499">
        <v>57</v>
      </c>
      <c r="F16" s="499">
        <v>13301</v>
      </c>
      <c r="G16" s="499">
        <v>22446</v>
      </c>
      <c r="H16" s="499">
        <v>35747</v>
      </c>
      <c r="I16" s="499">
        <v>47</v>
      </c>
      <c r="J16" s="499">
        <v>40</v>
      </c>
      <c r="K16" s="499">
        <v>42</v>
      </c>
      <c r="L16" s="499">
        <v>13302</v>
      </c>
      <c r="M16" s="499">
        <v>22440</v>
      </c>
      <c r="N16" s="499">
        <v>35742</v>
      </c>
      <c r="O16" s="499">
        <v>45</v>
      </c>
      <c r="P16" s="499">
        <v>54</v>
      </c>
      <c r="Q16" s="499">
        <v>51</v>
      </c>
      <c r="R16" s="499">
        <v>13299</v>
      </c>
      <c r="S16" s="499">
        <v>22446</v>
      </c>
      <c r="T16" s="499">
        <v>35745</v>
      </c>
      <c r="U16" s="499">
        <v>32</v>
      </c>
      <c r="V16" s="499">
        <v>30</v>
      </c>
      <c r="W16" s="499">
        <v>31</v>
      </c>
      <c r="X16" s="499">
        <v>13299</v>
      </c>
      <c r="Y16" s="499">
        <v>22445</v>
      </c>
      <c r="Z16" s="499">
        <v>35744</v>
      </c>
      <c r="AA16" s="499">
        <v>31</v>
      </c>
      <c r="AB16" s="499">
        <v>32</v>
      </c>
      <c r="AC16" s="499">
        <v>32</v>
      </c>
      <c r="AD16" s="499">
        <v>13285</v>
      </c>
      <c r="AE16" s="499">
        <v>22419</v>
      </c>
      <c r="AF16" s="499">
        <v>35704</v>
      </c>
      <c r="AG16" s="499">
        <v>65</v>
      </c>
      <c r="AH16" s="499">
        <v>67</v>
      </c>
      <c r="AI16" s="499">
        <v>66</v>
      </c>
      <c r="AJ16" s="499">
        <v>28980</v>
      </c>
      <c r="AK16" s="499">
        <v>55286</v>
      </c>
      <c r="AL16" s="499">
        <v>84266</v>
      </c>
      <c r="AM16" s="499">
        <v>58</v>
      </c>
      <c r="AN16" s="499">
        <v>51</v>
      </c>
      <c r="AO16" s="499">
        <v>54</v>
      </c>
      <c r="AP16" s="499">
        <v>28990</v>
      </c>
      <c r="AQ16" s="499">
        <v>55286</v>
      </c>
      <c r="AR16" s="499">
        <v>84276</v>
      </c>
      <c r="AS16" s="499">
        <v>52</v>
      </c>
      <c r="AT16" s="499">
        <v>64</v>
      </c>
      <c r="AU16" s="499">
        <v>60</v>
      </c>
      <c r="AV16" s="499">
        <v>28978</v>
      </c>
      <c r="AW16" s="499">
        <v>55282</v>
      </c>
      <c r="AX16" s="499">
        <v>84260</v>
      </c>
      <c r="AY16" s="499">
        <v>40</v>
      </c>
      <c r="AZ16" s="499">
        <v>38</v>
      </c>
      <c r="BA16" s="499">
        <v>38</v>
      </c>
      <c r="BB16" s="499">
        <v>28973</v>
      </c>
      <c r="BC16" s="499">
        <v>55273</v>
      </c>
      <c r="BD16" s="499">
        <v>84246</v>
      </c>
      <c r="BE16" s="499">
        <v>40</v>
      </c>
      <c r="BF16" s="499">
        <v>42</v>
      </c>
      <c r="BG16" s="499">
        <v>41</v>
      </c>
      <c r="BH16" s="499">
        <v>28964</v>
      </c>
      <c r="BI16" s="499">
        <v>55236</v>
      </c>
      <c r="BJ16" s="499">
        <v>84200</v>
      </c>
      <c r="BK16" s="499">
        <v>62</v>
      </c>
      <c r="BL16" s="499">
        <v>64</v>
      </c>
      <c r="BM16" s="499">
        <v>63</v>
      </c>
      <c r="BN16" s="499">
        <v>42281</v>
      </c>
      <c r="BO16" s="499">
        <v>77732</v>
      </c>
      <c r="BP16" s="499">
        <v>120013</v>
      </c>
      <c r="BQ16" s="499">
        <v>55</v>
      </c>
      <c r="BR16" s="499">
        <v>48</v>
      </c>
      <c r="BS16" s="499">
        <v>50</v>
      </c>
      <c r="BT16" s="499">
        <v>42292</v>
      </c>
      <c r="BU16" s="499">
        <v>77726</v>
      </c>
      <c r="BV16" s="499">
        <v>120018</v>
      </c>
      <c r="BW16" s="499">
        <v>50</v>
      </c>
      <c r="BX16" s="499">
        <v>61</v>
      </c>
      <c r="BY16" s="499">
        <v>57</v>
      </c>
      <c r="BZ16" s="499">
        <v>42277</v>
      </c>
      <c r="CA16" s="499">
        <v>77728</v>
      </c>
      <c r="CB16" s="499">
        <v>120005</v>
      </c>
      <c r="CC16" s="499">
        <v>38</v>
      </c>
      <c r="CD16" s="499">
        <v>36</v>
      </c>
      <c r="CE16" s="499">
        <v>36</v>
      </c>
      <c r="CF16" s="499">
        <v>42272</v>
      </c>
      <c r="CG16" s="499">
        <v>77718</v>
      </c>
      <c r="CH16" s="499">
        <v>119990</v>
      </c>
      <c r="CI16" s="499">
        <v>37</v>
      </c>
      <c r="CJ16" s="499">
        <v>39</v>
      </c>
      <c r="CK16" s="499">
        <v>38</v>
      </c>
      <c r="CL16" s="499">
        <v>42249</v>
      </c>
      <c r="CM16" s="499">
        <v>77655</v>
      </c>
      <c r="CN16" s="499">
        <v>119904</v>
      </c>
    </row>
    <row r="17" spans="1:92" x14ac:dyDescent="0.25">
      <c r="B17" s="498" t="s">
        <v>50</v>
      </c>
      <c r="C17" s="499">
        <v>60</v>
      </c>
      <c r="D17" s="499">
        <v>65</v>
      </c>
      <c r="E17" s="499">
        <v>63</v>
      </c>
      <c r="F17" s="499">
        <v>11771</v>
      </c>
      <c r="G17" s="499">
        <v>18149</v>
      </c>
      <c r="H17" s="499">
        <v>29920</v>
      </c>
      <c r="I17" s="499">
        <v>52</v>
      </c>
      <c r="J17" s="499">
        <v>46</v>
      </c>
      <c r="K17" s="499">
        <v>48</v>
      </c>
      <c r="L17" s="499">
        <v>11778</v>
      </c>
      <c r="M17" s="499">
        <v>18158</v>
      </c>
      <c r="N17" s="499">
        <v>29936</v>
      </c>
      <c r="O17" s="499">
        <v>49</v>
      </c>
      <c r="P17" s="499">
        <v>62</v>
      </c>
      <c r="Q17" s="499">
        <v>57</v>
      </c>
      <c r="R17" s="499">
        <v>11769</v>
      </c>
      <c r="S17" s="499">
        <v>18149</v>
      </c>
      <c r="T17" s="499">
        <v>29918</v>
      </c>
      <c r="U17" s="499">
        <v>35</v>
      </c>
      <c r="V17" s="499">
        <v>34</v>
      </c>
      <c r="W17" s="499">
        <v>35</v>
      </c>
      <c r="X17" s="499">
        <v>11769</v>
      </c>
      <c r="Y17" s="499">
        <v>18148</v>
      </c>
      <c r="Z17" s="499">
        <v>29917</v>
      </c>
      <c r="AA17" s="499">
        <v>34</v>
      </c>
      <c r="AB17" s="499">
        <v>37</v>
      </c>
      <c r="AC17" s="499">
        <v>36</v>
      </c>
      <c r="AD17" s="499">
        <v>11762</v>
      </c>
      <c r="AE17" s="499">
        <v>18138</v>
      </c>
      <c r="AF17" s="499">
        <v>29900</v>
      </c>
      <c r="AG17" s="499">
        <v>70</v>
      </c>
      <c r="AH17" s="499">
        <v>73</v>
      </c>
      <c r="AI17" s="499">
        <v>72</v>
      </c>
      <c r="AJ17" s="499">
        <v>25954</v>
      </c>
      <c r="AK17" s="499">
        <v>46918</v>
      </c>
      <c r="AL17" s="499">
        <v>72872</v>
      </c>
      <c r="AM17" s="499">
        <v>63</v>
      </c>
      <c r="AN17" s="499">
        <v>56</v>
      </c>
      <c r="AO17" s="499">
        <v>58</v>
      </c>
      <c r="AP17" s="499">
        <v>25973</v>
      </c>
      <c r="AQ17" s="499">
        <v>46951</v>
      </c>
      <c r="AR17" s="499">
        <v>72924</v>
      </c>
      <c r="AS17" s="499">
        <v>56</v>
      </c>
      <c r="AT17" s="499">
        <v>70</v>
      </c>
      <c r="AU17" s="499">
        <v>65</v>
      </c>
      <c r="AV17" s="499">
        <v>25952</v>
      </c>
      <c r="AW17" s="499">
        <v>46914</v>
      </c>
      <c r="AX17" s="499">
        <v>72866</v>
      </c>
      <c r="AY17" s="499">
        <v>43</v>
      </c>
      <c r="AZ17" s="499">
        <v>40</v>
      </c>
      <c r="BA17" s="499">
        <v>41</v>
      </c>
      <c r="BB17" s="499">
        <v>25948</v>
      </c>
      <c r="BC17" s="499">
        <v>46907</v>
      </c>
      <c r="BD17" s="499">
        <v>72855</v>
      </c>
      <c r="BE17" s="499">
        <v>43</v>
      </c>
      <c r="BF17" s="499">
        <v>46</v>
      </c>
      <c r="BG17" s="499">
        <v>45</v>
      </c>
      <c r="BH17" s="499">
        <v>25947</v>
      </c>
      <c r="BI17" s="499">
        <v>46905</v>
      </c>
      <c r="BJ17" s="499">
        <v>72852</v>
      </c>
      <c r="BK17" s="499">
        <v>67</v>
      </c>
      <c r="BL17" s="499">
        <v>71</v>
      </c>
      <c r="BM17" s="499">
        <v>69</v>
      </c>
      <c r="BN17" s="499">
        <v>37725</v>
      </c>
      <c r="BO17" s="499">
        <v>65067</v>
      </c>
      <c r="BP17" s="499">
        <v>102792</v>
      </c>
      <c r="BQ17" s="499">
        <v>59</v>
      </c>
      <c r="BR17" s="499">
        <v>53</v>
      </c>
      <c r="BS17" s="499">
        <v>55</v>
      </c>
      <c r="BT17" s="499">
        <v>37751</v>
      </c>
      <c r="BU17" s="499">
        <v>65109</v>
      </c>
      <c r="BV17" s="499">
        <v>102860</v>
      </c>
      <c r="BW17" s="499">
        <v>54</v>
      </c>
      <c r="BX17" s="499">
        <v>68</v>
      </c>
      <c r="BY17" s="499">
        <v>63</v>
      </c>
      <c r="BZ17" s="499">
        <v>37721</v>
      </c>
      <c r="CA17" s="499">
        <v>65063</v>
      </c>
      <c r="CB17" s="499">
        <v>102784</v>
      </c>
      <c r="CC17" s="499">
        <v>40</v>
      </c>
      <c r="CD17" s="499">
        <v>39</v>
      </c>
      <c r="CE17" s="499">
        <v>39</v>
      </c>
      <c r="CF17" s="499">
        <v>37717</v>
      </c>
      <c r="CG17" s="499">
        <v>65055</v>
      </c>
      <c r="CH17" s="499">
        <v>102772</v>
      </c>
      <c r="CI17" s="499">
        <v>40</v>
      </c>
      <c r="CJ17" s="499">
        <v>43</v>
      </c>
      <c r="CK17" s="499">
        <v>42</v>
      </c>
      <c r="CL17" s="499">
        <v>37709</v>
      </c>
      <c r="CM17" s="499">
        <v>65043</v>
      </c>
      <c r="CN17" s="499">
        <v>102752</v>
      </c>
    </row>
    <row r="18" spans="1:92" x14ac:dyDescent="0.25">
      <c r="B18" s="498" t="s">
        <v>51</v>
      </c>
      <c r="C18" s="499">
        <v>66</v>
      </c>
      <c r="D18" s="499">
        <v>71</v>
      </c>
      <c r="E18" s="499">
        <v>69</v>
      </c>
      <c r="F18" s="499">
        <v>7392</v>
      </c>
      <c r="G18" s="499">
        <v>9539</v>
      </c>
      <c r="H18" s="499">
        <v>16931</v>
      </c>
      <c r="I18" s="499">
        <v>59</v>
      </c>
      <c r="J18" s="499">
        <v>53</v>
      </c>
      <c r="K18" s="499">
        <v>56</v>
      </c>
      <c r="L18" s="499">
        <v>7402</v>
      </c>
      <c r="M18" s="499">
        <v>9546</v>
      </c>
      <c r="N18" s="499">
        <v>16948</v>
      </c>
      <c r="O18" s="499">
        <v>55</v>
      </c>
      <c r="P18" s="499">
        <v>68</v>
      </c>
      <c r="Q18" s="499">
        <v>62</v>
      </c>
      <c r="R18" s="499">
        <v>7392</v>
      </c>
      <c r="S18" s="499">
        <v>9539</v>
      </c>
      <c r="T18" s="499">
        <v>16931</v>
      </c>
      <c r="U18" s="499">
        <v>39</v>
      </c>
      <c r="V18" s="499">
        <v>39</v>
      </c>
      <c r="W18" s="499">
        <v>39</v>
      </c>
      <c r="X18" s="499">
        <v>7392</v>
      </c>
      <c r="Y18" s="499">
        <v>9539</v>
      </c>
      <c r="Z18" s="499">
        <v>16931</v>
      </c>
      <c r="AA18" s="499">
        <v>39</v>
      </c>
      <c r="AB18" s="499">
        <v>43</v>
      </c>
      <c r="AC18" s="499">
        <v>41</v>
      </c>
      <c r="AD18" s="499">
        <v>7390</v>
      </c>
      <c r="AE18" s="499">
        <v>9537</v>
      </c>
      <c r="AF18" s="499">
        <v>16927</v>
      </c>
      <c r="AG18" s="499">
        <v>74</v>
      </c>
      <c r="AH18" s="499">
        <v>77</v>
      </c>
      <c r="AI18" s="499">
        <v>76</v>
      </c>
      <c r="AJ18" s="499">
        <v>17211</v>
      </c>
      <c r="AK18" s="499">
        <v>27331</v>
      </c>
      <c r="AL18" s="499">
        <v>44542</v>
      </c>
      <c r="AM18" s="499">
        <v>69</v>
      </c>
      <c r="AN18" s="499">
        <v>61</v>
      </c>
      <c r="AO18" s="499">
        <v>64</v>
      </c>
      <c r="AP18" s="499">
        <v>17226</v>
      </c>
      <c r="AQ18" s="499">
        <v>27351</v>
      </c>
      <c r="AR18" s="499">
        <v>44577</v>
      </c>
      <c r="AS18" s="499">
        <v>60</v>
      </c>
      <c r="AT18" s="499">
        <v>75</v>
      </c>
      <c r="AU18" s="499">
        <v>69</v>
      </c>
      <c r="AV18" s="499">
        <v>17210</v>
      </c>
      <c r="AW18" s="499">
        <v>27330</v>
      </c>
      <c r="AX18" s="499">
        <v>44540</v>
      </c>
      <c r="AY18" s="499">
        <v>46</v>
      </c>
      <c r="AZ18" s="499">
        <v>43</v>
      </c>
      <c r="BA18" s="499">
        <v>44</v>
      </c>
      <c r="BB18" s="499">
        <v>17206</v>
      </c>
      <c r="BC18" s="499">
        <v>27323</v>
      </c>
      <c r="BD18" s="499">
        <v>44529</v>
      </c>
      <c r="BE18" s="499">
        <v>47</v>
      </c>
      <c r="BF18" s="499">
        <v>50</v>
      </c>
      <c r="BG18" s="499">
        <v>49</v>
      </c>
      <c r="BH18" s="499">
        <v>17207</v>
      </c>
      <c r="BI18" s="499">
        <v>27329</v>
      </c>
      <c r="BJ18" s="499">
        <v>44536</v>
      </c>
      <c r="BK18" s="499">
        <v>72</v>
      </c>
      <c r="BL18" s="499">
        <v>76</v>
      </c>
      <c r="BM18" s="499">
        <v>74</v>
      </c>
      <c r="BN18" s="499">
        <v>24603</v>
      </c>
      <c r="BO18" s="499">
        <v>36870</v>
      </c>
      <c r="BP18" s="499">
        <v>61473</v>
      </c>
      <c r="BQ18" s="499">
        <v>66</v>
      </c>
      <c r="BR18" s="499">
        <v>59</v>
      </c>
      <c r="BS18" s="499">
        <v>62</v>
      </c>
      <c r="BT18" s="499">
        <v>24628</v>
      </c>
      <c r="BU18" s="499">
        <v>36897</v>
      </c>
      <c r="BV18" s="499">
        <v>61525</v>
      </c>
      <c r="BW18" s="499">
        <v>59</v>
      </c>
      <c r="BX18" s="499">
        <v>73</v>
      </c>
      <c r="BY18" s="499">
        <v>67</v>
      </c>
      <c r="BZ18" s="499">
        <v>24602</v>
      </c>
      <c r="CA18" s="499">
        <v>36869</v>
      </c>
      <c r="CB18" s="499">
        <v>61471</v>
      </c>
      <c r="CC18" s="499">
        <v>44</v>
      </c>
      <c r="CD18" s="499">
        <v>42</v>
      </c>
      <c r="CE18" s="499">
        <v>42</v>
      </c>
      <c r="CF18" s="499">
        <v>24598</v>
      </c>
      <c r="CG18" s="499">
        <v>36862</v>
      </c>
      <c r="CH18" s="499">
        <v>61460</v>
      </c>
      <c r="CI18" s="499">
        <v>44</v>
      </c>
      <c r="CJ18" s="499">
        <v>48</v>
      </c>
      <c r="CK18" s="499">
        <v>47</v>
      </c>
      <c r="CL18" s="499">
        <v>24597</v>
      </c>
      <c r="CM18" s="499">
        <v>36866</v>
      </c>
      <c r="CN18" s="499">
        <v>61463</v>
      </c>
    </row>
    <row r="19" spans="1:92" x14ac:dyDescent="0.25">
      <c r="B19" s="498" t="s">
        <v>52</v>
      </c>
      <c r="C19" s="499">
        <v>50</v>
      </c>
      <c r="D19" s="499">
        <v>58</v>
      </c>
      <c r="E19" s="499">
        <v>56</v>
      </c>
      <c r="F19" s="499">
        <v>4379</v>
      </c>
      <c r="G19" s="499">
        <v>8610</v>
      </c>
      <c r="H19" s="499">
        <v>12989</v>
      </c>
      <c r="I19" s="499">
        <v>39</v>
      </c>
      <c r="J19" s="499">
        <v>38</v>
      </c>
      <c r="K19" s="499">
        <v>38</v>
      </c>
      <c r="L19" s="499">
        <v>4376</v>
      </c>
      <c r="M19" s="499">
        <v>8612</v>
      </c>
      <c r="N19" s="499">
        <v>12988</v>
      </c>
      <c r="O19" s="499">
        <v>40</v>
      </c>
      <c r="P19" s="499">
        <v>55</v>
      </c>
      <c r="Q19" s="499">
        <v>50</v>
      </c>
      <c r="R19" s="499">
        <v>4377</v>
      </c>
      <c r="S19" s="499">
        <v>8610</v>
      </c>
      <c r="T19" s="499">
        <v>12987</v>
      </c>
      <c r="U19" s="499">
        <v>28</v>
      </c>
      <c r="V19" s="499">
        <v>29</v>
      </c>
      <c r="W19" s="499">
        <v>29</v>
      </c>
      <c r="X19" s="499">
        <v>4377</v>
      </c>
      <c r="Y19" s="499">
        <v>8609</v>
      </c>
      <c r="Z19" s="499">
        <v>12986</v>
      </c>
      <c r="AA19" s="499">
        <v>26</v>
      </c>
      <c r="AB19" s="499">
        <v>30</v>
      </c>
      <c r="AC19" s="499">
        <v>29</v>
      </c>
      <c r="AD19" s="499">
        <v>4372</v>
      </c>
      <c r="AE19" s="499">
        <v>8601</v>
      </c>
      <c r="AF19" s="499">
        <v>12973</v>
      </c>
      <c r="AG19" s="499">
        <v>60</v>
      </c>
      <c r="AH19" s="499">
        <v>67</v>
      </c>
      <c r="AI19" s="499">
        <v>65</v>
      </c>
      <c r="AJ19" s="499">
        <v>8743</v>
      </c>
      <c r="AK19" s="499">
        <v>19587</v>
      </c>
      <c r="AL19" s="499">
        <v>28330</v>
      </c>
      <c r="AM19" s="499">
        <v>52</v>
      </c>
      <c r="AN19" s="499">
        <v>48</v>
      </c>
      <c r="AO19" s="499">
        <v>49</v>
      </c>
      <c r="AP19" s="499">
        <v>8747</v>
      </c>
      <c r="AQ19" s="499">
        <v>19600</v>
      </c>
      <c r="AR19" s="499">
        <v>28347</v>
      </c>
      <c r="AS19" s="499">
        <v>48</v>
      </c>
      <c r="AT19" s="499">
        <v>64</v>
      </c>
      <c r="AU19" s="499">
        <v>59</v>
      </c>
      <c r="AV19" s="499">
        <v>8742</v>
      </c>
      <c r="AW19" s="499">
        <v>19584</v>
      </c>
      <c r="AX19" s="499">
        <v>28326</v>
      </c>
      <c r="AY19" s="499">
        <v>37</v>
      </c>
      <c r="AZ19" s="499">
        <v>37</v>
      </c>
      <c r="BA19" s="499">
        <v>37</v>
      </c>
      <c r="BB19" s="499">
        <v>8742</v>
      </c>
      <c r="BC19" s="499">
        <v>19584</v>
      </c>
      <c r="BD19" s="499">
        <v>28326</v>
      </c>
      <c r="BE19" s="499">
        <v>35</v>
      </c>
      <c r="BF19" s="499">
        <v>40</v>
      </c>
      <c r="BG19" s="499">
        <v>39</v>
      </c>
      <c r="BH19" s="499">
        <v>8740</v>
      </c>
      <c r="BI19" s="499">
        <v>19576</v>
      </c>
      <c r="BJ19" s="499">
        <v>28316</v>
      </c>
      <c r="BK19" s="499">
        <v>57</v>
      </c>
      <c r="BL19" s="499">
        <v>64</v>
      </c>
      <c r="BM19" s="499">
        <v>62</v>
      </c>
      <c r="BN19" s="499">
        <v>13122</v>
      </c>
      <c r="BO19" s="499">
        <v>28197</v>
      </c>
      <c r="BP19" s="499">
        <v>41319</v>
      </c>
      <c r="BQ19" s="499">
        <v>47</v>
      </c>
      <c r="BR19" s="499">
        <v>45</v>
      </c>
      <c r="BS19" s="499">
        <v>46</v>
      </c>
      <c r="BT19" s="499">
        <v>13123</v>
      </c>
      <c r="BU19" s="499">
        <v>28212</v>
      </c>
      <c r="BV19" s="499">
        <v>41335</v>
      </c>
      <c r="BW19" s="499">
        <v>46</v>
      </c>
      <c r="BX19" s="499">
        <v>61</v>
      </c>
      <c r="BY19" s="499">
        <v>56</v>
      </c>
      <c r="BZ19" s="499">
        <v>13119</v>
      </c>
      <c r="CA19" s="499">
        <v>28194</v>
      </c>
      <c r="CB19" s="499">
        <v>41313</v>
      </c>
      <c r="CC19" s="499">
        <v>34</v>
      </c>
      <c r="CD19" s="499">
        <v>35</v>
      </c>
      <c r="CE19" s="499">
        <v>34</v>
      </c>
      <c r="CF19" s="499">
        <v>13119</v>
      </c>
      <c r="CG19" s="499">
        <v>28193</v>
      </c>
      <c r="CH19" s="499">
        <v>41312</v>
      </c>
      <c r="CI19" s="499">
        <v>32</v>
      </c>
      <c r="CJ19" s="499">
        <v>37</v>
      </c>
      <c r="CK19" s="499">
        <v>36</v>
      </c>
      <c r="CL19" s="499">
        <v>13112</v>
      </c>
      <c r="CM19" s="499">
        <v>28177</v>
      </c>
      <c r="CN19" s="499">
        <v>41289</v>
      </c>
    </row>
    <row r="20" spans="1:92" x14ac:dyDescent="0.25">
      <c r="B20" s="498" t="s">
        <v>53</v>
      </c>
      <c r="C20" s="499">
        <v>18</v>
      </c>
      <c r="D20" s="499">
        <v>26</v>
      </c>
      <c r="E20" s="499">
        <v>23</v>
      </c>
      <c r="F20" s="499">
        <v>1530</v>
      </c>
      <c r="G20" s="499">
        <v>4297</v>
      </c>
      <c r="H20" s="499">
        <v>5827</v>
      </c>
      <c r="I20" s="499">
        <v>12</v>
      </c>
      <c r="J20" s="499">
        <v>14</v>
      </c>
      <c r="K20" s="499">
        <v>14</v>
      </c>
      <c r="L20" s="499">
        <v>1524</v>
      </c>
      <c r="M20" s="499">
        <v>4282</v>
      </c>
      <c r="N20" s="499">
        <v>5806</v>
      </c>
      <c r="O20" s="499">
        <v>12</v>
      </c>
      <c r="P20" s="499">
        <v>23</v>
      </c>
      <c r="Q20" s="499">
        <v>20</v>
      </c>
      <c r="R20" s="499">
        <v>1530</v>
      </c>
      <c r="S20" s="499">
        <v>4297</v>
      </c>
      <c r="T20" s="499">
        <v>5827</v>
      </c>
      <c r="U20" s="499">
        <v>11</v>
      </c>
      <c r="V20" s="499">
        <v>14</v>
      </c>
      <c r="W20" s="499">
        <v>13</v>
      </c>
      <c r="X20" s="499">
        <v>1530</v>
      </c>
      <c r="Y20" s="499">
        <v>4297</v>
      </c>
      <c r="Z20" s="499">
        <v>5827</v>
      </c>
      <c r="AA20" s="499">
        <v>8</v>
      </c>
      <c r="AB20" s="499">
        <v>11</v>
      </c>
      <c r="AC20" s="499">
        <v>10</v>
      </c>
      <c r="AD20" s="499">
        <v>1523</v>
      </c>
      <c r="AE20" s="499">
        <v>4281</v>
      </c>
      <c r="AF20" s="499">
        <v>5804</v>
      </c>
      <c r="AG20" s="499">
        <v>24</v>
      </c>
      <c r="AH20" s="499">
        <v>35</v>
      </c>
      <c r="AI20" s="499">
        <v>32</v>
      </c>
      <c r="AJ20" s="499">
        <v>3026</v>
      </c>
      <c r="AK20" s="499">
        <v>8368</v>
      </c>
      <c r="AL20" s="499">
        <v>11394</v>
      </c>
      <c r="AM20" s="499">
        <v>18</v>
      </c>
      <c r="AN20" s="499">
        <v>24</v>
      </c>
      <c r="AO20" s="499">
        <v>23</v>
      </c>
      <c r="AP20" s="499">
        <v>3017</v>
      </c>
      <c r="AQ20" s="499">
        <v>8335</v>
      </c>
      <c r="AR20" s="499">
        <v>11352</v>
      </c>
      <c r="AS20" s="499">
        <v>18</v>
      </c>
      <c r="AT20" s="499">
        <v>32</v>
      </c>
      <c r="AU20" s="499">
        <v>28</v>
      </c>
      <c r="AV20" s="499">
        <v>3026</v>
      </c>
      <c r="AW20" s="499">
        <v>8368</v>
      </c>
      <c r="AX20" s="499">
        <v>11394</v>
      </c>
      <c r="AY20" s="499">
        <v>16</v>
      </c>
      <c r="AZ20" s="499">
        <v>23</v>
      </c>
      <c r="BA20" s="499">
        <v>21</v>
      </c>
      <c r="BB20" s="499">
        <v>3025</v>
      </c>
      <c r="BC20" s="499">
        <v>8366</v>
      </c>
      <c r="BD20" s="499">
        <v>11391</v>
      </c>
      <c r="BE20" s="499">
        <v>13</v>
      </c>
      <c r="BF20" s="499">
        <v>19</v>
      </c>
      <c r="BG20" s="499">
        <v>18</v>
      </c>
      <c r="BH20" s="499">
        <v>3017</v>
      </c>
      <c r="BI20" s="499">
        <v>8331</v>
      </c>
      <c r="BJ20" s="499">
        <v>11348</v>
      </c>
      <c r="BK20" s="499">
        <v>22</v>
      </c>
      <c r="BL20" s="499">
        <v>32</v>
      </c>
      <c r="BM20" s="499">
        <v>29</v>
      </c>
      <c r="BN20" s="499">
        <v>4556</v>
      </c>
      <c r="BO20" s="499">
        <v>12665</v>
      </c>
      <c r="BP20" s="499">
        <v>17221</v>
      </c>
      <c r="BQ20" s="499">
        <v>16</v>
      </c>
      <c r="BR20" s="499">
        <v>21</v>
      </c>
      <c r="BS20" s="499">
        <v>20</v>
      </c>
      <c r="BT20" s="499">
        <v>4541</v>
      </c>
      <c r="BU20" s="499">
        <v>12617</v>
      </c>
      <c r="BV20" s="499">
        <v>17158</v>
      </c>
      <c r="BW20" s="499">
        <v>16</v>
      </c>
      <c r="BX20" s="499">
        <v>29</v>
      </c>
      <c r="BY20" s="499">
        <v>25</v>
      </c>
      <c r="BZ20" s="499">
        <v>4556</v>
      </c>
      <c r="CA20" s="499">
        <v>12665</v>
      </c>
      <c r="CB20" s="499">
        <v>17221</v>
      </c>
      <c r="CC20" s="499">
        <v>14</v>
      </c>
      <c r="CD20" s="499">
        <v>20</v>
      </c>
      <c r="CE20" s="499">
        <v>18</v>
      </c>
      <c r="CF20" s="499">
        <v>4555</v>
      </c>
      <c r="CG20" s="499">
        <v>12663</v>
      </c>
      <c r="CH20" s="499">
        <v>17218</v>
      </c>
      <c r="CI20" s="499">
        <v>11</v>
      </c>
      <c r="CJ20" s="499">
        <v>16</v>
      </c>
      <c r="CK20" s="499">
        <v>15</v>
      </c>
      <c r="CL20" s="499">
        <v>4540</v>
      </c>
      <c r="CM20" s="499">
        <v>12612</v>
      </c>
      <c r="CN20" s="499">
        <v>17152</v>
      </c>
    </row>
    <row r="21" spans="1:92" x14ac:dyDescent="0.25">
      <c r="B21" s="498"/>
      <c r="C21" s="499" t="s">
        <v>416</v>
      </c>
      <c r="D21" s="499" t="s">
        <v>416</v>
      </c>
      <c r="E21" s="499" t="s">
        <v>416</v>
      </c>
      <c r="F21" s="499">
        <v>0</v>
      </c>
      <c r="G21" s="499">
        <v>0</v>
      </c>
      <c r="H21" s="499">
        <v>0</v>
      </c>
      <c r="I21" s="499" t="s">
        <v>416</v>
      </c>
      <c r="J21" s="499" t="s">
        <v>416</v>
      </c>
      <c r="K21" s="499" t="s">
        <v>416</v>
      </c>
      <c r="L21" s="499">
        <v>0</v>
      </c>
      <c r="M21" s="499">
        <v>0</v>
      </c>
      <c r="N21" s="499">
        <v>0</v>
      </c>
      <c r="O21" s="499" t="s">
        <v>416</v>
      </c>
      <c r="P21" s="499" t="s">
        <v>416</v>
      </c>
      <c r="Q21" s="499" t="s">
        <v>416</v>
      </c>
      <c r="R21" s="499">
        <v>0</v>
      </c>
      <c r="S21" s="499">
        <v>0</v>
      </c>
      <c r="T21" s="499">
        <v>0</v>
      </c>
      <c r="U21" s="499" t="s">
        <v>416</v>
      </c>
      <c r="V21" s="499" t="s">
        <v>416</v>
      </c>
      <c r="W21" s="499" t="s">
        <v>416</v>
      </c>
      <c r="X21" s="499">
        <v>0</v>
      </c>
      <c r="Y21" s="499">
        <v>0</v>
      </c>
      <c r="Z21" s="499">
        <v>0</v>
      </c>
      <c r="AA21" s="499" t="s">
        <v>416</v>
      </c>
      <c r="AB21" s="499" t="s">
        <v>416</v>
      </c>
      <c r="AC21" s="499" t="s">
        <v>416</v>
      </c>
      <c r="AD21" s="499">
        <v>0</v>
      </c>
      <c r="AE21" s="499">
        <v>0</v>
      </c>
      <c r="AF21" s="499">
        <v>0</v>
      </c>
      <c r="AG21" s="499">
        <v>52</v>
      </c>
      <c r="AH21" s="499">
        <v>44</v>
      </c>
      <c r="AI21" s="499">
        <v>48</v>
      </c>
      <c r="AJ21" s="499">
        <v>688</v>
      </c>
      <c r="AK21" s="499">
        <v>751</v>
      </c>
      <c r="AL21" s="499">
        <v>1439</v>
      </c>
      <c r="AM21" s="499">
        <v>49</v>
      </c>
      <c r="AN21" s="499">
        <v>35</v>
      </c>
      <c r="AO21" s="499">
        <v>42</v>
      </c>
      <c r="AP21" s="499">
        <v>683</v>
      </c>
      <c r="AQ21" s="499">
        <v>746</v>
      </c>
      <c r="AR21" s="499">
        <v>1429</v>
      </c>
      <c r="AS21" s="499">
        <v>50</v>
      </c>
      <c r="AT21" s="499">
        <v>45</v>
      </c>
      <c r="AU21" s="499">
        <v>47</v>
      </c>
      <c r="AV21" s="499">
        <v>688</v>
      </c>
      <c r="AW21" s="499">
        <v>750</v>
      </c>
      <c r="AX21" s="499">
        <v>1438</v>
      </c>
      <c r="AY21" s="499">
        <v>44</v>
      </c>
      <c r="AZ21" s="499">
        <v>33</v>
      </c>
      <c r="BA21" s="499">
        <v>38</v>
      </c>
      <c r="BB21" s="499">
        <v>688</v>
      </c>
      <c r="BC21" s="499">
        <v>751</v>
      </c>
      <c r="BD21" s="499">
        <v>1439</v>
      </c>
      <c r="BE21" s="499">
        <v>40</v>
      </c>
      <c r="BF21" s="499">
        <v>32</v>
      </c>
      <c r="BG21" s="499">
        <v>36</v>
      </c>
      <c r="BH21" s="499">
        <v>682</v>
      </c>
      <c r="BI21" s="499">
        <v>745</v>
      </c>
      <c r="BJ21" s="499">
        <v>1427</v>
      </c>
      <c r="BK21" s="499">
        <v>52</v>
      </c>
      <c r="BL21" s="499">
        <v>44</v>
      </c>
      <c r="BM21" s="499">
        <v>48</v>
      </c>
      <c r="BN21" s="499">
        <v>688</v>
      </c>
      <c r="BO21" s="499">
        <v>751</v>
      </c>
      <c r="BP21" s="499">
        <v>1439</v>
      </c>
      <c r="BQ21" s="499">
        <v>49</v>
      </c>
      <c r="BR21" s="499">
        <v>35</v>
      </c>
      <c r="BS21" s="499">
        <v>42</v>
      </c>
      <c r="BT21" s="499">
        <v>683</v>
      </c>
      <c r="BU21" s="499">
        <v>746</v>
      </c>
      <c r="BV21" s="499">
        <v>1429</v>
      </c>
      <c r="BW21" s="499">
        <v>50</v>
      </c>
      <c r="BX21" s="499">
        <v>45</v>
      </c>
      <c r="BY21" s="499">
        <v>47</v>
      </c>
      <c r="BZ21" s="499">
        <v>688</v>
      </c>
      <c r="CA21" s="499">
        <v>750</v>
      </c>
      <c r="CB21" s="499">
        <v>1438</v>
      </c>
      <c r="CC21" s="499">
        <v>44</v>
      </c>
      <c r="CD21" s="499">
        <v>33</v>
      </c>
      <c r="CE21" s="499">
        <v>38</v>
      </c>
      <c r="CF21" s="499">
        <v>688</v>
      </c>
      <c r="CG21" s="499">
        <v>751</v>
      </c>
      <c r="CH21" s="499">
        <v>1439</v>
      </c>
      <c r="CI21" s="499">
        <v>40</v>
      </c>
      <c r="CJ21" s="499">
        <v>32</v>
      </c>
      <c r="CK21" s="499">
        <v>36</v>
      </c>
      <c r="CL21" s="499">
        <v>682</v>
      </c>
      <c r="CM21" s="499">
        <v>745</v>
      </c>
      <c r="CN21" s="499">
        <v>1427</v>
      </c>
    </row>
    <row r="22" spans="1:92" x14ac:dyDescent="0.25">
      <c r="B22" s="498" t="s">
        <v>437</v>
      </c>
      <c r="C22" s="499">
        <v>82</v>
      </c>
      <c r="D22" s="499">
        <v>76</v>
      </c>
      <c r="E22" s="499">
        <v>79</v>
      </c>
      <c r="F22" s="499">
        <v>46996</v>
      </c>
      <c r="G22" s="499">
        <v>49029</v>
      </c>
      <c r="H22" s="499">
        <v>96025</v>
      </c>
      <c r="I22" s="499">
        <v>80</v>
      </c>
      <c r="J22" s="499">
        <v>66</v>
      </c>
      <c r="K22" s="499">
        <v>73</v>
      </c>
      <c r="L22" s="499">
        <v>47053</v>
      </c>
      <c r="M22" s="499">
        <v>49050</v>
      </c>
      <c r="N22" s="499">
        <v>96103</v>
      </c>
      <c r="O22" s="499">
        <v>76</v>
      </c>
      <c r="P22" s="499">
        <v>74</v>
      </c>
      <c r="Q22" s="499">
        <v>75</v>
      </c>
      <c r="R22" s="499">
        <v>46994</v>
      </c>
      <c r="S22" s="499">
        <v>49027</v>
      </c>
      <c r="T22" s="499">
        <v>96021</v>
      </c>
      <c r="U22" s="499">
        <v>69</v>
      </c>
      <c r="V22" s="499">
        <v>56</v>
      </c>
      <c r="W22" s="499">
        <v>62</v>
      </c>
      <c r="X22" s="499">
        <v>46992</v>
      </c>
      <c r="Y22" s="499">
        <v>49027</v>
      </c>
      <c r="Z22" s="499">
        <v>96019</v>
      </c>
      <c r="AA22" s="499">
        <v>68</v>
      </c>
      <c r="AB22" s="499">
        <v>59</v>
      </c>
      <c r="AC22" s="499">
        <v>64</v>
      </c>
      <c r="AD22" s="499">
        <v>46974</v>
      </c>
      <c r="AE22" s="499">
        <v>48996</v>
      </c>
      <c r="AF22" s="499">
        <v>95970</v>
      </c>
      <c r="AG22" s="499">
        <v>92</v>
      </c>
      <c r="AH22" s="499">
        <v>89</v>
      </c>
      <c r="AI22" s="499">
        <v>91</v>
      </c>
      <c r="AJ22" s="499">
        <v>223706</v>
      </c>
      <c r="AK22" s="499">
        <v>234714</v>
      </c>
      <c r="AL22" s="499">
        <v>458420</v>
      </c>
      <c r="AM22" s="499">
        <v>92</v>
      </c>
      <c r="AN22" s="499">
        <v>84</v>
      </c>
      <c r="AO22" s="499">
        <v>88</v>
      </c>
      <c r="AP22" s="499">
        <v>223857</v>
      </c>
      <c r="AQ22" s="499">
        <v>234843</v>
      </c>
      <c r="AR22" s="499">
        <v>458700</v>
      </c>
      <c r="AS22" s="499">
        <v>88</v>
      </c>
      <c r="AT22" s="499">
        <v>88</v>
      </c>
      <c r="AU22" s="499">
        <v>88</v>
      </c>
      <c r="AV22" s="499">
        <v>223702</v>
      </c>
      <c r="AW22" s="499">
        <v>234705</v>
      </c>
      <c r="AX22" s="499">
        <v>458407</v>
      </c>
      <c r="AY22" s="499">
        <v>84</v>
      </c>
      <c r="AZ22" s="499">
        <v>75</v>
      </c>
      <c r="BA22" s="499">
        <v>79</v>
      </c>
      <c r="BB22" s="499">
        <v>223686</v>
      </c>
      <c r="BC22" s="499">
        <v>234682</v>
      </c>
      <c r="BD22" s="499">
        <v>458368</v>
      </c>
      <c r="BE22" s="499">
        <v>84</v>
      </c>
      <c r="BF22" s="499">
        <v>79</v>
      </c>
      <c r="BG22" s="499">
        <v>82</v>
      </c>
      <c r="BH22" s="499">
        <v>223668</v>
      </c>
      <c r="BI22" s="499">
        <v>234634</v>
      </c>
      <c r="BJ22" s="499">
        <v>458302</v>
      </c>
      <c r="BK22" s="499">
        <v>90</v>
      </c>
      <c r="BL22" s="499">
        <v>87</v>
      </c>
      <c r="BM22" s="499">
        <v>89</v>
      </c>
      <c r="BN22" s="499">
        <v>270702</v>
      </c>
      <c r="BO22" s="499">
        <v>283743</v>
      </c>
      <c r="BP22" s="499">
        <v>554445</v>
      </c>
      <c r="BQ22" s="499">
        <v>90</v>
      </c>
      <c r="BR22" s="499">
        <v>81</v>
      </c>
      <c r="BS22" s="499">
        <v>85</v>
      </c>
      <c r="BT22" s="499">
        <v>270910</v>
      </c>
      <c r="BU22" s="499">
        <v>283893</v>
      </c>
      <c r="BV22" s="499">
        <v>554803</v>
      </c>
      <c r="BW22" s="499">
        <v>86</v>
      </c>
      <c r="BX22" s="499">
        <v>86</v>
      </c>
      <c r="BY22" s="499">
        <v>86</v>
      </c>
      <c r="BZ22" s="499">
        <v>270696</v>
      </c>
      <c r="CA22" s="499">
        <v>283732</v>
      </c>
      <c r="CB22" s="499">
        <v>554428</v>
      </c>
      <c r="CC22" s="499">
        <v>81</v>
      </c>
      <c r="CD22" s="499">
        <v>72</v>
      </c>
      <c r="CE22" s="499">
        <v>76</v>
      </c>
      <c r="CF22" s="499">
        <v>270678</v>
      </c>
      <c r="CG22" s="499">
        <v>283709</v>
      </c>
      <c r="CH22" s="499">
        <v>554387</v>
      </c>
      <c r="CI22" s="499">
        <v>82</v>
      </c>
      <c r="CJ22" s="499">
        <v>75</v>
      </c>
      <c r="CK22" s="499">
        <v>78</v>
      </c>
      <c r="CL22" s="499">
        <v>270642</v>
      </c>
      <c r="CM22" s="499">
        <v>283630</v>
      </c>
      <c r="CN22" s="499">
        <v>554272</v>
      </c>
    </row>
    <row r="24" spans="1:92" x14ac:dyDescent="0.25">
      <c r="B24" s="487"/>
      <c r="C24" s="487"/>
      <c r="D24" s="487"/>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487"/>
      <c r="AD24" s="487"/>
      <c r="AE24" s="487"/>
      <c r="AF24" s="487"/>
      <c r="AG24" s="487"/>
      <c r="AH24" s="487"/>
      <c r="AI24" s="487"/>
      <c r="AJ24" s="487"/>
      <c r="AK24" s="487"/>
      <c r="AL24" s="487"/>
      <c r="AM24" s="487"/>
      <c r="AN24" s="487"/>
      <c r="AO24" s="487"/>
      <c r="AP24" s="487"/>
      <c r="AQ24" s="487"/>
      <c r="AR24" s="487"/>
      <c r="AS24" s="487"/>
      <c r="AT24" s="487"/>
      <c r="AU24" s="487"/>
      <c r="AV24" s="487"/>
      <c r="AW24" s="487"/>
      <c r="AX24" s="487"/>
      <c r="AY24" s="487"/>
      <c r="AZ24" s="487"/>
      <c r="BA24" s="487"/>
      <c r="BB24" s="487"/>
      <c r="BC24" s="487"/>
      <c r="BD24" s="487"/>
      <c r="BE24" s="487"/>
      <c r="BF24" s="487"/>
      <c r="BG24" s="487"/>
      <c r="BH24" s="487"/>
      <c r="BI24" s="487"/>
      <c r="BJ24" s="487"/>
      <c r="BK24" s="487"/>
      <c r="BL24" s="487"/>
      <c r="BM24" s="487"/>
      <c r="BN24" s="487"/>
      <c r="BO24" s="487"/>
      <c r="BP24" s="487"/>
      <c r="BQ24" s="487"/>
      <c r="BR24" s="487"/>
      <c r="BS24" s="487"/>
      <c r="BT24" s="487"/>
      <c r="BU24" s="487"/>
      <c r="BV24" s="487"/>
      <c r="BW24" s="487"/>
      <c r="BX24" s="487"/>
      <c r="BY24" s="487"/>
      <c r="BZ24" s="487"/>
      <c r="CA24" s="487"/>
      <c r="CB24" s="487"/>
    </row>
    <row r="31" spans="1:92" x14ac:dyDescent="0.25">
      <c r="B31" s="487"/>
      <c r="C31" s="500" t="s">
        <v>432</v>
      </c>
      <c r="D31" s="500"/>
      <c r="E31" s="500"/>
      <c r="F31" s="500"/>
      <c r="G31" s="500"/>
      <c r="H31" s="500"/>
      <c r="I31" s="493"/>
      <c r="J31" s="493"/>
      <c r="K31" s="493"/>
      <c r="L31" s="493"/>
      <c r="M31" s="493"/>
      <c r="N31" s="493"/>
      <c r="O31" s="501"/>
      <c r="P31" s="501"/>
      <c r="Q31" s="501"/>
      <c r="R31" s="501"/>
      <c r="S31" s="501"/>
      <c r="T31" s="501"/>
      <c r="U31" s="502"/>
      <c r="V31" s="502"/>
      <c r="W31" s="502"/>
      <c r="X31" s="502"/>
      <c r="Y31" s="502"/>
      <c r="Z31" s="502"/>
      <c r="AA31" s="502"/>
      <c r="AB31" s="502"/>
      <c r="AC31" s="502"/>
      <c r="AD31" s="502"/>
      <c r="AE31" s="502"/>
      <c r="AF31" s="502"/>
      <c r="AG31" s="500" t="s">
        <v>433</v>
      </c>
      <c r="AH31" s="500"/>
      <c r="AI31" s="500"/>
      <c r="AJ31" s="500"/>
      <c r="AK31" s="500"/>
      <c r="AL31" s="500"/>
      <c r="AM31" s="493"/>
      <c r="AN31" s="493"/>
      <c r="AO31" s="493"/>
      <c r="AP31" s="493"/>
      <c r="AQ31" s="493"/>
      <c r="AR31" s="493"/>
      <c r="AS31" s="501"/>
      <c r="AT31" s="501"/>
      <c r="AU31" s="501"/>
      <c r="AV31" s="501"/>
      <c r="AW31" s="501"/>
      <c r="AX31" s="501"/>
      <c r="AY31" s="502"/>
      <c r="AZ31" s="502"/>
      <c r="BA31" s="502"/>
      <c r="BB31" s="502"/>
      <c r="BC31" s="502"/>
      <c r="BD31" s="502"/>
      <c r="BE31" s="502"/>
      <c r="BF31" s="502"/>
      <c r="BG31" s="502"/>
      <c r="BH31" s="502"/>
      <c r="BI31" s="502"/>
      <c r="BJ31" s="502"/>
      <c r="BK31" s="500" t="s">
        <v>326</v>
      </c>
      <c r="BL31" s="500"/>
      <c r="BM31" s="500"/>
      <c r="BN31" s="500"/>
      <c r="BO31" s="500"/>
      <c r="BP31" s="500"/>
      <c r="BQ31" s="493"/>
      <c r="BR31" s="493"/>
      <c r="BS31" s="493"/>
      <c r="BT31" s="493"/>
      <c r="BU31" s="493"/>
      <c r="BV31" s="493"/>
      <c r="BW31" s="501"/>
      <c r="BX31" s="501"/>
      <c r="BY31" s="501"/>
      <c r="BZ31" s="501"/>
      <c r="CA31" s="501"/>
      <c r="CB31" s="501"/>
    </row>
    <row r="32" spans="1:92" x14ac:dyDescent="0.25">
      <c r="A32" s="487"/>
      <c r="B32" s="487"/>
      <c r="C32" s="500" t="s">
        <v>351</v>
      </c>
      <c r="D32" s="500"/>
      <c r="E32" s="500"/>
      <c r="F32" s="500"/>
      <c r="G32" s="500"/>
      <c r="H32" s="500"/>
      <c r="I32" s="493" t="s">
        <v>351</v>
      </c>
      <c r="J32" s="493"/>
      <c r="K32" s="493"/>
      <c r="L32" s="493"/>
      <c r="M32" s="493"/>
      <c r="N32" s="493"/>
      <c r="O32" s="501" t="s">
        <v>351</v>
      </c>
      <c r="P32" s="501"/>
      <c r="Q32" s="501"/>
      <c r="R32" s="501"/>
      <c r="S32" s="501"/>
      <c r="T32" s="501"/>
      <c r="U32" s="502"/>
      <c r="V32" s="502"/>
      <c r="W32" s="502"/>
      <c r="X32" s="502"/>
      <c r="Y32" s="502"/>
      <c r="Z32" s="502"/>
      <c r="AA32" s="502"/>
      <c r="AB32" s="502"/>
      <c r="AC32" s="502"/>
      <c r="AD32" s="502"/>
      <c r="AE32" s="502"/>
      <c r="AF32" s="502"/>
      <c r="AG32" s="500" t="s">
        <v>351</v>
      </c>
      <c r="AH32" s="500"/>
      <c r="AI32" s="500"/>
      <c r="AJ32" s="500"/>
      <c r="AK32" s="500"/>
      <c r="AL32" s="500"/>
      <c r="AM32" s="493" t="s">
        <v>351</v>
      </c>
      <c r="AN32" s="493"/>
      <c r="AO32" s="493"/>
      <c r="AP32" s="493"/>
      <c r="AQ32" s="493"/>
      <c r="AR32" s="493"/>
      <c r="AS32" s="501" t="s">
        <v>351</v>
      </c>
      <c r="AT32" s="501"/>
      <c r="AU32" s="501"/>
      <c r="AV32" s="501"/>
      <c r="AW32" s="501"/>
      <c r="AX32" s="501"/>
      <c r="AY32" s="502"/>
      <c r="AZ32" s="502"/>
      <c r="BA32" s="502"/>
      <c r="BB32" s="502"/>
      <c r="BC32" s="502"/>
      <c r="BD32" s="502"/>
      <c r="BE32" s="502"/>
      <c r="BF32" s="502"/>
      <c r="BG32" s="502"/>
      <c r="BH32" s="502"/>
      <c r="BI32" s="502"/>
      <c r="BJ32" s="502"/>
      <c r="BK32" s="500" t="s">
        <v>351</v>
      </c>
      <c r="BL32" s="500"/>
      <c r="BM32" s="500"/>
      <c r="BN32" s="500"/>
      <c r="BO32" s="500"/>
      <c r="BP32" s="500"/>
      <c r="BQ32" s="493" t="s">
        <v>351</v>
      </c>
      <c r="BR32" s="493"/>
      <c r="BS32" s="493"/>
      <c r="BT32" s="493"/>
      <c r="BU32" s="493"/>
      <c r="BV32" s="493"/>
      <c r="BW32" s="501" t="s">
        <v>351</v>
      </c>
      <c r="BX32" s="501"/>
      <c r="BY32" s="501"/>
      <c r="BZ32" s="501"/>
      <c r="CA32" s="501"/>
      <c r="CB32" s="501"/>
    </row>
    <row r="33" spans="1:80" x14ac:dyDescent="0.25">
      <c r="A33" s="487"/>
      <c r="B33" s="503"/>
      <c r="C33" s="500">
        <v>1</v>
      </c>
      <c r="D33" s="500"/>
      <c r="E33" s="500"/>
      <c r="F33" s="500"/>
      <c r="G33" s="500"/>
      <c r="H33" s="500"/>
      <c r="I33" s="493">
        <v>1</v>
      </c>
      <c r="J33" s="493"/>
      <c r="K33" s="493"/>
      <c r="L33" s="493"/>
      <c r="M33" s="493"/>
      <c r="N33" s="493"/>
      <c r="O33" s="501">
        <v>1</v>
      </c>
      <c r="P33" s="501"/>
      <c r="Q33" s="501"/>
      <c r="R33" s="501"/>
      <c r="S33" s="501"/>
      <c r="T33" s="501"/>
      <c r="U33" s="502"/>
      <c r="V33" s="502"/>
      <c r="W33" s="502"/>
      <c r="X33" s="502"/>
      <c r="Y33" s="502"/>
      <c r="Z33" s="502"/>
      <c r="AA33" s="502"/>
      <c r="AB33" s="502"/>
      <c r="AC33" s="502"/>
      <c r="AD33" s="502"/>
      <c r="AE33" s="502"/>
      <c r="AF33" s="502"/>
      <c r="AG33" s="500">
        <v>1</v>
      </c>
      <c r="AH33" s="500"/>
      <c r="AI33" s="500"/>
      <c r="AJ33" s="500"/>
      <c r="AK33" s="500"/>
      <c r="AL33" s="500"/>
      <c r="AM33" s="493">
        <v>1</v>
      </c>
      <c r="AN33" s="493"/>
      <c r="AO33" s="493"/>
      <c r="AP33" s="493"/>
      <c r="AQ33" s="493"/>
      <c r="AR33" s="493"/>
      <c r="AS33" s="501">
        <v>1</v>
      </c>
      <c r="AT33" s="501"/>
      <c r="AU33" s="501"/>
      <c r="AV33" s="501"/>
      <c r="AW33" s="501"/>
      <c r="AX33" s="501"/>
      <c r="AY33" s="502"/>
      <c r="AZ33" s="502"/>
      <c r="BA33" s="502"/>
      <c r="BB33" s="502"/>
      <c r="BC33" s="502"/>
      <c r="BD33" s="502"/>
      <c r="BE33" s="502"/>
      <c r="BF33" s="502"/>
      <c r="BG33" s="502"/>
      <c r="BH33" s="502"/>
      <c r="BI33" s="502"/>
      <c r="BJ33" s="502"/>
      <c r="BK33" s="500">
        <v>1</v>
      </c>
      <c r="BL33" s="500"/>
      <c r="BM33" s="500"/>
      <c r="BN33" s="500"/>
      <c r="BO33" s="500"/>
      <c r="BP33" s="500"/>
      <c r="BQ33" s="493">
        <v>1</v>
      </c>
      <c r="BR33" s="493"/>
      <c r="BS33" s="493"/>
      <c r="BT33" s="493"/>
      <c r="BU33" s="493"/>
      <c r="BV33" s="493"/>
      <c r="BW33" s="501">
        <v>1</v>
      </c>
      <c r="BX33" s="501"/>
      <c r="BY33" s="501"/>
      <c r="BZ33" s="501"/>
      <c r="CA33" s="501"/>
      <c r="CB33" s="501"/>
    </row>
    <row r="34" spans="1:80" x14ac:dyDescent="0.25">
      <c r="A34" s="487"/>
      <c r="B34" s="503"/>
      <c r="C34" s="500" t="s">
        <v>364</v>
      </c>
      <c r="D34" s="500"/>
      <c r="E34" s="500"/>
      <c r="F34" s="500"/>
      <c r="G34" s="500"/>
      <c r="H34" s="500"/>
      <c r="I34" s="493" t="s">
        <v>365</v>
      </c>
      <c r="J34" s="493"/>
      <c r="K34" s="493"/>
      <c r="L34" s="493"/>
      <c r="M34" s="493"/>
      <c r="N34" s="493"/>
      <c r="O34" s="501" t="s">
        <v>366</v>
      </c>
      <c r="P34" s="501"/>
      <c r="Q34" s="501"/>
      <c r="R34" s="501"/>
      <c r="S34" s="501"/>
      <c r="T34" s="501"/>
      <c r="U34" s="502"/>
      <c r="V34" s="502"/>
      <c r="W34" s="502"/>
      <c r="X34" s="502"/>
      <c r="Y34" s="502"/>
      <c r="Z34" s="502"/>
      <c r="AA34" s="502"/>
      <c r="AB34" s="502"/>
      <c r="AC34" s="502"/>
      <c r="AD34" s="502"/>
      <c r="AE34" s="502"/>
      <c r="AF34" s="502"/>
      <c r="AG34" s="500" t="s">
        <v>364</v>
      </c>
      <c r="AH34" s="500"/>
      <c r="AI34" s="500"/>
      <c r="AJ34" s="500"/>
      <c r="AK34" s="500"/>
      <c r="AL34" s="500"/>
      <c r="AM34" s="493" t="s">
        <v>365</v>
      </c>
      <c r="AN34" s="493"/>
      <c r="AO34" s="493"/>
      <c r="AP34" s="493"/>
      <c r="AQ34" s="493"/>
      <c r="AR34" s="493"/>
      <c r="AS34" s="501" t="s">
        <v>366</v>
      </c>
      <c r="AT34" s="501"/>
      <c r="AU34" s="501"/>
      <c r="AV34" s="501"/>
      <c r="AW34" s="501"/>
      <c r="AX34" s="501"/>
      <c r="AY34" s="502"/>
      <c r="AZ34" s="502"/>
      <c r="BA34" s="502"/>
      <c r="BB34" s="502"/>
      <c r="BC34" s="502"/>
      <c r="BD34" s="502"/>
      <c r="BE34" s="502"/>
      <c r="BF34" s="502"/>
      <c r="BG34" s="502"/>
      <c r="BH34" s="502"/>
      <c r="BI34" s="502"/>
      <c r="BJ34" s="502"/>
      <c r="BK34" s="500" t="s">
        <v>364</v>
      </c>
      <c r="BL34" s="500"/>
      <c r="BM34" s="500"/>
      <c r="BN34" s="500"/>
      <c r="BO34" s="500"/>
      <c r="BP34" s="500"/>
      <c r="BQ34" s="493" t="s">
        <v>365</v>
      </c>
      <c r="BR34" s="493"/>
      <c r="BS34" s="493"/>
      <c r="BT34" s="493"/>
      <c r="BU34" s="493"/>
      <c r="BV34" s="493"/>
      <c r="BW34" s="501" t="s">
        <v>366</v>
      </c>
      <c r="BX34" s="501"/>
      <c r="BY34" s="501"/>
      <c r="BZ34" s="501"/>
      <c r="CA34" s="501"/>
      <c r="CB34" s="501"/>
    </row>
    <row r="35" spans="1:80" x14ac:dyDescent="0.25">
      <c r="A35" s="487"/>
      <c r="B35" s="503"/>
      <c r="C35" s="500">
        <v>2</v>
      </c>
      <c r="D35" s="500"/>
      <c r="E35" s="500"/>
      <c r="F35" s="500" t="s">
        <v>326</v>
      </c>
      <c r="G35" s="500"/>
      <c r="H35" s="500"/>
      <c r="I35" s="493">
        <v>2</v>
      </c>
      <c r="J35" s="493"/>
      <c r="K35" s="493"/>
      <c r="L35" s="493" t="s">
        <v>326</v>
      </c>
      <c r="M35" s="493"/>
      <c r="N35" s="493"/>
      <c r="O35" s="501">
        <v>1</v>
      </c>
      <c r="P35" s="501"/>
      <c r="Q35" s="501"/>
      <c r="R35" s="501" t="s">
        <v>326</v>
      </c>
      <c r="S35" s="501"/>
      <c r="T35" s="501"/>
      <c r="U35" s="502"/>
      <c r="V35" s="502"/>
      <c r="W35" s="502"/>
      <c r="X35" s="502"/>
      <c r="Y35" s="502"/>
      <c r="Z35" s="502"/>
      <c r="AA35" s="502"/>
      <c r="AB35" s="502"/>
      <c r="AC35" s="502"/>
      <c r="AD35" s="502"/>
      <c r="AE35" s="502"/>
      <c r="AF35" s="502"/>
      <c r="AG35" s="500">
        <v>2</v>
      </c>
      <c r="AH35" s="500"/>
      <c r="AI35" s="500"/>
      <c r="AJ35" s="500" t="s">
        <v>326</v>
      </c>
      <c r="AK35" s="500"/>
      <c r="AL35" s="500"/>
      <c r="AM35" s="493">
        <v>2</v>
      </c>
      <c r="AN35" s="493"/>
      <c r="AO35" s="493"/>
      <c r="AP35" s="493" t="s">
        <v>326</v>
      </c>
      <c r="AQ35" s="493"/>
      <c r="AR35" s="493"/>
      <c r="AS35" s="501">
        <v>1</v>
      </c>
      <c r="AT35" s="501"/>
      <c r="AU35" s="501"/>
      <c r="AV35" s="501" t="s">
        <v>326</v>
      </c>
      <c r="AW35" s="501"/>
      <c r="AX35" s="501"/>
      <c r="AY35" s="502"/>
      <c r="AZ35" s="502"/>
      <c r="BA35" s="502"/>
      <c r="BB35" s="502"/>
      <c r="BC35" s="502"/>
      <c r="BD35" s="502"/>
      <c r="BE35" s="502"/>
      <c r="BF35" s="502"/>
      <c r="BG35" s="502"/>
      <c r="BH35" s="502"/>
      <c r="BI35" s="502"/>
      <c r="BJ35" s="502"/>
      <c r="BK35" s="500">
        <v>2</v>
      </c>
      <c r="BL35" s="500"/>
      <c r="BM35" s="500"/>
      <c r="BN35" s="500" t="s">
        <v>326</v>
      </c>
      <c r="BO35" s="500"/>
      <c r="BP35" s="500"/>
      <c r="BQ35" s="493">
        <v>2</v>
      </c>
      <c r="BR35" s="493"/>
      <c r="BS35" s="493"/>
      <c r="BT35" s="493" t="s">
        <v>326</v>
      </c>
      <c r="BU35" s="493"/>
      <c r="BV35" s="493"/>
      <c r="BW35" s="501">
        <v>1</v>
      </c>
      <c r="BX35" s="501"/>
      <c r="BY35" s="501"/>
      <c r="BZ35" s="501" t="s">
        <v>326</v>
      </c>
      <c r="CA35" s="501"/>
      <c r="CB35" s="501"/>
    </row>
    <row r="36" spans="1:80" x14ac:dyDescent="0.25">
      <c r="A36" s="487"/>
      <c r="B36" s="503"/>
      <c r="C36" s="500" t="s">
        <v>352</v>
      </c>
      <c r="D36" s="500"/>
      <c r="E36" s="500"/>
      <c r="F36" s="500" t="s">
        <v>352</v>
      </c>
      <c r="G36" s="500"/>
      <c r="H36" s="500"/>
      <c r="I36" s="493" t="s">
        <v>352</v>
      </c>
      <c r="J36" s="493"/>
      <c r="K36" s="493"/>
      <c r="L36" s="493" t="s">
        <v>352</v>
      </c>
      <c r="M36" s="493"/>
      <c r="N36" s="493"/>
      <c r="O36" s="501" t="s">
        <v>352</v>
      </c>
      <c r="P36" s="501"/>
      <c r="Q36" s="501"/>
      <c r="R36" s="501" t="s">
        <v>352</v>
      </c>
      <c r="S36" s="501"/>
      <c r="T36" s="501"/>
      <c r="U36" s="502"/>
      <c r="V36" s="502"/>
      <c r="W36" s="502"/>
      <c r="X36" s="502"/>
      <c r="Y36" s="502"/>
      <c r="Z36" s="502"/>
      <c r="AA36" s="502"/>
      <c r="AB36" s="502"/>
      <c r="AC36" s="502"/>
      <c r="AD36" s="502"/>
      <c r="AE36" s="502"/>
      <c r="AF36" s="502"/>
      <c r="AG36" s="500" t="s">
        <v>352</v>
      </c>
      <c r="AH36" s="500"/>
      <c r="AI36" s="500"/>
      <c r="AJ36" s="500" t="s">
        <v>352</v>
      </c>
      <c r="AK36" s="500"/>
      <c r="AL36" s="500"/>
      <c r="AM36" s="493" t="s">
        <v>352</v>
      </c>
      <c r="AN36" s="493"/>
      <c r="AO36" s="493"/>
      <c r="AP36" s="493" t="s">
        <v>352</v>
      </c>
      <c r="AQ36" s="493"/>
      <c r="AR36" s="493"/>
      <c r="AS36" s="501" t="s">
        <v>352</v>
      </c>
      <c r="AT36" s="501"/>
      <c r="AU36" s="501"/>
      <c r="AV36" s="501" t="s">
        <v>352</v>
      </c>
      <c r="AW36" s="501"/>
      <c r="AX36" s="501"/>
      <c r="AY36" s="502"/>
      <c r="AZ36" s="502"/>
      <c r="BA36" s="502"/>
      <c r="BB36" s="502"/>
      <c r="BC36" s="502"/>
      <c r="BD36" s="502"/>
      <c r="BE36" s="502"/>
      <c r="BF36" s="502"/>
      <c r="BG36" s="502"/>
      <c r="BH36" s="502"/>
      <c r="BI36" s="502"/>
      <c r="BJ36" s="502"/>
      <c r="BK36" s="500" t="s">
        <v>352</v>
      </c>
      <c r="BL36" s="500"/>
      <c r="BM36" s="500"/>
      <c r="BN36" s="500" t="s">
        <v>352</v>
      </c>
      <c r="BO36" s="500"/>
      <c r="BP36" s="500"/>
      <c r="BQ36" s="493" t="s">
        <v>352</v>
      </c>
      <c r="BR36" s="493"/>
      <c r="BS36" s="493"/>
      <c r="BT36" s="493" t="s">
        <v>352</v>
      </c>
      <c r="BU36" s="493"/>
      <c r="BV36" s="493"/>
      <c r="BW36" s="501" t="s">
        <v>352</v>
      </c>
      <c r="BX36" s="501"/>
      <c r="BY36" s="501"/>
      <c r="BZ36" s="501" t="s">
        <v>352</v>
      </c>
      <c r="CA36" s="501"/>
      <c r="CB36" s="501"/>
    </row>
    <row r="37" spans="1:80" x14ac:dyDescent="0.25">
      <c r="A37" s="487"/>
      <c r="B37" s="503"/>
      <c r="C37" s="504" t="s">
        <v>353</v>
      </c>
      <c r="D37" s="504" t="s">
        <v>354</v>
      </c>
      <c r="E37" s="504" t="s">
        <v>326</v>
      </c>
      <c r="F37" s="504" t="s">
        <v>353</v>
      </c>
      <c r="G37" s="504" t="s">
        <v>354</v>
      </c>
      <c r="H37" s="504" t="s">
        <v>326</v>
      </c>
      <c r="I37" s="505" t="s">
        <v>353</v>
      </c>
      <c r="J37" s="505" t="s">
        <v>354</v>
      </c>
      <c r="K37" s="505" t="s">
        <v>326</v>
      </c>
      <c r="L37" s="505" t="s">
        <v>353</v>
      </c>
      <c r="M37" s="505" t="s">
        <v>354</v>
      </c>
      <c r="N37" s="505" t="s">
        <v>326</v>
      </c>
      <c r="O37" s="506" t="s">
        <v>353</v>
      </c>
      <c r="P37" s="506" t="s">
        <v>354</v>
      </c>
      <c r="Q37" s="506" t="s">
        <v>326</v>
      </c>
      <c r="R37" s="506" t="s">
        <v>353</v>
      </c>
      <c r="S37" s="506" t="s">
        <v>354</v>
      </c>
      <c r="T37" s="506" t="s">
        <v>326</v>
      </c>
      <c r="U37" s="507"/>
      <c r="V37" s="507"/>
      <c r="W37" s="507"/>
      <c r="X37" s="507"/>
      <c r="Y37" s="507"/>
      <c r="Z37" s="507"/>
      <c r="AA37" s="507"/>
      <c r="AB37" s="507"/>
      <c r="AC37" s="507"/>
      <c r="AD37" s="507"/>
      <c r="AE37" s="507"/>
      <c r="AF37" s="507"/>
      <c r="AG37" s="504" t="s">
        <v>353</v>
      </c>
      <c r="AH37" s="504" t="s">
        <v>354</v>
      </c>
      <c r="AI37" s="504" t="s">
        <v>326</v>
      </c>
      <c r="AJ37" s="504" t="s">
        <v>353</v>
      </c>
      <c r="AK37" s="504" t="s">
        <v>354</v>
      </c>
      <c r="AL37" s="504" t="s">
        <v>326</v>
      </c>
      <c r="AM37" s="505" t="s">
        <v>353</v>
      </c>
      <c r="AN37" s="505" t="s">
        <v>354</v>
      </c>
      <c r="AO37" s="505" t="s">
        <v>326</v>
      </c>
      <c r="AP37" s="505" t="s">
        <v>353</v>
      </c>
      <c r="AQ37" s="505" t="s">
        <v>354</v>
      </c>
      <c r="AR37" s="505" t="s">
        <v>326</v>
      </c>
      <c r="AS37" s="506" t="s">
        <v>353</v>
      </c>
      <c r="AT37" s="506" t="s">
        <v>354</v>
      </c>
      <c r="AU37" s="506" t="s">
        <v>326</v>
      </c>
      <c r="AV37" s="506" t="s">
        <v>353</v>
      </c>
      <c r="AW37" s="506" t="s">
        <v>354</v>
      </c>
      <c r="AX37" s="506" t="s">
        <v>326</v>
      </c>
      <c r="AY37" s="507"/>
      <c r="AZ37" s="507"/>
      <c r="BA37" s="507"/>
      <c r="BB37" s="507"/>
      <c r="BC37" s="507"/>
      <c r="BD37" s="507"/>
      <c r="BE37" s="507"/>
      <c r="BF37" s="507"/>
      <c r="BG37" s="507"/>
      <c r="BH37" s="507"/>
      <c r="BI37" s="507"/>
      <c r="BJ37" s="507"/>
      <c r="BK37" s="504" t="s">
        <v>353</v>
      </c>
      <c r="BL37" s="504" t="s">
        <v>354</v>
      </c>
      <c r="BM37" s="504" t="s">
        <v>326</v>
      </c>
      <c r="BN37" s="504" t="s">
        <v>353</v>
      </c>
      <c r="BO37" s="504" t="s">
        <v>354</v>
      </c>
      <c r="BP37" s="504" t="s">
        <v>326</v>
      </c>
      <c r="BQ37" s="505" t="s">
        <v>353</v>
      </c>
      <c r="BR37" s="505" t="s">
        <v>354</v>
      </c>
      <c r="BS37" s="505" t="s">
        <v>326</v>
      </c>
      <c r="BT37" s="505" t="s">
        <v>353</v>
      </c>
      <c r="BU37" s="505" t="s">
        <v>354</v>
      </c>
      <c r="BV37" s="505" t="s">
        <v>326</v>
      </c>
      <c r="BW37" s="506" t="s">
        <v>353</v>
      </c>
      <c r="BX37" s="506" t="s">
        <v>354</v>
      </c>
      <c r="BY37" s="506" t="s">
        <v>326</v>
      </c>
      <c r="BZ37" s="506" t="s">
        <v>353</v>
      </c>
      <c r="CA37" s="506" t="s">
        <v>354</v>
      </c>
      <c r="CB37" s="506" t="s">
        <v>326</v>
      </c>
    </row>
    <row r="38" spans="1:80" x14ac:dyDescent="0.25">
      <c r="A38" s="487"/>
      <c r="B38" s="503"/>
      <c r="C38" s="500" t="s">
        <v>372</v>
      </c>
      <c r="D38" s="500" t="s">
        <v>372</v>
      </c>
      <c r="E38" s="500" t="s">
        <v>372</v>
      </c>
      <c r="F38" s="500" t="s">
        <v>372</v>
      </c>
      <c r="G38" s="500" t="s">
        <v>372</v>
      </c>
      <c r="H38" s="500" t="s">
        <v>372</v>
      </c>
      <c r="I38" s="493" t="s">
        <v>372</v>
      </c>
      <c r="J38" s="493" t="s">
        <v>372</v>
      </c>
      <c r="K38" s="493" t="s">
        <v>372</v>
      </c>
      <c r="L38" s="493" t="s">
        <v>372</v>
      </c>
      <c r="M38" s="493" t="s">
        <v>372</v>
      </c>
      <c r="N38" s="493" t="s">
        <v>372</v>
      </c>
      <c r="O38" s="501" t="s">
        <v>372</v>
      </c>
      <c r="P38" s="501" t="s">
        <v>372</v>
      </c>
      <c r="Q38" s="501" t="s">
        <v>372</v>
      </c>
      <c r="R38" s="501" t="s">
        <v>372</v>
      </c>
      <c r="S38" s="501" t="s">
        <v>372</v>
      </c>
      <c r="T38" s="501" t="s">
        <v>372</v>
      </c>
      <c r="U38" s="502"/>
      <c r="V38" s="502"/>
      <c r="W38" s="502"/>
      <c r="X38" s="502"/>
      <c r="Y38" s="502"/>
      <c r="Z38" s="502"/>
      <c r="AA38" s="502"/>
      <c r="AB38" s="502"/>
      <c r="AC38" s="502"/>
      <c r="AD38" s="502"/>
      <c r="AE38" s="502"/>
      <c r="AF38" s="502"/>
      <c r="AG38" s="500" t="s">
        <v>372</v>
      </c>
      <c r="AH38" s="500" t="s">
        <v>372</v>
      </c>
      <c r="AI38" s="500" t="s">
        <v>372</v>
      </c>
      <c r="AJ38" s="500" t="s">
        <v>372</v>
      </c>
      <c r="AK38" s="500" t="s">
        <v>372</v>
      </c>
      <c r="AL38" s="500" t="s">
        <v>372</v>
      </c>
      <c r="AM38" s="493" t="s">
        <v>372</v>
      </c>
      <c r="AN38" s="493" t="s">
        <v>372</v>
      </c>
      <c r="AO38" s="493" t="s">
        <v>372</v>
      </c>
      <c r="AP38" s="493" t="s">
        <v>372</v>
      </c>
      <c r="AQ38" s="493" t="s">
        <v>372</v>
      </c>
      <c r="AR38" s="493" t="s">
        <v>372</v>
      </c>
      <c r="AS38" s="501" t="s">
        <v>372</v>
      </c>
      <c r="AT38" s="501" t="s">
        <v>372</v>
      </c>
      <c r="AU38" s="501" t="s">
        <v>372</v>
      </c>
      <c r="AV38" s="501" t="s">
        <v>372</v>
      </c>
      <c r="AW38" s="501" t="s">
        <v>372</v>
      </c>
      <c r="AX38" s="501" t="s">
        <v>372</v>
      </c>
      <c r="AY38" s="502"/>
      <c r="AZ38" s="502"/>
      <c r="BA38" s="502"/>
      <c r="BB38" s="502"/>
      <c r="BC38" s="502"/>
      <c r="BD38" s="502"/>
      <c r="BE38" s="502"/>
      <c r="BF38" s="502"/>
      <c r="BG38" s="502"/>
      <c r="BH38" s="502"/>
      <c r="BI38" s="502"/>
      <c r="BJ38" s="502"/>
      <c r="BK38" s="500" t="s">
        <v>372</v>
      </c>
      <c r="BL38" s="500" t="s">
        <v>372</v>
      </c>
      <c r="BM38" s="500" t="s">
        <v>372</v>
      </c>
      <c r="BN38" s="500" t="s">
        <v>372</v>
      </c>
      <c r="BO38" s="500" t="s">
        <v>372</v>
      </c>
      <c r="BP38" s="500" t="s">
        <v>372</v>
      </c>
      <c r="BQ38" s="493" t="s">
        <v>372</v>
      </c>
      <c r="BR38" s="493" t="s">
        <v>372</v>
      </c>
      <c r="BS38" s="493" t="s">
        <v>372</v>
      </c>
      <c r="BT38" s="493" t="s">
        <v>372</v>
      </c>
      <c r="BU38" s="493" t="s">
        <v>372</v>
      </c>
      <c r="BV38" s="493" t="s">
        <v>372</v>
      </c>
      <c r="BW38" s="501" t="s">
        <v>372</v>
      </c>
      <c r="BX38" s="501" t="s">
        <v>372</v>
      </c>
      <c r="BY38" s="501" t="s">
        <v>372</v>
      </c>
      <c r="BZ38" s="501" t="s">
        <v>372</v>
      </c>
      <c r="CA38" s="501" t="s">
        <v>372</v>
      </c>
      <c r="CB38" s="501" t="s">
        <v>372</v>
      </c>
    </row>
    <row r="39" spans="1:80" x14ac:dyDescent="0.25">
      <c r="A39" s="487" t="s">
        <v>398</v>
      </c>
      <c r="B39" s="487" t="s">
        <v>48</v>
      </c>
      <c r="C39" s="508">
        <v>92</v>
      </c>
      <c r="D39" s="508">
        <v>93</v>
      </c>
      <c r="E39" s="508">
        <v>93</v>
      </c>
      <c r="F39" s="508">
        <v>32267</v>
      </c>
      <c r="G39" s="508">
        <v>25214</v>
      </c>
      <c r="H39" s="508">
        <v>57481</v>
      </c>
      <c r="I39" s="508">
        <v>96</v>
      </c>
      <c r="J39" s="508">
        <v>94</v>
      </c>
      <c r="K39" s="508">
        <v>95</v>
      </c>
      <c r="L39" s="508">
        <v>32283</v>
      </c>
      <c r="M39" s="508">
        <v>25221</v>
      </c>
      <c r="N39" s="508">
        <v>57504</v>
      </c>
      <c r="O39" s="508">
        <v>90</v>
      </c>
      <c r="P39" s="508">
        <v>93</v>
      </c>
      <c r="Q39" s="508">
        <v>91</v>
      </c>
      <c r="R39" s="508">
        <v>32246</v>
      </c>
      <c r="S39" s="508">
        <v>25206</v>
      </c>
      <c r="T39" s="508">
        <v>57452</v>
      </c>
      <c r="AG39" s="508">
        <v>94</v>
      </c>
      <c r="AH39" s="508">
        <v>95</v>
      </c>
      <c r="AI39" s="508">
        <v>95</v>
      </c>
      <c r="AJ39" s="508">
        <v>186191</v>
      </c>
      <c r="AK39" s="508">
        <v>171027</v>
      </c>
      <c r="AL39" s="508">
        <v>357218</v>
      </c>
      <c r="AM39" s="508">
        <v>97</v>
      </c>
      <c r="AN39" s="508">
        <v>96</v>
      </c>
      <c r="AO39" s="508">
        <v>97</v>
      </c>
      <c r="AP39" s="508">
        <v>186383</v>
      </c>
      <c r="AQ39" s="508">
        <v>171147</v>
      </c>
      <c r="AR39" s="508">
        <v>357530</v>
      </c>
      <c r="AS39" s="508">
        <v>93</v>
      </c>
      <c r="AT39" s="508">
        <v>95</v>
      </c>
      <c r="AU39" s="508">
        <v>94</v>
      </c>
      <c r="AV39" s="508">
        <v>186555</v>
      </c>
      <c r="AW39" s="508">
        <v>171617</v>
      </c>
      <c r="AX39" s="508">
        <v>358172</v>
      </c>
      <c r="BK39" s="508">
        <v>94</v>
      </c>
      <c r="BL39" s="508">
        <v>95</v>
      </c>
      <c r="BM39" s="508">
        <v>94</v>
      </c>
      <c r="BN39" s="508">
        <v>218458</v>
      </c>
      <c r="BO39" s="508">
        <v>196241</v>
      </c>
      <c r="BP39" s="508">
        <v>414699</v>
      </c>
      <c r="BQ39" s="508">
        <v>97</v>
      </c>
      <c r="BR39" s="508">
        <v>96</v>
      </c>
      <c r="BS39" s="508">
        <v>96</v>
      </c>
      <c r="BT39" s="508">
        <v>218666</v>
      </c>
      <c r="BU39" s="508">
        <v>196368</v>
      </c>
      <c r="BV39" s="508">
        <v>415034</v>
      </c>
      <c r="BW39" s="508">
        <v>93</v>
      </c>
      <c r="BX39" s="508">
        <v>95</v>
      </c>
      <c r="BY39" s="508">
        <v>94</v>
      </c>
      <c r="BZ39" s="508">
        <v>218801</v>
      </c>
      <c r="CA39" s="508">
        <v>196823</v>
      </c>
      <c r="CB39" s="508">
        <v>415624</v>
      </c>
    </row>
    <row r="40" spans="1:80" x14ac:dyDescent="0.25">
      <c r="A40" s="487"/>
      <c r="B40" s="487" t="s">
        <v>49</v>
      </c>
      <c r="C40" s="508">
        <v>75</v>
      </c>
      <c r="D40" s="508">
        <v>76</v>
      </c>
      <c r="E40" s="508">
        <v>76</v>
      </c>
      <c r="F40" s="508">
        <v>12814</v>
      </c>
      <c r="G40" s="508">
        <v>21717</v>
      </c>
      <c r="H40" s="508">
        <v>34531</v>
      </c>
      <c r="I40" s="508">
        <v>82</v>
      </c>
      <c r="J40" s="508">
        <v>78</v>
      </c>
      <c r="K40" s="508">
        <v>80</v>
      </c>
      <c r="L40" s="508">
        <v>12810</v>
      </c>
      <c r="M40" s="508">
        <v>21721</v>
      </c>
      <c r="N40" s="508">
        <v>34531</v>
      </c>
      <c r="O40" s="508">
        <v>69</v>
      </c>
      <c r="P40" s="508">
        <v>74</v>
      </c>
      <c r="Q40" s="508">
        <v>72</v>
      </c>
      <c r="R40" s="508">
        <v>12812</v>
      </c>
      <c r="S40" s="508">
        <v>21691</v>
      </c>
      <c r="T40" s="508">
        <v>34503</v>
      </c>
      <c r="AD40" s="488" t="s">
        <v>212</v>
      </c>
      <c r="AG40" s="508">
        <v>78</v>
      </c>
      <c r="AH40" s="508">
        <v>80</v>
      </c>
      <c r="AI40" s="508">
        <v>80</v>
      </c>
      <c r="AJ40" s="508">
        <v>27908</v>
      </c>
      <c r="AK40" s="508">
        <v>53479</v>
      </c>
      <c r="AL40" s="508">
        <v>81387</v>
      </c>
      <c r="AM40" s="508">
        <v>83</v>
      </c>
      <c r="AN40" s="508">
        <v>82</v>
      </c>
      <c r="AO40" s="508">
        <v>82</v>
      </c>
      <c r="AP40" s="508">
        <v>27918</v>
      </c>
      <c r="AQ40" s="508">
        <v>53497</v>
      </c>
      <c r="AR40" s="508">
        <v>81415</v>
      </c>
      <c r="AS40" s="508">
        <v>70</v>
      </c>
      <c r="AT40" s="508">
        <v>78</v>
      </c>
      <c r="AU40" s="508">
        <v>75</v>
      </c>
      <c r="AV40" s="508">
        <v>27894</v>
      </c>
      <c r="AW40" s="508">
        <v>53445</v>
      </c>
      <c r="AX40" s="508">
        <v>81339</v>
      </c>
      <c r="BK40" s="508">
        <v>77</v>
      </c>
      <c r="BL40" s="508">
        <v>79</v>
      </c>
      <c r="BM40" s="508">
        <v>79</v>
      </c>
      <c r="BN40" s="508">
        <v>40722</v>
      </c>
      <c r="BO40" s="508">
        <v>75196</v>
      </c>
      <c r="BP40" s="508">
        <v>115918</v>
      </c>
      <c r="BQ40" s="508">
        <v>83</v>
      </c>
      <c r="BR40" s="508">
        <v>81</v>
      </c>
      <c r="BS40" s="508">
        <v>82</v>
      </c>
      <c r="BT40" s="508">
        <v>40728</v>
      </c>
      <c r="BU40" s="508">
        <v>75218</v>
      </c>
      <c r="BV40" s="508">
        <v>115946</v>
      </c>
      <c r="BW40" s="508">
        <v>70</v>
      </c>
      <c r="BX40" s="508">
        <v>77</v>
      </c>
      <c r="BY40" s="508">
        <v>74</v>
      </c>
      <c r="BZ40" s="508">
        <v>40706</v>
      </c>
      <c r="CA40" s="508">
        <v>75136</v>
      </c>
      <c r="CB40" s="508">
        <v>115842</v>
      </c>
    </row>
    <row r="41" spans="1:80" x14ac:dyDescent="0.25">
      <c r="A41" s="487"/>
      <c r="B41" s="487" t="s">
        <v>50</v>
      </c>
      <c r="C41" s="508">
        <v>79</v>
      </c>
      <c r="D41" s="508">
        <v>83</v>
      </c>
      <c r="E41" s="508">
        <v>82</v>
      </c>
      <c r="F41" s="508">
        <v>11320</v>
      </c>
      <c r="G41" s="508">
        <v>17545</v>
      </c>
      <c r="H41" s="508">
        <v>28865</v>
      </c>
      <c r="I41" s="508">
        <v>86</v>
      </c>
      <c r="J41" s="508">
        <v>85</v>
      </c>
      <c r="K41" s="508">
        <v>86</v>
      </c>
      <c r="L41" s="508">
        <v>11321</v>
      </c>
      <c r="M41" s="508">
        <v>17548</v>
      </c>
      <c r="N41" s="508">
        <v>28869</v>
      </c>
      <c r="O41" s="508">
        <v>73</v>
      </c>
      <c r="P41" s="508">
        <v>80</v>
      </c>
      <c r="Q41" s="508">
        <v>77</v>
      </c>
      <c r="R41" s="508">
        <v>11319</v>
      </c>
      <c r="S41" s="508">
        <v>17524</v>
      </c>
      <c r="T41" s="508">
        <v>28843</v>
      </c>
      <c r="AG41" s="508">
        <v>82</v>
      </c>
      <c r="AH41" s="508">
        <v>85</v>
      </c>
      <c r="AI41" s="508">
        <v>84</v>
      </c>
      <c r="AJ41" s="508">
        <v>24944</v>
      </c>
      <c r="AK41" s="508">
        <v>45320</v>
      </c>
      <c r="AL41" s="508">
        <v>70264</v>
      </c>
      <c r="AM41" s="508">
        <v>88</v>
      </c>
      <c r="AN41" s="508">
        <v>87</v>
      </c>
      <c r="AO41" s="508">
        <v>87</v>
      </c>
      <c r="AP41" s="508">
        <v>24956</v>
      </c>
      <c r="AQ41" s="508">
        <v>45336</v>
      </c>
      <c r="AR41" s="508">
        <v>70292</v>
      </c>
      <c r="AS41" s="508">
        <v>74</v>
      </c>
      <c r="AT41" s="508">
        <v>83</v>
      </c>
      <c r="AU41" s="508">
        <v>80</v>
      </c>
      <c r="AV41" s="508">
        <v>24925</v>
      </c>
      <c r="AW41" s="508">
        <v>45286</v>
      </c>
      <c r="AX41" s="508">
        <v>70211</v>
      </c>
      <c r="BK41" s="508">
        <v>81</v>
      </c>
      <c r="BL41" s="508">
        <v>85</v>
      </c>
      <c r="BM41" s="508">
        <v>83</v>
      </c>
      <c r="BN41" s="508">
        <v>36264</v>
      </c>
      <c r="BO41" s="508">
        <v>62865</v>
      </c>
      <c r="BP41" s="508">
        <v>99129</v>
      </c>
      <c r="BQ41" s="508">
        <v>87</v>
      </c>
      <c r="BR41" s="508">
        <v>86</v>
      </c>
      <c r="BS41" s="508">
        <v>87</v>
      </c>
      <c r="BT41" s="508">
        <v>36277</v>
      </c>
      <c r="BU41" s="508">
        <v>62884</v>
      </c>
      <c r="BV41" s="508">
        <v>99161</v>
      </c>
      <c r="BW41" s="508">
        <v>74</v>
      </c>
      <c r="BX41" s="508">
        <v>82</v>
      </c>
      <c r="BY41" s="508">
        <v>79</v>
      </c>
      <c r="BZ41" s="508">
        <v>36244</v>
      </c>
      <c r="CA41" s="508">
        <v>62810</v>
      </c>
      <c r="CB41" s="508">
        <v>99054</v>
      </c>
    </row>
    <row r="42" spans="1:80" x14ac:dyDescent="0.25">
      <c r="A42" s="487"/>
      <c r="B42" s="487" t="s">
        <v>51</v>
      </c>
      <c r="C42" s="508">
        <v>82</v>
      </c>
      <c r="D42" s="508">
        <v>86</v>
      </c>
      <c r="E42" s="508">
        <v>84</v>
      </c>
      <c r="F42" s="508">
        <v>7097</v>
      </c>
      <c r="G42" s="508">
        <v>9171</v>
      </c>
      <c r="H42" s="508">
        <v>16268</v>
      </c>
      <c r="I42" s="508">
        <v>88</v>
      </c>
      <c r="J42" s="508">
        <v>88</v>
      </c>
      <c r="K42" s="508">
        <v>88</v>
      </c>
      <c r="L42" s="508">
        <v>7098</v>
      </c>
      <c r="M42" s="508">
        <v>9176</v>
      </c>
      <c r="N42" s="508">
        <v>16274</v>
      </c>
      <c r="O42" s="508">
        <v>75</v>
      </c>
      <c r="P42" s="508">
        <v>83</v>
      </c>
      <c r="Q42" s="508">
        <v>80</v>
      </c>
      <c r="R42" s="508">
        <v>7095</v>
      </c>
      <c r="S42" s="508">
        <v>9162</v>
      </c>
      <c r="T42" s="508">
        <v>16257</v>
      </c>
      <c r="AG42" s="508">
        <v>85</v>
      </c>
      <c r="AH42" s="508">
        <v>88</v>
      </c>
      <c r="AI42" s="508">
        <v>87</v>
      </c>
      <c r="AJ42" s="508">
        <v>16471</v>
      </c>
      <c r="AK42" s="508">
        <v>26297</v>
      </c>
      <c r="AL42" s="508">
        <v>42768</v>
      </c>
      <c r="AM42" s="508">
        <v>89</v>
      </c>
      <c r="AN42" s="508">
        <v>88</v>
      </c>
      <c r="AO42" s="508">
        <v>88</v>
      </c>
      <c r="AP42" s="508">
        <v>16476</v>
      </c>
      <c r="AQ42" s="508">
        <v>26304</v>
      </c>
      <c r="AR42" s="508">
        <v>42780</v>
      </c>
      <c r="AS42" s="508">
        <v>76</v>
      </c>
      <c r="AT42" s="508">
        <v>84</v>
      </c>
      <c r="AU42" s="508">
        <v>81</v>
      </c>
      <c r="AV42" s="508">
        <v>16460</v>
      </c>
      <c r="AW42" s="508">
        <v>26286</v>
      </c>
      <c r="AX42" s="508">
        <v>42746</v>
      </c>
      <c r="BK42" s="508">
        <v>84</v>
      </c>
      <c r="BL42" s="508">
        <v>87</v>
      </c>
      <c r="BM42" s="508">
        <v>86</v>
      </c>
      <c r="BN42" s="508">
        <v>23568</v>
      </c>
      <c r="BO42" s="508">
        <v>35468</v>
      </c>
      <c r="BP42" s="508">
        <v>59036</v>
      </c>
      <c r="BQ42" s="508">
        <v>89</v>
      </c>
      <c r="BR42" s="508">
        <v>88</v>
      </c>
      <c r="BS42" s="508">
        <v>88</v>
      </c>
      <c r="BT42" s="508">
        <v>23574</v>
      </c>
      <c r="BU42" s="508">
        <v>35480</v>
      </c>
      <c r="BV42" s="508">
        <v>59054</v>
      </c>
      <c r="BW42" s="508">
        <v>75</v>
      </c>
      <c r="BX42" s="508">
        <v>84</v>
      </c>
      <c r="BY42" s="508">
        <v>81</v>
      </c>
      <c r="BZ42" s="508">
        <v>23555</v>
      </c>
      <c r="CA42" s="508">
        <v>35448</v>
      </c>
      <c r="CB42" s="508">
        <v>59003</v>
      </c>
    </row>
    <row r="43" spans="1:80" x14ac:dyDescent="0.25">
      <c r="A43" s="487"/>
      <c r="B43" s="487" t="s">
        <v>52</v>
      </c>
      <c r="C43" s="508">
        <v>74</v>
      </c>
      <c r="D43" s="508">
        <v>80</v>
      </c>
      <c r="E43" s="508">
        <v>78</v>
      </c>
      <c r="F43" s="508">
        <v>4223</v>
      </c>
      <c r="G43" s="508">
        <v>8374</v>
      </c>
      <c r="H43" s="508">
        <v>12597</v>
      </c>
      <c r="I43" s="508">
        <v>83</v>
      </c>
      <c r="J43" s="508">
        <v>82</v>
      </c>
      <c r="K43" s="508">
        <v>82</v>
      </c>
      <c r="L43" s="508">
        <v>4223</v>
      </c>
      <c r="M43" s="508">
        <v>8372</v>
      </c>
      <c r="N43" s="508">
        <v>12595</v>
      </c>
      <c r="O43" s="508">
        <v>69</v>
      </c>
      <c r="P43" s="508">
        <v>77</v>
      </c>
      <c r="Q43" s="508">
        <v>75</v>
      </c>
      <c r="R43" s="508">
        <v>4224</v>
      </c>
      <c r="S43" s="508">
        <v>8362</v>
      </c>
      <c r="T43" s="508">
        <v>12586</v>
      </c>
      <c r="AG43" s="508">
        <v>77</v>
      </c>
      <c r="AH43" s="508">
        <v>82</v>
      </c>
      <c r="AI43" s="508">
        <v>81</v>
      </c>
      <c r="AJ43" s="508">
        <v>8473</v>
      </c>
      <c r="AK43" s="508">
        <v>19023</v>
      </c>
      <c r="AL43" s="508">
        <v>27496</v>
      </c>
      <c r="AM43" s="508">
        <v>85</v>
      </c>
      <c r="AN43" s="508">
        <v>85</v>
      </c>
      <c r="AO43" s="508">
        <v>85</v>
      </c>
      <c r="AP43" s="508">
        <v>8480</v>
      </c>
      <c r="AQ43" s="508">
        <v>19032</v>
      </c>
      <c r="AR43" s="508">
        <v>27512</v>
      </c>
      <c r="AS43" s="508">
        <v>71</v>
      </c>
      <c r="AT43" s="508">
        <v>80</v>
      </c>
      <c r="AU43" s="508">
        <v>77</v>
      </c>
      <c r="AV43" s="508">
        <v>8465</v>
      </c>
      <c r="AW43" s="508">
        <v>19000</v>
      </c>
      <c r="AX43" s="508">
        <v>27465</v>
      </c>
      <c r="BK43" s="508">
        <v>76</v>
      </c>
      <c r="BL43" s="508">
        <v>81</v>
      </c>
      <c r="BM43" s="508">
        <v>80</v>
      </c>
      <c r="BN43" s="508">
        <v>12696</v>
      </c>
      <c r="BO43" s="508">
        <v>27397</v>
      </c>
      <c r="BP43" s="508">
        <v>40093</v>
      </c>
      <c r="BQ43" s="508">
        <v>84</v>
      </c>
      <c r="BR43" s="508">
        <v>84</v>
      </c>
      <c r="BS43" s="508">
        <v>84</v>
      </c>
      <c r="BT43" s="508">
        <v>12703</v>
      </c>
      <c r="BU43" s="508">
        <v>27404</v>
      </c>
      <c r="BV43" s="508">
        <v>40107</v>
      </c>
      <c r="BW43" s="508">
        <v>70</v>
      </c>
      <c r="BX43" s="508">
        <v>79</v>
      </c>
      <c r="BY43" s="508">
        <v>76</v>
      </c>
      <c r="BZ43" s="508">
        <v>12689</v>
      </c>
      <c r="CA43" s="508">
        <v>27362</v>
      </c>
      <c r="CB43" s="508">
        <v>40051</v>
      </c>
    </row>
    <row r="44" spans="1:80" x14ac:dyDescent="0.25">
      <c r="A44" s="487"/>
      <c r="B44" s="487" t="s">
        <v>53</v>
      </c>
      <c r="C44" s="508">
        <v>44</v>
      </c>
      <c r="D44" s="508">
        <v>48</v>
      </c>
      <c r="E44" s="508">
        <v>47</v>
      </c>
      <c r="F44" s="508">
        <v>1494</v>
      </c>
      <c r="G44" s="508">
        <v>4172</v>
      </c>
      <c r="H44" s="508">
        <v>5666</v>
      </c>
      <c r="I44" s="508">
        <v>49</v>
      </c>
      <c r="J44" s="508">
        <v>48</v>
      </c>
      <c r="K44" s="508">
        <v>48</v>
      </c>
      <c r="L44" s="508">
        <v>1489</v>
      </c>
      <c r="M44" s="508">
        <v>4173</v>
      </c>
      <c r="N44" s="508">
        <v>5662</v>
      </c>
      <c r="O44" s="508">
        <v>41</v>
      </c>
      <c r="P44" s="508">
        <v>47</v>
      </c>
      <c r="Q44" s="508">
        <v>45</v>
      </c>
      <c r="R44" s="508">
        <v>1493</v>
      </c>
      <c r="S44" s="508">
        <v>4167</v>
      </c>
      <c r="T44" s="508">
        <v>5660</v>
      </c>
      <c r="AG44" s="508">
        <v>44</v>
      </c>
      <c r="AH44" s="508">
        <v>53</v>
      </c>
      <c r="AI44" s="508">
        <v>51</v>
      </c>
      <c r="AJ44" s="508">
        <v>2964</v>
      </c>
      <c r="AK44" s="508">
        <v>8159</v>
      </c>
      <c r="AL44" s="508">
        <v>11123</v>
      </c>
      <c r="AM44" s="508">
        <v>48</v>
      </c>
      <c r="AN44" s="508">
        <v>56</v>
      </c>
      <c r="AO44" s="508">
        <v>54</v>
      </c>
      <c r="AP44" s="508">
        <v>2962</v>
      </c>
      <c r="AQ44" s="508">
        <v>8161</v>
      </c>
      <c r="AR44" s="508">
        <v>11123</v>
      </c>
      <c r="AS44" s="508">
        <v>40</v>
      </c>
      <c r="AT44" s="508">
        <v>53</v>
      </c>
      <c r="AU44" s="508">
        <v>49</v>
      </c>
      <c r="AV44" s="508">
        <v>2969</v>
      </c>
      <c r="AW44" s="508">
        <v>8159</v>
      </c>
      <c r="AX44" s="508">
        <v>11128</v>
      </c>
      <c r="BK44" s="508">
        <v>44</v>
      </c>
      <c r="BL44" s="508">
        <v>51</v>
      </c>
      <c r="BM44" s="508">
        <v>49</v>
      </c>
      <c r="BN44" s="508">
        <v>4458</v>
      </c>
      <c r="BO44" s="508">
        <v>12331</v>
      </c>
      <c r="BP44" s="508">
        <v>16789</v>
      </c>
      <c r="BQ44" s="508">
        <v>48</v>
      </c>
      <c r="BR44" s="508">
        <v>53</v>
      </c>
      <c r="BS44" s="508">
        <v>52</v>
      </c>
      <c r="BT44" s="508">
        <v>4451</v>
      </c>
      <c r="BU44" s="508">
        <v>12334</v>
      </c>
      <c r="BV44" s="508">
        <v>16785</v>
      </c>
      <c r="BW44" s="508">
        <v>41</v>
      </c>
      <c r="BX44" s="508">
        <v>51</v>
      </c>
      <c r="BY44" s="508">
        <v>48</v>
      </c>
      <c r="BZ44" s="508">
        <v>4462</v>
      </c>
      <c r="CA44" s="508">
        <v>12326</v>
      </c>
      <c r="CB44" s="508">
        <v>16788</v>
      </c>
    </row>
    <row r="45" spans="1:80" x14ac:dyDescent="0.25">
      <c r="C45" s="508" t="s">
        <v>416</v>
      </c>
      <c r="D45" s="508" t="s">
        <v>416</v>
      </c>
      <c r="E45" s="508" t="s">
        <v>416</v>
      </c>
      <c r="F45" s="508">
        <v>0</v>
      </c>
      <c r="G45" s="508">
        <v>0</v>
      </c>
      <c r="H45" s="508">
        <v>0</v>
      </c>
      <c r="I45" s="508" t="s">
        <v>416</v>
      </c>
      <c r="J45" s="508" t="s">
        <v>416</v>
      </c>
      <c r="K45" s="508" t="s">
        <v>416</v>
      </c>
      <c r="L45" s="508">
        <v>0</v>
      </c>
      <c r="M45" s="508">
        <v>0</v>
      </c>
      <c r="N45" s="508">
        <v>0</v>
      </c>
      <c r="O45" s="508" t="s">
        <v>416</v>
      </c>
      <c r="P45" s="508" t="s">
        <v>416</v>
      </c>
      <c r="Q45" s="508" t="s">
        <v>416</v>
      </c>
      <c r="R45" s="508">
        <v>0</v>
      </c>
      <c r="S45" s="508">
        <v>0</v>
      </c>
      <c r="T45" s="508">
        <v>0</v>
      </c>
      <c r="AG45" s="508">
        <v>48</v>
      </c>
      <c r="AH45" s="508">
        <v>46</v>
      </c>
      <c r="AI45" s="508">
        <v>47</v>
      </c>
      <c r="AJ45" s="508">
        <v>337</v>
      </c>
      <c r="AK45" s="508">
        <v>402</v>
      </c>
      <c r="AL45" s="508">
        <v>739</v>
      </c>
      <c r="AM45" s="508">
        <v>49</v>
      </c>
      <c r="AN45" s="508">
        <v>40</v>
      </c>
      <c r="AO45" s="508">
        <v>44</v>
      </c>
      <c r="AP45" s="508">
        <v>337</v>
      </c>
      <c r="AQ45" s="508">
        <v>410</v>
      </c>
      <c r="AR45" s="508">
        <v>747</v>
      </c>
      <c r="AS45" s="508">
        <v>55</v>
      </c>
      <c r="AT45" s="508">
        <v>49</v>
      </c>
      <c r="AU45" s="508">
        <v>52</v>
      </c>
      <c r="AV45" s="508">
        <v>296</v>
      </c>
      <c r="AW45" s="508">
        <v>339</v>
      </c>
      <c r="AX45" s="508">
        <v>635</v>
      </c>
      <c r="BK45" s="508">
        <v>48</v>
      </c>
      <c r="BL45" s="508">
        <v>46</v>
      </c>
      <c r="BM45" s="508">
        <v>47</v>
      </c>
      <c r="BN45" s="508">
        <v>337</v>
      </c>
      <c r="BO45" s="508">
        <v>402</v>
      </c>
      <c r="BP45" s="508">
        <v>739</v>
      </c>
      <c r="BQ45" s="508">
        <v>49</v>
      </c>
      <c r="BR45" s="508">
        <v>40</v>
      </c>
      <c r="BS45" s="508">
        <v>44</v>
      </c>
      <c r="BT45" s="508">
        <v>337</v>
      </c>
      <c r="BU45" s="508">
        <v>410</v>
      </c>
      <c r="BV45" s="508">
        <v>747</v>
      </c>
      <c r="BW45" s="508">
        <v>55</v>
      </c>
      <c r="BX45" s="508">
        <v>49</v>
      </c>
      <c r="BY45" s="508">
        <v>52</v>
      </c>
      <c r="BZ45" s="508">
        <v>296</v>
      </c>
      <c r="CA45" s="508">
        <v>339</v>
      </c>
      <c r="CB45" s="508">
        <v>635</v>
      </c>
    </row>
    <row r="46" spans="1:80" x14ac:dyDescent="0.25">
      <c r="A46" s="487"/>
      <c r="B46" s="487" t="s">
        <v>437</v>
      </c>
      <c r="C46" s="508">
        <v>87</v>
      </c>
      <c r="D46" s="508">
        <v>85</v>
      </c>
      <c r="E46" s="508">
        <v>86</v>
      </c>
      <c r="F46" s="508">
        <v>45081</v>
      </c>
      <c r="G46" s="508">
        <v>46931</v>
      </c>
      <c r="H46" s="508">
        <v>92012</v>
      </c>
      <c r="I46" s="508">
        <v>92</v>
      </c>
      <c r="J46" s="508">
        <v>87</v>
      </c>
      <c r="K46" s="508">
        <v>89</v>
      </c>
      <c r="L46" s="508">
        <v>45093</v>
      </c>
      <c r="M46" s="508">
        <v>46942</v>
      </c>
      <c r="N46" s="508">
        <v>92035</v>
      </c>
      <c r="O46" s="508">
        <v>84</v>
      </c>
      <c r="P46" s="508">
        <v>84</v>
      </c>
      <c r="Q46" s="508">
        <v>84</v>
      </c>
      <c r="R46" s="508">
        <v>45058</v>
      </c>
      <c r="S46" s="508">
        <v>46897</v>
      </c>
      <c r="T46" s="508">
        <v>91955</v>
      </c>
      <c r="AG46" s="508">
        <v>92</v>
      </c>
      <c r="AH46" s="508">
        <v>92</v>
      </c>
      <c r="AI46" s="508">
        <v>92</v>
      </c>
      <c r="AJ46" s="508">
        <v>214436</v>
      </c>
      <c r="AK46" s="508">
        <v>224908</v>
      </c>
      <c r="AL46" s="508">
        <v>439344</v>
      </c>
      <c r="AM46" s="508">
        <v>95</v>
      </c>
      <c r="AN46" s="508">
        <v>93</v>
      </c>
      <c r="AO46" s="508">
        <v>94</v>
      </c>
      <c r="AP46" s="508">
        <v>214638</v>
      </c>
      <c r="AQ46" s="508">
        <v>225054</v>
      </c>
      <c r="AR46" s="508">
        <v>439692</v>
      </c>
      <c r="AS46" s="508">
        <v>90</v>
      </c>
      <c r="AT46" s="508">
        <v>91</v>
      </c>
      <c r="AU46" s="508">
        <v>91</v>
      </c>
      <c r="AV46" s="508">
        <v>214745</v>
      </c>
      <c r="AW46" s="508">
        <v>225401</v>
      </c>
      <c r="AX46" s="508">
        <v>440146</v>
      </c>
      <c r="BK46" s="508">
        <v>91</v>
      </c>
      <c r="BL46" s="508">
        <v>90</v>
      </c>
      <c r="BM46" s="508">
        <v>91</v>
      </c>
      <c r="BN46" s="508">
        <v>259517</v>
      </c>
      <c r="BO46" s="508">
        <v>271839</v>
      </c>
      <c r="BP46" s="508">
        <v>531356</v>
      </c>
      <c r="BQ46" s="508">
        <v>95</v>
      </c>
      <c r="BR46" s="508">
        <v>92</v>
      </c>
      <c r="BS46" s="508">
        <v>93</v>
      </c>
      <c r="BT46" s="508">
        <v>259731</v>
      </c>
      <c r="BU46" s="508">
        <v>271996</v>
      </c>
      <c r="BV46" s="508">
        <v>531727</v>
      </c>
      <c r="BW46" s="508">
        <v>89</v>
      </c>
      <c r="BX46" s="508">
        <v>90</v>
      </c>
      <c r="BY46" s="508">
        <v>90</v>
      </c>
      <c r="BZ46" s="508">
        <v>259803</v>
      </c>
      <c r="CA46" s="508">
        <v>272298</v>
      </c>
      <c r="CB46" s="508">
        <v>532101</v>
      </c>
    </row>
  </sheetData>
  <mergeCells count="1">
    <mergeCell ref="A1:T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78"/>
  <sheetViews>
    <sheetView workbookViewId="0">
      <pane ySplit="6" topLeftCell="A7" activePane="bottomLeft" state="frozen"/>
      <selection sqref="A1:N1"/>
      <selection pane="bottomLeft" sqref="A1:N1"/>
    </sheetView>
  </sheetViews>
  <sheetFormatPr defaultColWidth="9.140625" defaultRowHeight="12.75" x14ac:dyDescent="0.2"/>
  <cols>
    <col min="1" max="3" width="10.7109375" style="3" customWidth="1"/>
    <col min="4" max="4" width="10.7109375" style="85" customWidth="1"/>
    <col min="5" max="5" width="5.7109375" style="85" customWidth="1"/>
    <col min="6" max="6" width="10.85546875" style="3" customWidth="1"/>
    <col min="7" max="8" width="10.7109375" style="3" customWidth="1"/>
    <col min="9" max="9" width="5.7109375" style="3" customWidth="1"/>
    <col min="10" max="12" width="10.7109375" style="3" customWidth="1"/>
    <col min="13" max="13" width="9.140625" style="3" customWidth="1"/>
    <col min="14" max="16384" width="9.140625" style="3"/>
  </cols>
  <sheetData>
    <row r="1" spans="1:12" s="813" customFormat="1" ht="14.25" customHeight="1" x14ac:dyDescent="0.2">
      <c r="A1" s="65" t="s">
        <v>101</v>
      </c>
      <c r="B1" s="65"/>
      <c r="C1" s="65"/>
      <c r="D1" s="65"/>
      <c r="E1" s="65"/>
      <c r="F1" s="3"/>
      <c r="G1" s="3"/>
      <c r="H1" s="3"/>
      <c r="I1" s="3"/>
      <c r="J1" s="3"/>
      <c r="K1" s="3"/>
      <c r="L1" s="3"/>
    </row>
    <row r="2" spans="1:12" s="813" customFormat="1" ht="14.25" customHeight="1" x14ac:dyDescent="0.2">
      <c r="A2" s="1030" t="s">
        <v>581</v>
      </c>
      <c r="B2" s="1030"/>
      <c r="C2" s="1030"/>
      <c r="D2" s="1030"/>
      <c r="E2" s="806"/>
      <c r="F2" s="3"/>
      <c r="G2" s="3"/>
      <c r="H2" s="3"/>
      <c r="I2" s="3"/>
      <c r="J2" s="3"/>
      <c r="K2" s="3"/>
      <c r="L2" s="3"/>
    </row>
    <row r="3" spans="1:12" s="813" customFormat="1" ht="14.25" customHeight="1" x14ac:dyDescent="0.2">
      <c r="A3" s="1" t="s">
        <v>64</v>
      </c>
      <c r="B3" s="66"/>
      <c r="C3" s="66"/>
      <c r="D3" s="66"/>
      <c r="E3" s="66"/>
      <c r="F3" s="3"/>
      <c r="G3" s="3"/>
      <c r="H3" s="3"/>
      <c r="I3" s="3"/>
      <c r="J3" s="3"/>
      <c r="K3" s="3"/>
      <c r="L3" s="3"/>
    </row>
    <row r="4" spans="1:12" s="813" customFormat="1" x14ac:dyDescent="0.2">
      <c r="A4" s="67"/>
      <c r="B4" s="68"/>
      <c r="C4" s="68"/>
      <c r="D4" s="68"/>
      <c r="E4" s="68"/>
      <c r="F4" s="69"/>
      <c r="G4" s="3"/>
      <c r="H4" s="3"/>
      <c r="I4" s="3"/>
      <c r="J4" s="3"/>
      <c r="K4" s="3"/>
      <c r="L4" s="3"/>
    </row>
    <row r="5" spans="1:12" s="813" customFormat="1" ht="25.5" customHeight="1" x14ac:dyDescent="0.2">
      <c r="A5" s="70"/>
      <c r="B5" s="1031" t="s">
        <v>102</v>
      </c>
      <c r="C5" s="1031"/>
      <c r="D5" s="1031"/>
      <c r="E5" s="71"/>
      <c r="F5" s="1031" t="s">
        <v>454</v>
      </c>
      <c r="G5" s="1031"/>
      <c r="H5" s="1031"/>
      <c r="I5" s="70"/>
      <c r="J5" s="1031" t="s">
        <v>103</v>
      </c>
      <c r="K5" s="1031"/>
      <c r="L5" s="1031"/>
    </row>
    <row r="6" spans="1:12" s="77" customFormat="1" ht="36" customHeight="1" x14ac:dyDescent="0.2">
      <c r="A6" s="72"/>
      <c r="B6" s="73" t="s">
        <v>20</v>
      </c>
      <c r="C6" s="74" t="s">
        <v>104</v>
      </c>
      <c r="D6" s="73" t="s">
        <v>22</v>
      </c>
      <c r="E6" s="75"/>
      <c r="F6" s="73" t="s">
        <v>20</v>
      </c>
      <c r="G6" s="74" t="s">
        <v>104</v>
      </c>
      <c r="H6" s="73" t="s">
        <v>22</v>
      </c>
      <c r="I6" s="76"/>
      <c r="J6" s="73" t="s">
        <v>20</v>
      </c>
      <c r="K6" s="74" t="s">
        <v>104</v>
      </c>
      <c r="L6" s="73" t="s">
        <v>22</v>
      </c>
    </row>
    <row r="7" spans="1:12" s="813" customFormat="1" x14ac:dyDescent="0.2">
      <c r="A7" s="78" t="s">
        <v>27</v>
      </c>
      <c r="B7" s="79"/>
      <c r="C7" s="79"/>
      <c r="D7" s="79"/>
      <c r="E7" s="79"/>
      <c r="F7" s="79"/>
      <c r="G7" s="79"/>
      <c r="H7" s="79"/>
      <c r="I7" s="79"/>
      <c r="J7" s="79"/>
      <c r="K7" s="79"/>
      <c r="L7" s="79"/>
    </row>
    <row r="8" spans="1:12" s="813" customFormat="1" x14ac:dyDescent="0.2">
      <c r="A8" s="80">
        <v>2007</v>
      </c>
      <c r="B8" s="79">
        <v>84</v>
      </c>
      <c r="C8" s="79" t="s">
        <v>416</v>
      </c>
      <c r="D8" s="79">
        <v>77</v>
      </c>
      <c r="E8" s="79"/>
      <c r="F8" s="79" t="s">
        <v>77</v>
      </c>
      <c r="G8" s="79" t="s">
        <v>416</v>
      </c>
      <c r="H8" s="79" t="s">
        <v>77</v>
      </c>
      <c r="I8" s="79"/>
      <c r="J8" s="79">
        <v>48</v>
      </c>
      <c r="K8" s="79" t="s">
        <v>416</v>
      </c>
      <c r="L8" s="79">
        <v>32</v>
      </c>
    </row>
    <row r="9" spans="1:12" s="813" customFormat="1" x14ac:dyDescent="0.2">
      <c r="A9" s="80">
        <v>2008</v>
      </c>
      <c r="B9" s="58">
        <v>87</v>
      </c>
      <c r="C9" s="79" t="s">
        <v>416</v>
      </c>
      <c r="D9" s="58">
        <v>79</v>
      </c>
      <c r="E9" s="58"/>
      <c r="F9" s="79" t="s">
        <v>77</v>
      </c>
      <c r="G9" s="79" t="s">
        <v>416</v>
      </c>
      <c r="H9" s="79" t="s">
        <v>77</v>
      </c>
      <c r="I9" s="79"/>
      <c r="J9" s="58">
        <v>49</v>
      </c>
      <c r="K9" s="79" t="s">
        <v>416</v>
      </c>
      <c r="L9" s="81">
        <v>31</v>
      </c>
    </row>
    <row r="10" spans="1:12" s="813" customFormat="1" x14ac:dyDescent="0.2">
      <c r="A10" s="80">
        <v>2009</v>
      </c>
      <c r="B10" s="58">
        <v>86</v>
      </c>
      <c r="C10" s="79" t="s">
        <v>416</v>
      </c>
      <c r="D10" s="58">
        <v>79</v>
      </c>
      <c r="E10" s="58"/>
      <c r="F10" s="79" t="s">
        <v>77</v>
      </c>
      <c r="G10" s="79" t="s">
        <v>416</v>
      </c>
      <c r="H10" s="79" t="s">
        <v>77</v>
      </c>
      <c r="I10" s="79"/>
      <c r="J10" s="58">
        <v>47</v>
      </c>
      <c r="K10" s="79" t="s">
        <v>416</v>
      </c>
      <c r="L10" s="58">
        <v>35</v>
      </c>
    </row>
    <row r="11" spans="1:12" s="813" customFormat="1" x14ac:dyDescent="0.2">
      <c r="A11" s="80" t="s">
        <v>105</v>
      </c>
      <c r="B11" s="58">
        <v>83</v>
      </c>
      <c r="C11" s="79" t="s">
        <v>416</v>
      </c>
      <c r="D11" s="58">
        <v>79</v>
      </c>
      <c r="E11" s="58"/>
      <c r="F11" s="79" t="s">
        <v>77</v>
      </c>
      <c r="G11" s="79" t="s">
        <v>416</v>
      </c>
      <c r="H11" s="79" t="s">
        <v>77</v>
      </c>
      <c r="I11" s="79"/>
      <c r="J11" s="58">
        <v>50</v>
      </c>
      <c r="K11" s="79" t="s">
        <v>416</v>
      </c>
      <c r="L11" s="58">
        <v>34</v>
      </c>
    </row>
    <row r="12" spans="1:12" s="813" customFormat="1" x14ac:dyDescent="0.2">
      <c r="A12" s="80" t="s">
        <v>106</v>
      </c>
      <c r="B12" s="58">
        <v>84</v>
      </c>
      <c r="C12" s="79" t="s">
        <v>416</v>
      </c>
      <c r="D12" s="58">
        <v>80</v>
      </c>
      <c r="E12" s="58"/>
      <c r="F12" s="79" t="s">
        <v>77</v>
      </c>
      <c r="G12" s="79" t="s">
        <v>416</v>
      </c>
      <c r="H12" s="79" t="s">
        <v>77</v>
      </c>
      <c r="I12" s="79"/>
      <c r="J12" s="58">
        <v>43</v>
      </c>
      <c r="K12" s="79" t="s">
        <v>416</v>
      </c>
      <c r="L12" s="58">
        <v>35</v>
      </c>
    </row>
    <row r="13" spans="1:12" s="813" customFormat="1" x14ac:dyDescent="0.2">
      <c r="A13" s="80" t="s">
        <v>107</v>
      </c>
      <c r="B13" s="58">
        <v>87</v>
      </c>
      <c r="C13" s="79" t="s">
        <v>416</v>
      </c>
      <c r="D13" s="58">
        <v>84</v>
      </c>
      <c r="E13" s="58"/>
      <c r="F13" s="79" t="s">
        <v>77</v>
      </c>
      <c r="G13" s="79" t="s">
        <v>416</v>
      </c>
      <c r="H13" s="79" t="s">
        <v>77</v>
      </c>
      <c r="I13" s="79"/>
      <c r="J13" s="58">
        <v>48</v>
      </c>
      <c r="K13" s="79" t="s">
        <v>416</v>
      </c>
      <c r="L13" s="58">
        <v>39</v>
      </c>
    </row>
    <row r="14" spans="1:12" s="813" customFormat="1" x14ac:dyDescent="0.2">
      <c r="A14" s="80" t="s">
        <v>108</v>
      </c>
      <c r="B14" s="58">
        <v>86</v>
      </c>
      <c r="C14" s="79">
        <v>74</v>
      </c>
      <c r="D14" s="58">
        <v>85</v>
      </c>
      <c r="E14" s="58"/>
      <c r="F14" s="79">
        <v>75</v>
      </c>
      <c r="G14" s="79">
        <v>65</v>
      </c>
      <c r="H14" s="79">
        <v>73</v>
      </c>
      <c r="I14" s="79"/>
      <c r="J14" s="58">
        <v>45</v>
      </c>
      <c r="K14" s="79">
        <v>48</v>
      </c>
      <c r="L14" s="58">
        <v>41</v>
      </c>
    </row>
    <row r="15" spans="1:12" s="813" customFormat="1" x14ac:dyDescent="0.2">
      <c r="A15" s="80" t="s">
        <v>109</v>
      </c>
      <c r="B15" s="58">
        <v>89</v>
      </c>
      <c r="C15" s="79">
        <v>76</v>
      </c>
      <c r="D15" s="58">
        <v>86</v>
      </c>
      <c r="E15" s="58"/>
      <c r="F15" s="79">
        <v>78</v>
      </c>
      <c r="G15" s="79">
        <v>68</v>
      </c>
      <c r="H15" s="79">
        <v>76</v>
      </c>
      <c r="I15" s="79"/>
      <c r="J15" s="58">
        <v>50</v>
      </c>
      <c r="K15" s="79">
        <v>52</v>
      </c>
      <c r="L15" s="58">
        <v>42</v>
      </c>
    </row>
    <row r="16" spans="1:12" s="813" customFormat="1" x14ac:dyDescent="0.2">
      <c r="A16" s="80">
        <v>2015</v>
      </c>
      <c r="B16" s="58">
        <v>89</v>
      </c>
      <c r="C16" s="79">
        <v>80</v>
      </c>
      <c r="D16" s="58">
        <v>87</v>
      </c>
      <c r="E16" s="58"/>
      <c r="F16" s="79">
        <v>80</v>
      </c>
      <c r="G16" s="79">
        <v>73</v>
      </c>
      <c r="H16" s="79">
        <v>77</v>
      </c>
      <c r="I16" s="79"/>
      <c r="J16" s="58">
        <v>49</v>
      </c>
      <c r="K16" s="79">
        <v>56</v>
      </c>
      <c r="L16" s="58">
        <v>42</v>
      </c>
    </row>
    <row r="17" spans="1:12" s="813" customFormat="1" x14ac:dyDescent="0.2">
      <c r="A17" s="80"/>
      <c r="B17" s="58"/>
      <c r="C17" s="79"/>
      <c r="D17" s="58"/>
      <c r="E17" s="58"/>
      <c r="F17" s="79"/>
      <c r="G17" s="79"/>
      <c r="H17" s="79"/>
      <c r="I17" s="79"/>
      <c r="J17" s="58"/>
      <c r="K17" s="79"/>
      <c r="L17" s="58"/>
    </row>
    <row r="18" spans="1:12" s="813" customFormat="1" x14ac:dyDescent="0.2">
      <c r="A18" s="78" t="s">
        <v>29</v>
      </c>
      <c r="B18" s="79"/>
      <c r="C18" s="79"/>
      <c r="D18" s="79"/>
      <c r="E18" s="79"/>
      <c r="F18" s="79"/>
      <c r="G18" s="79"/>
      <c r="H18" s="79"/>
      <c r="I18" s="79"/>
      <c r="J18" s="79"/>
      <c r="K18" s="79"/>
      <c r="L18" s="79"/>
    </row>
    <row r="19" spans="1:12" s="813" customFormat="1" x14ac:dyDescent="0.2">
      <c r="A19" s="80">
        <v>2007</v>
      </c>
      <c r="B19" s="79">
        <v>81</v>
      </c>
      <c r="C19" s="79" t="s">
        <v>416</v>
      </c>
      <c r="D19" s="79">
        <v>78</v>
      </c>
      <c r="E19" s="79"/>
      <c r="F19" s="79" t="s">
        <v>77</v>
      </c>
      <c r="G19" s="79" t="s">
        <v>416</v>
      </c>
      <c r="H19" s="79" t="s">
        <v>77</v>
      </c>
      <c r="I19" s="79"/>
      <c r="J19" s="79">
        <v>44</v>
      </c>
      <c r="K19" s="79" t="s">
        <v>416</v>
      </c>
      <c r="L19" s="79">
        <v>35</v>
      </c>
    </row>
    <row r="20" spans="1:12" s="813" customFormat="1" x14ac:dyDescent="0.2">
      <c r="A20" s="80">
        <v>2008</v>
      </c>
      <c r="B20" s="58">
        <v>83</v>
      </c>
      <c r="C20" s="79" t="s">
        <v>416</v>
      </c>
      <c r="D20" s="58">
        <v>79</v>
      </c>
      <c r="E20" s="58"/>
      <c r="F20" s="79" t="s">
        <v>77</v>
      </c>
      <c r="G20" s="79" t="s">
        <v>416</v>
      </c>
      <c r="H20" s="79" t="s">
        <v>77</v>
      </c>
      <c r="I20" s="79"/>
      <c r="J20" s="58">
        <v>43</v>
      </c>
      <c r="K20" s="79" t="s">
        <v>416</v>
      </c>
      <c r="L20" s="81">
        <v>35</v>
      </c>
    </row>
    <row r="21" spans="1:12" s="813" customFormat="1" x14ac:dyDescent="0.2">
      <c r="A21" s="80">
        <v>2009</v>
      </c>
      <c r="B21" s="58">
        <v>82</v>
      </c>
      <c r="C21" s="79" t="s">
        <v>416</v>
      </c>
      <c r="D21" s="58">
        <v>79</v>
      </c>
      <c r="E21" s="58"/>
      <c r="F21" s="79" t="s">
        <v>77</v>
      </c>
      <c r="G21" s="79" t="s">
        <v>416</v>
      </c>
      <c r="H21" s="79" t="s">
        <v>77</v>
      </c>
      <c r="I21" s="79"/>
      <c r="J21" s="58">
        <v>41</v>
      </c>
      <c r="K21" s="79" t="s">
        <v>416</v>
      </c>
      <c r="L21" s="58">
        <v>37</v>
      </c>
    </row>
    <row r="22" spans="1:12" s="813" customFormat="1" x14ac:dyDescent="0.2">
      <c r="A22" s="80" t="s">
        <v>105</v>
      </c>
      <c r="B22" s="58">
        <v>80</v>
      </c>
      <c r="C22" s="79" t="s">
        <v>416</v>
      </c>
      <c r="D22" s="58">
        <v>79</v>
      </c>
      <c r="E22" s="58"/>
      <c r="F22" s="79" t="s">
        <v>77</v>
      </c>
      <c r="G22" s="79" t="s">
        <v>416</v>
      </c>
      <c r="H22" s="79" t="s">
        <v>77</v>
      </c>
      <c r="I22" s="79"/>
      <c r="J22" s="58">
        <v>45</v>
      </c>
      <c r="K22" s="79" t="s">
        <v>416</v>
      </c>
      <c r="L22" s="58">
        <v>36</v>
      </c>
    </row>
    <row r="23" spans="1:12" s="813" customFormat="1" x14ac:dyDescent="0.2">
      <c r="A23" s="80" t="s">
        <v>106</v>
      </c>
      <c r="B23" s="58">
        <v>80</v>
      </c>
      <c r="C23" s="79" t="s">
        <v>416</v>
      </c>
      <c r="D23" s="58">
        <v>80</v>
      </c>
      <c r="E23" s="58"/>
      <c r="F23" s="79" t="s">
        <v>77</v>
      </c>
      <c r="G23" s="79" t="s">
        <v>416</v>
      </c>
      <c r="H23" s="79" t="s">
        <v>77</v>
      </c>
      <c r="I23" s="79"/>
      <c r="J23" s="58">
        <v>37</v>
      </c>
      <c r="K23" s="79" t="s">
        <v>416</v>
      </c>
      <c r="L23" s="58">
        <v>37</v>
      </c>
    </row>
    <row r="24" spans="1:12" s="813" customFormat="1" x14ac:dyDescent="0.2">
      <c r="A24" s="80" t="s">
        <v>107</v>
      </c>
      <c r="B24" s="58">
        <v>84</v>
      </c>
      <c r="C24" s="79" t="s">
        <v>416</v>
      </c>
      <c r="D24" s="58">
        <v>84</v>
      </c>
      <c r="E24" s="58"/>
      <c r="F24" s="79" t="s">
        <v>77</v>
      </c>
      <c r="G24" s="79" t="s">
        <v>416</v>
      </c>
      <c r="H24" s="79" t="s">
        <v>77</v>
      </c>
      <c r="I24" s="79"/>
      <c r="J24" s="58">
        <v>43</v>
      </c>
      <c r="K24" s="79" t="s">
        <v>416</v>
      </c>
      <c r="L24" s="58">
        <v>42</v>
      </c>
    </row>
    <row r="25" spans="1:12" s="813" customFormat="1" x14ac:dyDescent="0.2">
      <c r="A25" s="80" t="s">
        <v>108</v>
      </c>
      <c r="B25" s="58">
        <v>83</v>
      </c>
      <c r="C25" s="79">
        <v>69</v>
      </c>
      <c r="D25" s="58">
        <v>84</v>
      </c>
      <c r="E25" s="58"/>
      <c r="F25" s="79">
        <v>72</v>
      </c>
      <c r="G25" s="79">
        <v>59</v>
      </c>
      <c r="H25" s="79">
        <v>74</v>
      </c>
      <c r="I25" s="79"/>
      <c r="J25" s="58">
        <v>41</v>
      </c>
      <c r="K25" s="79">
        <v>42</v>
      </c>
      <c r="L25" s="58">
        <v>43</v>
      </c>
    </row>
    <row r="26" spans="1:12" s="813" customFormat="1" x14ac:dyDescent="0.2">
      <c r="A26" s="80" t="s">
        <v>109</v>
      </c>
      <c r="B26" s="58">
        <v>87</v>
      </c>
      <c r="C26" s="79">
        <v>72</v>
      </c>
      <c r="D26" s="58">
        <v>86</v>
      </c>
      <c r="E26" s="58"/>
      <c r="F26" s="79">
        <v>76</v>
      </c>
      <c r="G26" s="79">
        <v>63</v>
      </c>
      <c r="H26" s="79">
        <v>76</v>
      </c>
      <c r="I26" s="79"/>
      <c r="J26" s="58">
        <v>46</v>
      </c>
      <c r="K26" s="79">
        <v>46</v>
      </c>
      <c r="L26" s="58">
        <v>44</v>
      </c>
    </row>
    <row r="27" spans="1:12" s="813" customFormat="1" x14ac:dyDescent="0.2">
      <c r="A27" s="80">
        <v>2015</v>
      </c>
      <c r="B27" s="58">
        <v>87</v>
      </c>
      <c r="C27" s="79">
        <v>76</v>
      </c>
      <c r="D27" s="58">
        <v>87</v>
      </c>
      <c r="E27" s="58"/>
      <c r="F27" s="79">
        <v>78</v>
      </c>
      <c r="G27" s="79">
        <v>68</v>
      </c>
      <c r="H27" s="79">
        <v>78</v>
      </c>
      <c r="I27" s="79"/>
      <c r="J27" s="58">
        <v>44</v>
      </c>
      <c r="K27" s="79">
        <v>50</v>
      </c>
      <c r="L27" s="58">
        <v>46</v>
      </c>
    </row>
    <row r="28" spans="1:12" s="813" customFormat="1" x14ac:dyDescent="0.2">
      <c r="A28" s="63"/>
      <c r="B28" s="79"/>
      <c r="C28" s="79"/>
      <c r="D28" s="79"/>
      <c r="E28" s="79"/>
      <c r="F28" s="79"/>
      <c r="G28" s="79"/>
      <c r="H28" s="79"/>
      <c r="I28" s="79"/>
      <c r="J28" s="79"/>
      <c r="K28" s="79"/>
      <c r="L28" s="79"/>
    </row>
    <row r="29" spans="1:12" s="813" customFormat="1" x14ac:dyDescent="0.2">
      <c r="A29" s="78" t="s">
        <v>30</v>
      </c>
      <c r="B29" s="79"/>
      <c r="C29" s="79"/>
      <c r="D29" s="79"/>
      <c r="E29" s="79"/>
      <c r="F29" s="79"/>
      <c r="G29" s="79"/>
      <c r="H29" s="79"/>
      <c r="I29" s="79"/>
      <c r="J29" s="79"/>
      <c r="K29" s="79"/>
      <c r="L29" s="79"/>
    </row>
    <row r="30" spans="1:12" s="813" customFormat="1" x14ac:dyDescent="0.2">
      <c r="A30" s="80">
        <v>2007</v>
      </c>
      <c r="B30" s="79">
        <v>87</v>
      </c>
      <c r="C30" s="79" t="s">
        <v>416</v>
      </c>
      <c r="D30" s="79">
        <v>76</v>
      </c>
      <c r="E30" s="79"/>
      <c r="F30" s="79" t="s">
        <v>77</v>
      </c>
      <c r="G30" s="79" t="s">
        <v>416</v>
      </c>
      <c r="H30" s="79" t="s">
        <v>77</v>
      </c>
      <c r="I30" s="79"/>
      <c r="J30" s="79">
        <v>52</v>
      </c>
      <c r="K30" s="79" t="s">
        <v>416</v>
      </c>
      <c r="L30" s="79">
        <v>30</v>
      </c>
    </row>
    <row r="31" spans="1:12" s="813" customFormat="1" x14ac:dyDescent="0.2">
      <c r="A31" s="80">
        <v>2008</v>
      </c>
      <c r="B31" s="58">
        <v>90</v>
      </c>
      <c r="C31" s="79" t="s">
        <v>416</v>
      </c>
      <c r="D31" s="58">
        <v>78</v>
      </c>
      <c r="E31" s="58"/>
      <c r="F31" s="79" t="s">
        <v>77</v>
      </c>
      <c r="G31" s="79" t="s">
        <v>416</v>
      </c>
      <c r="H31" s="79" t="s">
        <v>77</v>
      </c>
      <c r="I31" s="79"/>
      <c r="J31" s="58">
        <v>55</v>
      </c>
      <c r="K31" s="79" t="s">
        <v>416</v>
      </c>
      <c r="L31" s="81">
        <v>28</v>
      </c>
    </row>
    <row r="32" spans="1:12" s="813" customFormat="1" x14ac:dyDescent="0.2">
      <c r="A32" s="80">
        <v>2009</v>
      </c>
      <c r="B32" s="58">
        <v>89</v>
      </c>
      <c r="C32" s="79" t="s">
        <v>416</v>
      </c>
      <c r="D32" s="58">
        <v>78</v>
      </c>
      <c r="E32" s="58"/>
      <c r="F32" s="79" t="s">
        <v>77</v>
      </c>
      <c r="G32" s="79" t="s">
        <v>416</v>
      </c>
      <c r="H32" s="79" t="s">
        <v>77</v>
      </c>
      <c r="I32" s="79"/>
      <c r="J32" s="58">
        <v>54</v>
      </c>
      <c r="K32" s="79" t="s">
        <v>416</v>
      </c>
      <c r="L32" s="58">
        <v>32</v>
      </c>
    </row>
    <row r="33" spans="1:19" s="813" customFormat="1" x14ac:dyDescent="0.2">
      <c r="A33" s="80" t="s">
        <v>105</v>
      </c>
      <c r="B33" s="58">
        <v>87</v>
      </c>
      <c r="C33" s="79" t="s">
        <v>416</v>
      </c>
      <c r="D33" s="58">
        <v>79</v>
      </c>
      <c r="E33" s="58"/>
      <c r="F33" s="79" t="s">
        <v>77</v>
      </c>
      <c r="G33" s="79" t="s">
        <v>416</v>
      </c>
      <c r="H33" s="79" t="s">
        <v>77</v>
      </c>
      <c r="I33" s="79"/>
      <c r="J33" s="58">
        <v>56</v>
      </c>
      <c r="K33" s="79" t="s">
        <v>416</v>
      </c>
      <c r="L33" s="58">
        <v>32</v>
      </c>
    </row>
    <row r="34" spans="1:19" s="813" customFormat="1" x14ac:dyDescent="0.2">
      <c r="A34" s="80" t="s">
        <v>106</v>
      </c>
      <c r="B34" s="58">
        <v>88</v>
      </c>
      <c r="C34" s="79" t="s">
        <v>416</v>
      </c>
      <c r="D34" s="58">
        <v>80</v>
      </c>
      <c r="E34" s="58"/>
      <c r="F34" s="79" t="s">
        <v>77</v>
      </c>
      <c r="G34" s="79" t="s">
        <v>416</v>
      </c>
      <c r="H34" s="79" t="s">
        <v>77</v>
      </c>
      <c r="I34" s="79"/>
      <c r="J34" s="58">
        <v>48</v>
      </c>
      <c r="K34" s="79" t="s">
        <v>416</v>
      </c>
      <c r="L34" s="58">
        <v>33</v>
      </c>
    </row>
    <row r="35" spans="1:19" s="813" customFormat="1" x14ac:dyDescent="0.2">
      <c r="A35" s="80" t="s">
        <v>107</v>
      </c>
      <c r="B35" s="58">
        <v>90</v>
      </c>
      <c r="C35" s="79" t="s">
        <v>416</v>
      </c>
      <c r="D35" s="58">
        <v>84</v>
      </c>
      <c r="E35" s="58"/>
      <c r="F35" s="79" t="s">
        <v>77</v>
      </c>
      <c r="G35" s="79" t="s">
        <v>416</v>
      </c>
      <c r="H35" s="79" t="s">
        <v>77</v>
      </c>
      <c r="I35" s="79"/>
      <c r="J35" s="58">
        <v>53</v>
      </c>
      <c r="K35" s="79" t="s">
        <v>416</v>
      </c>
      <c r="L35" s="58">
        <v>36</v>
      </c>
    </row>
    <row r="36" spans="1:19" s="813" customFormat="1" x14ac:dyDescent="0.2">
      <c r="A36" s="80" t="s">
        <v>108</v>
      </c>
      <c r="B36" s="58">
        <v>88</v>
      </c>
      <c r="C36" s="79">
        <v>79</v>
      </c>
      <c r="D36" s="58">
        <v>85</v>
      </c>
      <c r="E36" s="58"/>
      <c r="F36" s="79">
        <v>78</v>
      </c>
      <c r="G36" s="79">
        <v>71</v>
      </c>
      <c r="H36" s="79">
        <v>72</v>
      </c>
      <c r="I36" s="79"/>
      <c r="J36" s="58">
        <v>48</v>
      </c>
      <c r="K36" s="79">
        <v>54</v>
      </c>
      <c r="L36" s="58">
        <v>39</v>
      </c>
    </row>
    <row r="37" spans="1:19" s="813" customFormat="1" x14ac:dyDescent="0.2">
      <c r="A37" s="80" t="s">
        <v>109</v>
      </c>
      <c r="B37" s="58">
        <v>91</v>
      </c>
      <c r="C37" s="79">
        <v>81</v>
      </c>
      <c r="D37" s="58">
        <v>86</v>
      </c>
      <c r="E37" s="58"/>
      <c r="F37" s="79">
        <v>81</v>
      </c>
      <c r="G37" s="79">
        <v>74</v>
      </c>
      <c r="H37" s="79">
        <v>75</v>
      </c>
      <c r="I37" s="79"/>
      <c r="J37" s="58">
        <v>53</v>
      </c>
      <c r="K37" s="79">
        <v>58</v>
      </c>
      <c r="L37" s="58">
        <v>40</v>
      </c>
    </row>
    <row r="38" spans="1:19" s="813" customFormat="1" x14ac:dyDescent="0.2">
      <c r="A38" s="80">
        <v>2015</v>
      </c>
      <c r="B38" s="58">
        <v>91</v>
      </c>
      <c r="C38" s="79">
        <v>84</v>
      </c>
      <c r="D38" s="58">
        <v>87</v>
      </c>
      <c r="E38" s="58"/>
      <c r="F38" s="79">
        <v>83</v>
      </c>
      <c r="G38" s="79">
        <v>78</v>
      </c>
      <c r="H38" s="79">
        <v>76</v>
      </c>
      <c r="I38" s="79"/>
      <c r="J38" s="58">
        <v>53</v>
      </c>
      <c r="K38" s="79">
        <v>61</v>
      </c>
      <c r="L38" s="58">
        <v>37</v>
      </c>
    </row>
    <row r="39" spans="1:19" s="813" customFormat="1" x14ac:dyDescent="0.2">
      <c r="A39" s="82"/>
      <c r="B39" s="83"/>
      <c r="C39" s="83"/>
      <c r="D39" s="83"/>
      <c r="E39" s="83"/>
      <c r="F39" s="83"/>
      <c r="G39" s="83"/>
      <c r="H39" s="83"/>
      <c r="I39" s="83"/>
      <c r="J39" s="84"/>
      <c r="K39" s="84"/>
      <c r="L39" s="84"/>
    </row>
    <row r="40" spans="1:19" s="813" customFormat="1" x14ac:dyDescent="0.2">
      <c r="A40" s="63"/>
      <c r="B40" s="80"/>
      <c r="C40" s="80"/>
      <c r="D40" s="80"/>
      <c r="E40" s="80"/>
      <c r="F40" s="3"/>
      <c r="G40" s="3"/>
      <c r="H40" s="3"/>
      <c r="I40" s="3"/>
      <c r="J40" s="3"/>
      <c r="K40" s="3"/>
      <c r="L40" s="636" t="s">
        <v>167</v>
      </c>
    </row>
    <row r="41" spans="1:19" s="813" customFormat="1" x14ac:dyDescent="0.2">
      <c r="A41" s="63"/>
      <c r="B41" s="80"/>
      <c r="C41" s="80"/>
      <c r="D41" s="80"/>
      <c r="E41" s="80"/>
      <c r="F41" s="3"/>
      <c r="G41" s="3"/>
      <c r="H41" s="3"/>
      <c r="I41" s="3"/>
      <c r="J41" s="3"/>
      <c r="K41" s="3"/>
      <c r="L41" s="3"/>
    </row>
    <row r="42" spans="1:19" s="813" customFormat="1" ht="12.75" customHeight="1" x14ac:dyDescent="0.2">
      <c r="A42" s="63" t="s">
        <v>622</v>
      </c>
      <c r="B42" s="3"/>
      <c r="C42" s="3"/>
      <c r="D42" s="85"/>
      <c r="E42" s="85"/>
      <c r="F42" s="3"/>
      <c r="G42" s="3"/>
      <c r="H42" s="3"/>
      <c r="I42" s="3"/>
      <c r="J42" s="3"/>
      <c r="K42" s="3"/>
      <c r="L42" s="3"/>
    </row>
    <row r="43" spans="1:19" s="813" customFormat="1" ht="12.75" customHeight="1" x14ac:dyDescent="0.2">
      <c r="A43" s="57" t="s">
        <v>110</v>
      </c>
      <c r="B43" s="3"/>
      <c r="C43" s="3"/>
      <c r="D43" s="3"/>
      <c r="E43" s="3"/>
      <c r="F43" s="3"/>
      <c r="G43" s="3"/>
      <c r="H43" s="3"/>
      <c r="I43" s="3"/>
      <c r="J43" s="3"/>
      <c r="K43" s="3"/>
      <c r="L43" s="3"/>
    </row>
    <row r="44" spans="1:19" s="814" customFormat="1" ht="46.5" customHeight="1" x14ac:dyDescent="0.2">
      <c r="A44" s="1025" t="s">
        <v>452</v>
      </c>
      <c r="B44" s="1025"/>
      <c r="C44" s="1025"/>
      <c r="D44" s="1025"/>
      <c r="E44" s="1025"/>
      <c r="F44" s="1025"/>
      <c r="G44" s="1025"/>
      <c r="H44" s="1025"/>
      <c r="I44" s="1025"/>
      <c r="J44" s="1025"/>
      <c r="K44" s="1025"/>
      <c r="L44" s="1025"/>
      <c r="M44" s="774"/>
      <c r="N44" s="774"/>
      <c r="O44" s="774"/>
      <c r="P44" s="774"/>
      <c r="Q44" s="775"/>
      <c r="R44" s="775"/>
      <c r="S44" s="775"/>
    </row>
    <row r="45" spans="1:19" s="813" customFormat="1" ht="24" customHeight="1" x14ac:dyDescent="0.2">
      <c r="A45" s="1029" t="s">
        <v>111</v>
      </c>
      <c r="B45" s="1029"/>
      <c r="C45" s="1029"/>
      <c r="D45" s="1029"/>
      <c r="E45" s="1029"/>
      <c r="F45" s="1029"/>
      <c r="G45" s="1029"/>
      <c r="H45" s="1029"/>
      <c r="I45" s="1029"/>
      <c r="J45" s="1029"/>
      <c r="K45" s="1029"/>
      <c r="L45" s="1029"/>
    </row>
    <row r="46" spans="1:19" s="813" customFormat="1" ht="12.75" customHeight="1" x14ac:dyDescent="0.2">
      <c r="A46" s="57" t="s">
        <v>112</v>
      </c>
      <c r="B46" s="57"/>
      <c r="C46" s="57"/>
      <c r="D46" s="57"/>
      <c r="E46" s="812"/>
      <c r="F46" s="3"/>
      <c r="G46" s="3"/>
      <c r="H46" s="3"/>
      <c r="I46" s="3"/>
      <c r="J46" s="3"/>
      <c r="K46" s="3"/>
      <c r="L46" s="3"/>
    </row>
    <row r="47" spans="1:19" s="813" customFormat="1" ht="12.75" customHeight="1" x14ac:dyDescent="0.2">
      <c r="A47" s="63" t="s">
        <v>514</v>
      </c>
      <c r="B47" s="3"/>
      <c r="C47" s="3"/>
      <c r="D47" s="85"/>
      <c r="E47" s="85"/>
      <c r="F47" s="3"/>
      <c r="G47" s="3"/>
      <c r="H47" s="3"/>
      <c r="I47" s="3"/>
      <c r="J47" s="3"/>
      <c r="K47" s="3"/>
      <c r="L47" s="3"/>
    </row>
    <row r="48" spans="1:19" s="813" customFormat="1" x14ac:dyDescent="0.2">
      <c r="A48" s="62"/>
      <c r="B48" s="805"/>
      <c r="C48" s="805"/>
      <c r="D48" s="805"/>
      <c r="E48" s="805"/>
      <c r="F48" s="3"/>
      <c r="G48" s="3"/>
      <c r="H48" s="3"/>
      <c r="I48" s="3"/>
      <c r="J48" s="3"/>
      <c r="K48" s="3"/>
      <c r="L48" s="3"/>
    </row>
    <row r="49" spans="1:12" s="813" customFormat="1" x14ac:dyDescent="0.2">
      <c r="A49" s="720" t="s">
        <v>100</v>
      </c>
      <c r="B49" s="3"/>
      <c r="C49" s="3"/>
      <c r="D49" s="85"/>
      <c r="E49" s="85"/>
      <c r="F49" s="3"/>
      <c r="G49" s="3"/>
      <c r="H49" s="3"/>
      <c r="I49" s="3"/>
      <c r="J49" s="3"/>
      <c r="K49" s="3"/>
      <c r="L49" s="3"/>
    </row>
    <row r="50" spans="1:12" x14ac:dyDescent="0.2">
      <c r="A50" s="133" t="s">
        <v>490</v>
      </c>
    </row>
    <row r="53" spans="1:12" x14ac:dyDescent="0.2">
      <c r="D53" s="3"/>
      <c r="E53" s="3"/>
    </row>
    <row r="54" spans="1:12" x14ac:dyDescent="0.2">
      <c r="D54" s="3"/>
      <c r="E54" s="3"/>
    </row>
    <row r="55" spans="1:12" x14ac:dyDescent="0.2">
      <c r="D55" s="3"/>
      <c r="E55" s="3"/>
    </row>
    <row r="56" spans="1:12" x14ac:dyDescent="0.2">
      <c r="D56" s="3"/>
      <c r="E56" s="3"/>
    </row>
    <row r="57" spans="1:12" x14ac:dyDescent="0.2">
      <c r="D57" s="3"/>
      <c r="E57" s="3"/>
    </row>
    <row r="58" spans="1:12" x14ac:dyDescent="0.2">
      <c r="D58" s="3"/>
      <c r="E58" s="3"/>
    </row>
    <row r="59" spans="1:12" x14ac:dyDescent="0.2">
      <c r="D59" s="3"/>
      <c r="E59" s="3"/>
    </row>
    <row r="60" spans="1:12" x14ac:dyDescent="0.2">
      <c r="D60" s="3"/>
      <c r="E60" s="3"/>
    </row>
    <row r="61" spans="1:12" x14ac:dyDescent="0.2">
      <c r="D61" s="3"/>
      <c r="E61" s="3"/>
    </row>
    <row r="62" spans="1:12" x14ac:dyDescent="0.2">
      <c r="D62" s="3"/>
      <c r="E62" s="3"/>
    </row>
    <row r="63" spans="1:12" x14ac:dyDescent="0.2">
      <c r="D63" s="3"/>
      <c r="E63" s="3"/>
    </row>
    <row r="64" spans="1:12" x14ac:dyDescent="0.2">
      <c r="D64" s="3"/>
      <c r="E64" s="3"/>
    </row>
    <row r="65" spans="4:5" x14ac:dyDescent="0.2">
      <c r="D65" s="3"/>
      <c r="E65" s="3"/>
    </row>
    <row r="66" spans="4:5" x14ac:dyDescent="0.2">
      <c r="D66" s="3"/>
      <c r="E66" s="3"/>
    </row>
    <row r="67" spans="4:5" x14ac:dyDescent="0.2">
      <c r="D67" s="3"/>
      <c r="E67" s="3"/>
    </row>
    <row r="68" spans="4:5" x14ac:dyDescent="0.2">
      <c r="D68" s="3"/>
      <c r="E68" s="3"/>
    </row>
    <row r="69" spans="4:5" x14ac:dyDescent="0.2">
      <c r="D69" s="3"/>
      <c r="E69" s="3"/>
    </row>
    <row r="70" spans="4:5" x14ac:dyDescent="0.2">
      <c r="D70" s="3"/>
      <c r="E70" s="3"/>
    </row>
    <row r="71" spans="4:5" x14ac:dyDescent="0.2">
      <c r="D71" s="3"/>
      <c r="E71" s="3"/>
    </row>
    <row r="72" spans="4:5" x14ac:dyDescent="0.2">
      <c r="D72" s="3"/>
      <c r="E72" s="3"/>
    </row>
    <row r="73" spans="4:5" x14ac:dyDescent="0.2">
      <c r="D73" s="3"/>
      <c r="E73" s="3"/>
    </row>
    <row r="74" spans="4:5" ht="12.75" customHeight="1" x14ac:dyDescent="0.2">
      <c r="D74" s="3"/>
      <c r="E74" s="3"/>
    </row>
    <row r="75" spans="4:5" x14ac:dyDescent="0.2">
      <c r="D75" s="3"/>
      <c r="E75" s="3"/>
    </row>
    <row r="76" spans="4:5" ht="21.75" customHeight="1" x14ac:dyDescent="0.2">
      <c r="D76" s="3"/>
      <c r="E76" s="3"/>
    </row>
    <row r="77" spans="4:5" x14ac:dyDescent="0.2">
      <c r="D77" s="3"/>
      <c r="E77" s="3"/>
    </row>
    <row r="78" spans="4:5" x14ac:dyDescent="0.2">
      <c r="D78" s="3"/>
      <c r="E78" s="3"/>
    </row>
  </sheetData>
  <mergeCells count="6">
    <mergeCell ref="A45:L45"/>
    <mergeCell ref="A2:D2"/>
    <mergeCell ref="B5:D5"/>
    <mergeCell ref="F5:H5"/>
    <mergeCell ref="J5:L5"/>
    <mergeCell ref="A44:L44"/>
  </mergeCells>
  <pageMargins left="0.39370078740157483" right="0.39370078740157483" top="0.39370078740157483" bottom="0.39370078740157483" header="0.51181102362204722" footer="0.51181102362204722"/>
  <pageSetup paperSize="9" scale="80"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4"/>
  <sheetViews>
    <sheetView zoomScale="80" zoomScaleNormal="80" workbookViewId="0">
      <selection activeCell="B48" sqref="B48"/>
    </sheetView>
  </sheetViews>
  <sheetFormatPr defaultColWidth="9.140625" defaultRowHeight="15" x14ac:dyDescent="0.25"/>
  <cols>
    <col min="1" max="1" width="9.140625" style="554"/>
    <col min="2" max="2" width="30.140625" style="554" customWidth="1"/>
    <col min="3" max="16384" width="9.140625" style="554"/>
  </cols>
  <sheetData>
    <row r="1" spans="1:182" x14ac:dyDescent="0.25">
      <c r="A1" s="1187" t="s">
        <v>345</v>
      </c>
      <c r="B1" s="1187"/>
      <c r="C1" s="1187"/>
      <c r="D1" s="1187"/>
      <c r="E1" s="1187"/>
      <c r="F1" s="1187"/>
      <c r="G1" s="1187"/>
      <c r="H1" s="1187"/>
      <c r="I1" s="1187"/>
      <c r="J1" s="1187"/>
      <c r="K1" s="1187"/>
      <c r="L1" s="1187"/>
      <c r="M1" s="1187"/>
      <c r="N1" s="1187"/>
      <c r="O1" s="1187"/>
      <c r="P1" s="1187"/>
      <c r="Q1" s="1187"/>
      <c r="R1" s="1187"/>
      <c r="S1" s="1187"/>
      <c r="T1" s="1187"/>
    </row>
    <row r="2" spans="1:182" x14ac:dyDescent="0.25">
      <c r="B2" s="555">
        <v>1</v>
      </c>
      <c r="C2" s="555">
        <v>2</v>
      </c>
      <c r="D2" s="555">
        <v>3</v>
      </c>
      <c r="E2" s="555">
        <v>4</v>
      </c>
      <c r="F2" s="555">
        <v>5</v>
      </c>
      <c r="G2" s="555">
        <v>6</v>
      </c>
      <c r="H2" s="555">
        <v>7</v>
      </c>
      <c r="I2" s="555">
        <v>8</v>
      </c>
      <c r="J2" s="555">
        <v>9</v>
      </c>
      <c r="K2" s="555">
        <v>10</v>
      </c>
      <c r="L2" s="555">
        <v>11</v>
      </c>
      <c r="M2" s="555">
        <v>12</v>
      </c>
      <c r="N2" s="555">
        <v>13</v>
      </c>
      <c r="O2" s="555">
        <v>14</v>
      </c>
      <c r="P2" s="555">
        <v>15</v>
      </c>
      <c r="Q2" s="555">
        <v>16</v>
      </c>
      <c r="R2" s="555">
        <v>17</v>
      </c>
      <c r="S2" s="555">
        <v>18</v>
      </c>
      <c r="T2" s="555">
        <v>19</v>
      </c>
      <c r="U2" s="555">
        <v>20</v>
      </c>
      <c r="V2" s="555">
        <v>21</v>
      </c>
      <c r="W2" s="555">
        <v>22</v>
      </c>
      <c r="X2" s="555">
        <v>23</v>
      </c>
      <c r="Y2" s="555">
        <v>24</v>
      </c>
      <c r="Z2" s="555">
        <v>25</v>
      </c>
      <c r="AA2" s="555">
        <v>26</v>
      </c>
      <c r="AB2" s="555">
        <v>27</v>
      </c>
      <c r="AC2" s="555">
        <v>28</v>
      </c>
      <c r="AD2" s="555">
        <v>29</v>
      </c>
      <c r="AE2" s="555">
        <v>30</v>
      </c>
      <c r="AF2" s="555">
        <v>31</v>
      </c>
      <c r="AG2" s="555">
        <v>32</v>
      </c>
      <c r="AH2" s="555">
        <v>33</v>
      </c>
      <c r="AI2" s="555">
        <v>34</v>
      </c>
      <c r="AJ2" s="555">
        <v>35</v>
      </c>
      <c r="AK2" s="555">
        <v>36</v>
      </c>
      <c r="AL2" s="555">
        <v>37</v>
      </c>
      <c r="AM2" s="555">
        <v>38</v>
      </c>
      <c r="AN2" s="555">
        <v>39</v>
      </c>
      <c r="AO2" s="555">
        <v>40</v>
      </c>
      <c r="AP2" s="555">
        <v>41</v>
      </c>
      <c r="AQ2" s="555">
        <v>42</v>
      </c>
      <c r="AR2" s="555">
        <v>43</v>
      </c>
      <c r="AS2" s="555">
        <v>44</v>
      </c>
      <c r="AT2" s="555">
        <v>45</v>
      </c>
      <c r="AU2" s="555">
        <v>46</v>
      </c>
      <c r="AV2" s="555">
        <v>47</v>
      </c>
      <c r="AW2" s="555">
        <v>48</v>
      </c>
      <c r="AX2" s="555">
        <v>49</v>
      </c>
      <c r="AY2" s="555">
        <v>50</v>
      </c>
      <c r="AZ2" s="555">
        <v>51</v>
      </c>
      <c r="BA2" s="555">
        <v>52</v>
      </c>
      <c r="BB2" s="555">
        <v>53</v>
      </c>
      <c r="BC2" s="555">
        <v>54</v>
      </c>
      <c r="BD2" s="555">
        <v>55</v>
      </c>
      <c r="BE2" s="555">
        <v>56</v>
      </c>
      <c r="BF2" s="555">
        <v>57</v>
      </c>
      <c r="BG2" s="555">
        <v>58</v>
      </c>
      <c r="BH2" s="555">
        <v>59</v>
      </c>
      <c r="BI2" s="555">
        <v>60</v>
      </c>
      <c r="BJ2" s="555">
        <v>61</v>
      </c>
      <c r="BK2" s="555">
        <v>62</v>
      </c>
      <c r="BL2" s="555">
        <v>63</v>
      </c>
      <c r="BM2" s="555">
        <v>64</v>
      </c>
      <c r="BN2" s="555">
        <v>65</v>
      </c>
      <c r="BO2" s="555">
        <v>66</v>
      </c>
      <c r="BP2" s="555">
        <v>67</v>
      </c>
      <c r="BQ2" s="555">
        <v>68</v>
      </c>
      <c r="BR2" s="555">
        <v>69</v>
      </c>
      <c r="BS2" s="555">
        <v>70</v>
      </c>
      <c r="BT2" s="555">
        <v>71</v>
      </c>
      <c r="BU2" s="555">
        <v>72</v>
      </c>
      <c r="BV2" s="555">
        <v>73</v>
      </c>
      <c r="BW2" s="555">
        <v>74</v>
      </c>
      <c r="BX2" s="555">
        <v>75</v>
      </c>
      <c r="BY2" s="555">
        <v>76</v>
      </c>
      <c r="BZ2" s="555">
        <v>77</v>
      </c>
      <c r="CA2" s="555">
        <v>78</v>
      </c>
      <c r="CB2" s="555">
        <v>79</v>
      </c>
      <c r="CC2" s="555">
        <v>80</v>
      </c>
      <c r="CD2" s="555">
        <v>81</v>
      </c>
      <c r="CE2" s="555">
        <v>82</v>
      </c>
      <c r="CF2" s="555">
        <v>83</v>
      </c>
      <c r="CG2" s="555">
        <v>84</v>
      </c>
      <c r="CH2" s="555">
        <v>85</v>
      </c>
      <c r="CI2" s="555">
        <v>86</v>
      </c>
      <c r="CJ2" s="555">
        <v>87</v>
      </c>
      <c r="CK2" s="555">
        <v>88</v>
      </c>
      <c r="CL2" s="555">
        <v>89</v>
      </c>
      <c r="CM2" s="555">
        <v>90</v>
      </c>
      <c r="CN2" s="555">
        <v>91</v>
      </c>
      <c r="CO2" s="555">
        <v>92</v>
      </c>
      <c r="CP2" s="555">
        <v>93</v>
      </c>
      <c r="CQ2" s="555">
        <v>94</v>
      </c>
      <c r="CR2" s="555">
        <v>95</v>
      </c>
      <c r="CS2" s="555">
        <v>96</v>
      </c>
      <c r="CT2" s="555">
        <v>97</v>
      </c>
      <c r="CU2" s="555">
        <v>98</v>
      </c>
      <c r="CV2" s="555">
        <v>99</v>
      </c>
      <c r="CW2" s="555">
        <v>100</v>
      </c>
      <c r="CX2" s="555">
        <v>101</v>
      </c>
      <c r="CY2" s="555">
        <v>102</v>
      </c>
      <c r="CZ2" s="555">
        <v>103</v>
      </c>
      <c r="DA2" s="555">
        <v>104</v>
      </c>
      <c r="DB2" s="555">
        <v>105</v>
      </c>
      <c r="DC2" s="555">
        <v>106</v>
      </c>
      <c r="DD2" s="555">
        <v>107</v>
      </c>
      <c r="DE2" s="555">
        <v>108</v>
      </c>
      <c r="DF2" s="555">
        <v>109</v>
      </c>
      <c r="DG2" s="555">
        <v>110</v>
      </c>
      <c r="DH2" s="555">
        <v>111</v>
      </c>
      <c r="DI2" s="555">
        <v>112</v>
      </c>
      <c r="DJ2" s="555">
        <v>113</v>
      </c>
      <c r="DK2" s="555">
        <v>114</v>
      </c>
      <c r="DL2" s="555">
        <v>115</v>
      </c>
      <c r="DM2" s="555">
        <v>116</v>
      </c>
      <c r="DN2" s="555">
        <v>117</v>
      </c>
      <c r="DO2" s="555">
        <v>118</v>
      </c>
      <c r="DP2" s="555">
        <v>119</v>
      </c>
      <c r="DQ2" s="555">
        <v>120</v>
      </c>
      <c r="DR2" s="555">
        <v>121</v>
      </c>
      <c r="DS2" s="555">
        <v>122</v>
      </c>
      <c r="DT2" s="555">
        <v>123</v>
      </c>
      <c r="DU2" s="555">
        <v>124</v>
      </c>
      <c r="DV2" s="555">
        <v>125</v>
      </c>
      <c r="DW2" s="555">
        <v>126</v>
      </c>
      <c r="DX2" s="555">
        <v>127</v>
      </c>
      <c r="DY2" s="555">
        <v>128</v>
      </c>
      <c r="DZ2" s="555">
        <v>129</v>
      </c>
      <c r="EA2" s="555">
        <v>130</v>
      </c>
      <c r="EB2" s="555">
        <v>131</v>
      </c>
      <c r="EC2" s="555">
        <v>132</v>
      </c>
      <c r="ED2" s="555">
        <v>133</v>
      </c>
      <c r="EE2" s="555">
        <v>134</v>
      </c>
      <c r="EF2" s="555">
        <v>135</v>
      </c>
      <c r="EG2" s="555">
        <v>136</v>
      </c>
      <c r="EH2" s="555">
        <v>137</v>
      </c>
      <c r="EI2" s="555">
        <v>138</v>
      </c>
      <c r="EJ2" s="555">
        <v>139</v>
      </c>
      <c r="EK2" s="555">
        <v>140</v>
      </c>
      <c r="EL2" s="555">
        <v>141</v>
      </c>
      <c r="EM2" s="555">
        <v>142</v>
      </c>
      <c r="EN2" s="555">
        <v>143</v>
      </c>
      <c r="EO2" s="555">
        <v>144</v>
      </c>
      <c r="EP2" s="555">
        <v>145</v>
      </c>
      <c r="EQ2" s="555">
        <v>146</v>
      </c>
      <c r="ER2" s="555">
        <v>147</v>
      </c>
      <c r="ES2" s="555">
        <v>148</v>
      </c>
      <c r="ET2" s="555">
        <v>149</v>
      </c>
      <c r="EU2" s="555">
        <v>150</v>
      </c>
      <c r="EV2" s="555">
        <v>151</v>
      </c>
      <c r="EW2" s="555">
        <v>152</v>
      </c>
      <c r="EX2" s="555">
        <v>153</v>
      </c>
      <c r="EY2" s="555">
        <v>154</v>
      </c>
      <c r="EZ2" s="555">
        <v>155</v>
      </c>
      <c r="FA2" s="555">
        <v>156</v>
      </c>
      <c r="FB2" s="555">
        <v>157</v>
      </c>
      <c r="FC2" s="555">
        <v>158</v>
      </c>
      <c r="FD2" s="555">
        <v>159</v>
      </c>
      <c r="FE2" s="555">
        <v>160</v>
      </c>
      <c r="FF2" s="555">
        <v>161</v>
      </c>
      <c r="FG2" s="555">
        <v>162</v>
      </c>
      <c r="FH2" s="555">
        <v>163</v>
      </c>
      <c r="FI2" s="555">
        <v>164</v>
      </c>
      <c r="FJ2" s="555">
        <v>165</v>
      </c>
      <c r="FK2" s="555">
        <v>166</v>
      </c>
      <c r="FL2" s="555">
        <v>167</v>
      </c>
      <c r="FM2" s="555">
        <v>168</v>
      </c>
      <c r="FN2" s="555">
        <v>169</v>
      </c>
      <c r="FO2" s="555">
        <v>170</v>
      </c>
      <c r="FP2" s="555">
        <v>171</v>
      </c>
      <c r="FQ2" s="555">
        <v>172</v>
      </c>
      <c r="FR2" s="555">
        <v>173</v>
      </c>
      <c r="FS2" s="555">
        <v>174</v>
      </c>
      <c r="FT2" s="555">
        <v>175</v>
      </c>
      <c r="FU2" s="555">
        <v>176</v>
      </c>
      <c r="FV2" s="555">
        <v>177</v>
      </c>
      <c r="FW2" s="555">
        <v>178</v>
      </c>
      <c r="FX2" s="555">
        <v>179</v>
      </c>
      <c r="FY2" s="555">
        <v>180</v>
      </c>
      <c r="FZ2" s="555">
        <v>181</v>
      </c>
    </row>
    <row r="3" spans="1:182" s="564" customFormat="1" x14ac:dyDescent="0.25">
      <c r="A3" s="556"/>
      <c r="B3" s="557"/>
      <c r="C3" s="558" t="s">
        <v>440</v>
      </c>
      <c r="D3" s="558"/>
      <c r="E3" s="558"/>
      <c r="F3" s="558"/>
      <c r="G3" s="558"/>
      <c r="H3" s="558"/>
      <c r="I3" s="559"/>
      <c r="J3" s="559"/>
      <c r="K3" s="559"/>
      <c r="L3" s="559"/>
      <c r="M3" s="559"/>
      <c r="N3" s="559"/>
      <c r="O3" s="560"/>
      <c r="P3" s="560"/>
      <c r="Q3" s="560"/>
      <c r="R3" s="560"/>
      <c r="S3" s="560"/>
      <c r="T3" s="560"/>
      <c r="U3" s="561"/>
      <c r="V3" s="561"/>
      <c r="W3" s="561"/>
      <c r="X3" s="561"/>
      <c r="Y3" s="561"/>
      <c r="Z3" s="561"/>
      <c r="AA3" s="562"/>
      <c r="AB3" s="562"/>
      <c r="AC3" s="562"/>
      <c r="AD3" s="562"/>
      <c r="AE3" s="562"/>
      <c r="AF3" s="562"/>
      <c r="AG3" s="558"/>
      <c r="AH3" s="558"/>
      <c r="AI3" s="558"/>
      <c r="AJ3" s="558"/>
      <c r="AK3" s="558"/>
      <c r="AL3" s="558"/>
      <c r="AM3" s="563"/>
      <c r="AN3" s="563"/>
      <c r="AO3" s="563"/>
      <c r="AP3" s="563"/>
      <c r="AQ3" s="563"/>
      <c r="AR3" s="563"/>
      <c r="AS3" s="560"/>
      <c r="AT3" s="560"/>
      <c r="AU3" s="560"/>
      <c r="AV3" s="560"/>
      <c r="AW3" s="560"/>
      <c r="AX3" s="560"/>
      <c r="AY3" s="561"/>
      <c r="AZ3" s="561"/>
      <c r="BA3" s="561"/>
      <c r="BB3" s="561"/>
      <c r="BC3" s="561"/>
      <c r="BD3" s="561"/>
      <c r="BE3" s="562"/>
      <c r="BF3" s="562"/>
      <c r="BG3" s="562"/>
      <c r="BH3" s="562"/>
      <c r="BI3" s="562"/>
      <c r="BJ3" s="562"/>
      <c r="BK3" s="558"/>
      <c r="BL3" s="558"/>
      <c r="BM3" s="558"/>
      <c r="BN3" s="558"/>
      <c r="BO3" s="558"/>
      <c r="BP3" s="558"/>
      <c r="BQ3" s="563"/>
      <c r="BR3" s="563"/>
      <c r="BS3" s="563"/>
      <c r="BT3" s="563"/>
      <c r="BU3" s="563"/>
      <c r="BV3" s="563"/>
      <c r="BW3" s="560"/>
      <c r="BX3" s="560"/>
      <c r="BY3" s="560"/>
      <c r="BZ3" s="560"/>
      <c r="CA3" s="560"/>
      <c r="CB3" s="560"/>
      <c r="CC3" s="561"/>
      <c r="CD3" s="561"/>
      <c r="CE3" s="561"/>
      <c r="CF3" s="561"/>
      <c r="CG3" s="561"/>
      <c r="CH3" s="561"/>
      <c r="CI3" s="562"/>
      <c r="CJ3" s="562"/>
      <c r="CK3" s="562"/>
      <c r="CL3" s="562"/>
      <c r="CM3" s="562"/>
      <c r="CN3" s="562"/>
      <c r="CO3" s="558"/>
      <c r="CP3" s="558"/>
      <c r="CQ3" s="558"/>
      <c r="CR3" s="558"/>
      <c r="CS3" s="558"/>
      <c r="CT3" s="558"/>
      <c r="CU3" s="563"/>
      <c r="CV3" s="563"/>
      <c r="CW3" s="563"/>
      <c r="CX3" s="563"/>
      <c r="CY3" s="563"/>
      <c r="CZ3" s="563"/>
      <c r="DA3" s="560"/>
      <c r="DB3" s="560"/>
      <c r="DC3" s="560"/>
      <c r="DD3" s="560"/>
      <c r="DE3" s="560"/>
      <c r="DF3" s="560"/>
      <c r="DG3" s="561"/>
      <c r="DH3" s="561"/>
      <c r="DI3" s="561"/>
      <c r="DJ3" s="561"/>
      <c r="DK3" s="561"/>
      <c r="DL3" s="561"/>
      <c r="DM3" s="562"/>
      <c r="DN3" s="562"/>
      <c r="DO3" s="562"/>
      <c r="DP3" s="562"/>
      <c r="DQ3" s="562"/>
      <c r="DR3" s="562"/>
      <c r="DS3" s="558"/>
      <c r="DT3" s="558"/>
      <c r="DU3" s="558"/>
      <c r="DV3" s="558"/>
      <c r="DW3" s="558"/>
      <c r="DX3" s="558"/>
      <c r="DY3" s="563"/>
      <c r="DZ3" s="563"/>
      <c r="EA3" s="563"/>
      <c r="EB3" s="563"/>
      <c r="EC3" s="563"/>
      <c r="ED3" s="563"/>
      <c r="EE3" s="560"/>
      <c r="EF3" s="560"/>
      <c r="EG3" s="560"/>
      <c r="EH3" s="560"/>
      <c r="EI3" s="560"/>
      <c r="EJ3" s="560"/>
      <c r="EK3" s="561"/>
      <c r="EL3" s="561"/>
      <c r="EM3" s="561"/>
      <c r="EN3" s="561"/>
      <c r="EO3" s="561"/>
      <c r="EP3" s="561"/>
      <c r="EQ3" s="562"/>
      <c r="ER3" s="562"/>
      <c r="ES3" s="562"/>
      <c r="ET3" s="562"/>
      <c r="EU3" s="562"/>
      <c r="EV3" s="562"/>
      <c r="EW3" s="558"/>
      <c r="EX3" s="558"/>
      <c r="EY3" s="558"/>
      <c r="EZ3" s="558"/>
      <c r="FA3" s="558"/>
      <c r="FB3" s="558"/>
      <c r="FC3" s="563"/>
      <c r="FD3" s="563"/>
      <c r="FE3" s="563"/>
      <c r="FF3" s="563"/>
      <c r="FG3" s="563"/>
      <c r="FH3" s="563"/>
      <c r="FI3" s="560"/>
      <c r="FJ3" s="560"/>
      <c r="FK3" s="560"/>
      <c r="FL3" s="560"/>
      <c r="FM3" s="560"/>
      <c r="FN3" s="560"/>
      <c r="FO3" s="561"/>
      <c r="FP3" s="561"/>
      <c r="FQ3" s="561"/>
      <c r="FR3" s="561"/>
      <c r="FS3" s="561"/>
      <c r="FT3" s="561"/>
      <c r="FU3" s="562"/>
      <c r="FV3" s="562"/>
      <c r="FW3" s="562"/>
      <c r="FX3" s="562"/>
      <c r="FY3" s="562"/>
      <c r="FZ3" s="562"/>
    </row>
    <row r="4" spans="1:182" s="564" customFormat="1" x14ac:dyDescent="0.25">
      <c r="A4" s="556"/>
      <c r="B4" s="557"/>
      <c r="C4" s="558" t="s">
        <v>35</v>
      </c>
      <c r="D4" s="558"/>
      <c r="E4" s="558"/>
      <c r="F4" s="558"/>
      <c r="G4" s="558"/>
      <c r="H4" s="558"/>
      <c r="I4" s="559"/>
      <c r="J4" s="559"/>
      <c r="K4" s="559"/>
      <c r="L4" s="559"/>
      <c r="M4" s="559"/>
      <c r="N4" s="559"/>
      <c r="O4" s="560"/>
      <c r="P4" s="560"/>
      <c r="Q4" s="560"/>
      <c r="R4" s="560"/>
      <c r="S4" s="560"/>
      <c r="T4" s="560"/>
      <c r="U4" s="561"/>
      <c r="V4" s="561"/>
      <c r="W4" s="561"/>
      <c r="X4" s="561"/>
      <c r="Y4" s="561"/>
      <c r="Z4" s="561"/>
      <c r="AA4" s="562" t="s">
        <v>346</v>
      </c>
      <c r="AB4" s="562"/>
      <c r="AC4" s="562"/>
      <c r="AD4" s="562"/>
      <c r="AE4" s="562"/>
      <c r="AF4" s="562"/>
      <c r="AG4" s="558" t="s">
        <v>36</v>
      </c>
      <c r="AH4" s="558"/>
      <c r="AI4" s="558"/>
      <c r="AJ4" s="558"/>
      <c r="AK4" s="558"/>
      <c r="AL4" s="558"/>
      <c r="AM4" s="563"/>
      <c r="AN4" s="563"/>
      <c r="AO4" s="563"/>
      <c r="AP4" s="563"/>
      <c r="AQ4" s="563"/>
      <c r="AR4" s="563"/>
      <c r="AS4" s="560"/>
      <c r="AT4" s="560"/>
      <c r="AU4" s="560"/>
      <c r="AV4" s="560"/>
      <c r="AW4" s="560"/>
      <c r="AX4" s="560"/>
      <c r="AY4" s="561"/>
      <c r="AZ4" s="561"/>
      <c r="BA4" s="561"/>
      <c r="BB4" s="561"/>
      <c r="BC4" s="561"/>
      <c r="BD4" s="561"/>
      <c r="BE4" s="562"/>
      <c r="BF4" s="562"/>
      <c r="BG4" s="562"/>
      <c r="BH4" s="562"/>
      <c r="BI4" s="562"/>
      <c r="BJ4" s="562"/>
      <c r="BK4" s="558" t="s">
        <v>37</v>
      </c>
      <c r="BL4" s="558"/>
      <c r="BM4" s="558"/>
      <c r="BN4" s="558"/>
      <c r="BO4" s="558"/>
      <c r="BP4" s="558"/>
      <c r="BQ4" s="563"/>
      <c r="BR4" s="563"/>
      <c r="BS4" s="563"/>
      <c r="BT4" s="563"/>
      <c r="BU4" s="563"/>
      <c r="BV4" s="563"/>
      <c r="BW4" s="560"/>
      <c r="BX4" s="560"/>
      <c r="BY4" s="560"/>
      <c r="BZ4" s="560"/>
      <c r="CA4" s="560"/>
      <c r="CB4" s="560"/>
      <c r="CC4" s="561"/>
      <c r="CD4" s="561"/>
      <c r="CE4" s="561"/>
      <c r="CF4" s="561"/>
      <c r="CG4" s="561"/>
      <c r="CH4" s="561"/>
      <c r="CI4" s="562"/>
      <c r="CJ4" s="562"/>
      <c r="CK4" s="562"/>
      <c r="CL4" s="562"/>
      <c r="CM4" s="562"/>
      <c r="CN4" s="562"/>
      <c r="CO4" s="558" t="s">
        <v>34</v>
      </c>
      <c r="CP4" s="558"/>
      <c r="CQ4" s="558"/>
      <c r="CR4" s="558"/>
      <c r="CS4" s="558"/>
      <c r="CT4" s="558"/>
      <c r="CU4" s="563"/>
      <c r="CV4" s="563"/>
      <c r="CW4" s="563"/>
      <c r="CX4" s="563"/>
      <c r="CY4" s="563"/>
      <c r="CZ4" s="563"/>
      <c r="DA4" s="560"/>
      <c r="DB4" s="560"/>
      <c r="DC4" s="560"/>
      <c r="DD4" s="560"/>
      <c r="DE4" s="560"/>
      <c r="DF4" s="560"/>
      <c r="DG4" s="561"/>
      <c r="DH4" s="561"/>
      <c r="DI4" s="561"/>
      <c r="DJ4" s="561"/>
      <c r="DK4" s="561"/>
      <c r="DL4" s="561"/>
      <c r="DM4" s="562"/>
      <c r="DN4" s="562"/>
      <c r="DO4" s="562"/>
      <c r="DP4" s="562"/>
      <c r="DQ4" s="562"/>
      <c r="DR4" s="562"/>
      <c r="DS4" s="558" t="s">
        <v>33</v>
      </c>
      <c r="DT4" s="558"/>
      <c r="DU4" s="558"/>
      <c r="DV4" s="558"/>
      <c r="DW4" s="558"/>
      <c r="DX4" s="558"/>
      <c r="DY4" s="563"/>
      <c r="DZ4" s="563"/>
      <c r="EA4" s="563"/>
      <c r="EB4" s="563"/>
      <c r="EC4" s="563"/>
      <c r="ED4" s="563"/>
      <c r="EE4" s="560"/>
      <c r="EF4" s="560"/>
      <c r="EG4" s="560"/>
      <c r="EH4" s="560"/>
      <c r="EI4" s="560"/>
      <c r="EJ4" s="560"/>
      <c r="EK4" s="561"/>
      <c r="EL4" s="561"/>
      <c r="EM4" s="561"/>
      <c r="EN4" s="561"/>
      <c r="EO4" s="561"/>
      <c r="EP4" s="561"/>
      <c r="EQ4" s="562"/>
      <c r="ER4" s="562"/>
      <c r="ES4" s="562"/>
      <c r="ET4" s="562"/>
      <c r="EU4" s="562"/>
      <c r="EV4" s="562"/>
      <c r="EW4" s="558" t="s">
        <v>326</v>
      </c>
      <c r="EX4" s="558"/>
      <c r="EY4" s="558"/>
      <c r="EZ4" s="558"/>
      <c r="FA4" s="558"/>
      <c r="FB4" s="558"/>
      <c r="FC4" s="563"/>
      <c r="FD4" s="563"/>
      <c r="FE4" s="563"/>
      <c r="FF4" s="563"/>
      <c r="FG4" s="563"/>
      <c r="FH4" s="563"/>
      <c r="FI4" s="560"/>
      <c r="FJ4" s="560"/>
      <c r="FK4" s="560"/>
      <c r="FL4" s="560"/>
      <c r="FM4" s="560"/>
      <c r="FN4" s="560"/>
      <c r="FO4" s="561"/>
      <c r="FP4" s="561"/>
      <c r="FQ4" s="561"/>
      <c r="FR4" s="561"/>
      <c r="FS4" s="561"/>
      <c r="FT4" s="561"/>
      <c r="FU4" s="562"/>
      <c r="FV4" s="562"/>
      <c r="FW4" s="562"/>
      <c r="FX4" s="562"/>
      <c r="FY4" s="562"/>
      <c r="FZ4" s="562"/>
    </row>
    <row r="5" spans="1:182" s="564" customFormat="1" x14ac:dyDescent="0.25">
      <c r="A5" s="556"/>
      <c r="B5" s="557"/>
      <c r="C5" s="558" t="s">
        <v>346</v>
      </c>
      <c r="D5" s="558"/>
      <c r="E5" s="558"/>
      <c r="F5" s="558"/>
      <c r="G5" s="558"/>
      <c r="H5" s="558"/>
      <c r="I5" s="559" t="s">
        <v>347</v>
      </c>
      <c r="J5" s="559"/>
      <c r="K5" s="559"/>
      <c r="L5" s="559"/>
      <c r="M5" s="559"/>
      <c r="N5" s="559"/>
      <c r="O5" s="560" t="s">
        <v>348</v>
      </c>
      <c r="P5" s="560"/>
      <c r="Q5" s="560"/>
      <c r="R5" s="560"/>
      <c r="S5" s="560"/>
      <c r="T5" s="560"/>
      <c r="U5" s="561" t="s">
        <v>349</v>
      </c>
      <c r="V5" s="561"/>
      <c r="W5" s="561"/>
      <c r="X5" s="561"/>
      <c r="Y5" s="561"/>
      <c r="Z5" s="561"/>
      <c r="AA5" s="562">
        <v>1</v>
      </c>
      <c r="AB5" s="562"/>
      <c r="AC5" s="562"/>
      <c r="AD5" s="562"/>
      <c r="AE5" s="562"/>
      <c r="AF5" s="562"/>
      <c r="AG5" s="558" t="s">
        <v>346</v>
      </c>
      <c r="AH5" s="558"/>
      <c r="AI5" s="558"/>
      <c r="AJ5" s="558"/>
      <c r="AK5" s="558"/>
      <c r="AL5" s="558"/>
      <c r="AM5" s="563" t="s">
        <v>347</v>
      </c>
      <c r="AN5" s="563"/>
      <c r="AO5" s="563"/>
      <c r="AP5" s="563"/>
      <c r="AQ5" s="563"/>
      <c r="AR5" s="563"/>
      <c r="AS5" s="560" t="s">
        <v>348</v>
      </c>
      <c r="AT5" s="560"/>
      <c r="AU5" s="560"/>
      <c r="AV5" s="560"/>
      <c r="AW5" s="560"/>
      <c r="AX5" s="560"/>
      <c r="AY5" s="561" t="s">
        <v>349</v>
      </c>
      <c r="AZ5" s="561"/>
      <c r="BA5" s="561"/>
      <c r="BB5" s="561"/>
      <c r="BC5" s="561"/>
      <c r="BD5" s="561"/>
      <c r="BE5" s="562" t="s">
        <v>346</v>
      </c>
      <c r="BF5" s="562"/>
      <c r="BG5" s="562"/>
      <c r="BH5" s="562"/>
      <c r="BI5" s="562"/>
      <c r="BJ5" s="562"/>
      <c r="BK5" s="558" t="s">
        <v>346</v>
      </c>
      <c r="BL5" s="558"/>
      <c r="BM5" s="558"/>
      <c r="BN5" s="558"/>
      <c r="BO5" s="558"/>
      <c r="BP5" s="558"/>
      <c r="BQ5" s="563" t="s">
        <v>347</v>
      </c>
      <c r="BR5" s="563"/>
      <c r="BS5" s="563"/>
      <c r="BT5" s="563"/>
      <c r="BU5" s="563"/>
      <c r="BV5" s="563"/>
      <c r="BW5" s="560" t="s">
        <v>348</v>
      </c>
      <c r="BX5" s="560"/>
      <c r="BY5" s="560"/>
      <c r="BZ5" s="560"/>
      <c r="CA5" s="560"/>
      <c r="CB5" s="560"/>
      <c r="CC5" s="561" t="s">
        <v>349</v>
      </c>
      <c r="CD5" s="561"/>
      <c r="CE5" s="561"/>
      <c r="CF5" s="561"/>
      <c r="CG5" s="561"/>
      <c r="CH5" s="561"/>
      <c r="CI5" s="562" t="s">
        <v>346</v>
      </c>
      <c r="CJ5" s="562"/>
      <c r="CK5" s="562"/>
      <c r="CL5" s="562"/>
      <c r="CM5" s="562"/>
      <c r="CN5" s="562"/>
      <c r="CO5" s="558" t="s">
        <v>346</v>
      </c>
      <c r="CP5" s="558"/>
      <c r="CQ5" s="558"/>
      <c r="CR5" s="558"/>
      <c r="CS5" s="558"/>
      <c r="CT5" s="558"/>
      <c r="CU5" s="563" t="s">
        <v>347</v>
      </c>
      <c r="CV5" s="563"/>
      <c r="CW5" s="563"/>
      <c r="CX5" s="563"/>
      <c r="CY5" s="563"/>
      <c r="CZ5" s="563"/>
      <c r="DA5" s="560" t="s">
        <v>348</v>
      </c>
      <c r="DB5" s="560"/>
      <c r="DC5" s="560"/>
      <c r="DD5" s="560"/>
      <c r="DE5" s="560"/>
      <c r="DF5" s="560"/>
      <c r="DG5" s="561" t="s">
        <v>349</v>
      </c>
      <c r="DH5" s="561"/>
      <c r="DI5" s="561"/>
      <c r="DJ5" s="561"/>
      <c r="DK5" s="561"/>
      <c r="DL5" s="561"/>
      <c r="DM5" s="562" t="s">
        <v>346</v>
      </c>
      <c r="DN5" s="562"/>
      <c r="DO5" s="562"/>
      <c r="DP5" s="562"/>
      <c r="DQ5" s="562"/>
      <c r="DR5" s="562"/>
      <c r="DS5" s="558" t="s">
        <v>346</v>
      </c>
      <c r="DT5" s="558"/>
      <c r="DU5" s="558"/>
      <c r="DV5" s="558"/>
      <c r="DW5" s="558"/>
      <c r="DX5" s="558"/>
      <c r="DY5" s="563" t="s">
        <v>347</v>
      </c>
      <c r="DZ5" s="563"/>
      <c r="EA5" s="563"/>
      <c r="EB5" s="563"/>
      <c r="EC5" s="563"/>
      <c r="ED5" s="563"/>
      <c r="EE5" s="560" t="s">
        <v>348</v>
      </c>
      <c r="EF5" s="560"/>
      <c r="EG5" s="560"/>
      <c r="EH5" s="560"/>
      <c r="EI5" s="560"/>
      <c r="EJ5" s="560"/>
      <c r="EK5" s="561" t="s">
        <v>349</v>
      </c>
      <c r="EL5" s="561"/>
      <c r="EM5" s="561"/>
      <c r="EN5" s="561"/>
      <c r="EO5" s="561"/>
      <c r="EP5" s="561"/>
      <c r="EQ5" s="562" t="s">
        <v>346</v>
      </c>
      <c r="ER5" s="562"/>
      <c r="ES5" s="562"/>
      <c r="ET5" s="562"/>
      <c r="EU5" s="562"/>
      <c r="EV5" s="562"/>
      <c r="EW5" s="558" t="s">
        <v>346</v>
      </c>
      <c r="EX5" s="558"/>
      <c r="EY5" s="558"/>
      <c r="EZ5" s="558"/>
      <c r="FA5" s="558"/>
      <c r="FB5" s="558"/>
      <c r="FC5" s="563" t="s">
        <v>347</v>
      </c>
      <c r="FD5" s="563"/>
      <c r="FE5" s="563"/>
      <c r="FF5" s="563"/>
      <c r="FG5" s="563"/>
      <c r="FH5" s="563"/>
      <c r="FI5" s="560" t="s">
        <v>348</v>
      </c>
      <c r="FJ5" s="560"/>
      <c r="FK5" s="560"/>
      <c r="FL5" s="560"/>
      <c r="FM5" s="560"/>
      <c r="FN5" s="560"/>
      <c r="FO5" s="561" t="s">
        <v>349</v>
      </c>
      <c r="FP5" s="561"/>
      <c r="FQ5" s="561"/>
      <c r="FR5" s="561"/>
      <c r="FS5" s="561"/>
      <c r="FT5" s="561"/>
      <c r="FU5" s="562" t="s">
        <v>346</v>
      </c>
      <c r="FV5" s="562"/>
      <c r="FW5" s="562"/>
      <c r="FX5" s="562"/>
      <c r="FY5" s="562"/>
      <c r="FZ5" s="562"/>
    </row>
    <row r="6" spans="1:182" s="564" customFormat="1" x14ac:dyDescent="0.25">
      <c r="A6" s="556"/>
      <c r="B6" s="557"/>
      <c r="C6" s="558">
        <v>1</v>
      </c>
      <c r="D6" s="558"/>
      <c r="E6" s="558"/>
      <c r="F6" s="558"/>
      <c r="G6" s="558"/>
      <c r="H6" s="558"/>
      <c r="I6" s="559">
        <v>1</v>
      </c>
      <c r="J6" s="559"/>
      <c r="K6" s="559"/>
      <c r="L6" s="559"/>
      <c r="M6" s="559"/>
      <c r="N6" s="559"/>
      <c r="O6" s="560">
        <v>1</v>
      </c>
      <c r="P6" s="560"/>
      <c r="Q6" s="560"/>
      <c r="R6" s="560"/>
      <c r="S6" s="560"/>
      <c r="T6" s="560"/>
      <c r="U6" s="561">
        <v>1</v>
      </c>
      <c r="V6" s="561"/>
      <c r="W6" s="561"/>
      <c r="X6" s="561"/>
      <c r="Y6" s="561"/>
      <c r="Z6" s="561"/>
      <c r="AA6" s="562" t="s">
        <v>347</v>
      </c>
      <c r="AB6" s="562"/>
      <c r="AC6" s="562"/>
      <c r="AD6" s="562"/>
      <c r="AE6" s="562"/>
      <c r="AF6" s="562"/>
      <c r="AG6" s="558">
        <v>1</v>
      </c>
      <c r="AH6" s="558"/>
      <c r="AI6" s="558"/>
      <c r="AJ6" s="558"/>
      <c r="AK6" s="558"/>
      <c r="AL6" s="558"/>
      <c r="AM6" s="563">
        <v>1</v>
      </c>
      <c r="AN6" s="563"/>
      <c r="AO6" s="563"/>
      <c r="AP6" s="563"/>
      <c r="AQ6" s="563"/>
      <c r="AR6" s="563"/>
      <c r="AS6" s="560">
        <v>1</v>
      </c>
      <c r="AT6" s="560"/>
      <c r="AU6" s="560"/>
      <c r="AV6" s="560"/>
      <c r="AW6" s="560"/>
      <c r="AX6" s="560"/>
      <c r="AY6" s="561">
        <v>1</v>
      </c>
      <c r="AZ6" s="561"/>
      <c r="BA6" s="561"/>
      <c r="BB6" s="561"/>
      <c r="BC6" s="561"/>
      <c r="BD6" s="561"/>
      <c r="BE6" s="562">
        <v>1</v>
      </c>
      <c r="BF6" s="562"/>
      <c r="BG6" s="562"/>
      <c r="BH6" s="562"/>
      <c r="BI6" s="562"/>
      <c r="BJ6" s="562"/>
      <c r="BK6" s="558">
        <v>1</v>
      </c>
      <c r="BL6" s="558"/>
      <c r="BM6" s="558"/>
      <c r="BN6" s="558"/>
      <c r="BO6" s="558"/>
      <c r="BP6" s="558"/>
      <c r="BQ6" s="563">
        <v>1</v>
      </c>
      <c r="BR6" s="563"/>
      <c r="BS6" s="563"/>
      <c r="BT6" s="563"/>
      <c r="BU6" s="563"/>
      <c r="BV6" s="563"/>
      <c r="BW6" s="560">
        <v>1</v>
      </c>
      <c r="BX6" s="560"/>
      <c r="BY6" s="560"/>
      <c r="BZ6" s="560"/>
      <c r="CA6" s="560"/>
      <c r="CB6" s="560"/>
      <c r="CC6" s="561">
        <v>1</v>
      </c>
      <c r="CD6" s="561"/>
      <c r="CE6" s="561"/>
      <c r="CF6" s="561"/>
      <c r="CG6" s="561"/>
      <c r="CH6" s="561"/>
      <c r="CI6" s="562">
        <v>1</v>
      </c>
      <c r="CJ6" s="562"/>
      <c r="CK6" s="562"/>
      <c r="CL6" s="562"/>
      <c r="CM6" s="562"/>
      <c r="CN6" s="562"/>
      <c r="CO6" s="558">
        <v>1</v>
      </c>
      <c r="CP6" s="558"/>
      <c r="CQ6" s="558"/>
      <c r="CR6" s="558"/>
      <c r="CS6" s="558"/>
      <c r="CT6" s="558"/>
      <c r="CU6" s="563">
        <v>1</v>
      </c>
      <c r="CV6" s="563"/>
      <c r="CW6" s="563"/>
      <c r="CX6" s="563"/>
      <c r="CY6" s="563"/>
      <c r="CZ6" s="563"/>
      <c r="DA6" s="560">
        <v>1</v>
      </c>
      <c r="DB6" s="560"/>
      <c r="DC6" s="560"/>
      <c r="DD6" s="560"/>
      <c r="DE6" s="560"/>
      <c r="DF6" s="560"/>
      <c r="DG6" s="561">
        <v>1</v>
      </c>
      <c r="DH6" s="561"/>
      <c r="DI6" s="561"/>
      <c r="DJ6" s="561"/>
      <c r="DK6" s="561"/>
      <c r="DL6" s="561"/>
      <c r="DM6" s="562">
        <v>1</v>
      </c>
      <c r="DN6" s="562"/>
      <c r="DO6" s="562"/>
      <c r="DP6" s="562"/>
      <c r="DQ6" s="562"/>
      <c r="DR6" s="562"/>
      <c r="DS6" s="558">
        <v>1</v>
      </c>
      <c r="DT6" s="558"/>
      <c r="DU6" s="558"/>
      <c r="DV6" s="558"/>
      <c r="DW6" s="558"/>
      <c r="DX6" s="558"/>
      <c r="DY6" s="563">
        <v>1</v>
      </c>
      <c r="DZ6" s="563"/>
      <c r="EA6" s="563"/>
      <c r="EB6" s="563"/>
      <c r="EC6" s="563"/>
      <c r="ED6" s="563"/>
      <c r="EE6" s="560">
        <v>1</v>
      </c>
      <c r="EF6" s="560"/>
      <c r="EG6" s="560"/>
      <c r="EH6" s="560"/>
      <c r="EI6" s="560"/>
      <c r="EJ6" s="560"/>
      <c r="EK6" s="561">
        <v>1</v>
      </c>
      <c r="EL6" s="561"/>
      <c r="EM6" s="561"/>
      <c r="EN6" s="561"/>
      <c r="EO6" s="561"/>
      <c r="EP6" s="561"/>
      <c r="EQ6" s="562">
        <v>1</v>
      </c>
      <c r="ER6" s="562"/>
      <c r="ES6" s="562"/>
      <c r="ET6" s="562"/>
      <c r="EU6" s="562"/>
      <c r="EV6" s="562"/>
      <c r="EW6" s="558">
        <v>1</v>
      </c>
      <c r="EX6" s="558"/>
      <c r="EY6" s="558"/>
      <c r="EZ6" s="558"/>
      <c r="FA6" s="558"/>
      <c r="FB6" s="558"/>
      <c r="FC6" s="563">
        <v>1</v>
      </c>
      <c r="FD6" s="563"/>
      <c r="FE6" s="563"/>
      <c r="FF6" s="563"/>
      <c r="FG6" s="563"/>
      <c r="FH6" s="563"/>
      <c r="FI6" s="560">
        <v>1</v>
      </c>
      <c r="FJ6" s="560"/>
      <c r="FK6" s="560"/>
      <c r="FL6" s="560"/>
      <c r="FM6" s="560"/>
      <c r="FN6" s="560"/>
      <c r="FO6" s="561">
        <v>1</v>
      </c>
      <c r="FP6" s="561"/>
      <c r="FQ6" s="561"/>
      <c r="FR6" s="561"/>
      <c r="FS6" s="561"/>
      <c r="FT6" s="561"/>
      <c r="FU6" s="562">
        <v>1</v>
      </c>
      <c r="FV6" s="562"/>
      <c r="FW6" s="562"/>
      <c r="FX6" s="562"/>
      <c r="FY6" s="562"/>
      <c r="FZ6" s="562"/>
    </row>
    <row r="7" spans="1:182" s="564" customFormat="1" x14ac:dyDescent="0.25">
      <c r="A7" s="556"/>
      <c r="B7" s="557"/>
      <c r="C7" s="558" t="s">
        <v>356</v>
      </c>
      <c r="D7" s="558"/>
      <c r="E7" s="558"/>
      <c r="F7" s="558"/>
      <c r="G7" s="558"/>
      <c r="H7" s="558"/>
      <c r="I7" s="559" t="s">
        <v>358</v>
      </c>
      <c r="J7" s="559"/>
      <c r="K7" s="559"/>
      <c r="L7" s="559"/>
      <c r="M7" s="559"/>
      <c r="N7" s="559"/>
      <c r="O7" s="560" t="s">
        <v>360</v>
      </c>
      <c r="P7" s="560"/>
      <c r="Q7" s="560"/>
      <c r="R7" s="560"/>
      <c r="S7" s="560"/>
      <c r="T7" s="560"/>
      <c r="U7" s="561" t="s">
        <v>362</v>
      </c>
      <c r="V7" s="561"/>
      <c r="W7" s="561"/>
      <c r="X7" s="561"/>
      <c r="Y7" s="561"/>
      <c r="Z7" s="561"/>
      <c r="AA7" s="562">
        <v>1</v>
      </c>
      <c r="AB7" s="562"/>
      <c r="AC7" s="562"/>
      <c r="AD7" s="562"/>
      <c r="AE7" s="562"/>
      <c r="AF7" s="562"/>
      <c r="AG7" s="558" t="s">
        <v>356</v>
      </c>
      <c r="AH7" s="558"/>
      <c r="AI7" s="558"/>
      <c r="AJ7" s="558"/>
      <c r="AK7" s="558"/>
      <c r="AL7" s="558"/>
      <c r="AM7" s="563" t="s">
        <v>358</v>
      </c>
      <c r="AN7" s="563"/>
      <c r="AO7" s="563"/>
      <c r="AP7" s="563"/>
      <c r="AQ7" s="563"/>
      <c r="AR7" s="563"/>
      <c r="AS7" s="560" t="s">
        <v>360</v>
      </c>
      <c r="AT7" s="560"/>
      <c r="AU7" s="560"/>
      <c r="AV7" s="560"/>
      <c r="AW7" s="560"/>
      <c r="AX7" s="560"/>
      <c r="AY7" s="561" t="s">
        <v>362</v>
      </c>
      <c r="AZ7" s="561"/>
      <c r="BA7" s="561"/>
      <c r="BB7" s="561"/>
      <c r="BC7" s="561"/>
      <c r="BD7" s="561"/>
      <c r="BE7" s="562" t="s">
        <v>347</v>
      </c>
      <c r="BF7" s="562"/>
      <c r="BG7" s="562"/>
      <c r="BH7" s="562"/>
      <c r="BI7" s="562"/>
      <c r="BJ7" s="562"/>
      <c r="BK7" s="558" t="s">
        <v>356</v>
      </c>
      <c r="BL7" s="558"/>
      <c r="BM7" s="558"/>
      <c r="BN7" s="558"/>
      <c r="BO7" s="558"/>
      <c r="BP7" s="558"/>
      <c r="BQ7" s="563" t="s">
        <v>358</v>
      </c>
      <c r="BR7" s="563"/>
      <c r="BS7" s="563"/>
      <c r="BT7" s="563"/>
      <c r="BU7" s="563"/>
      <c r="BV7" s="563"/>
      <c r="BW7" s="560" t="s">
        <v>360</v>
      </c>
      <c r="BX7" s="560"/>
      <c r="BY7" s="560"/>
      <c r="BZ7" s="560"/>
      <c r="CA7" s="560"/>
      <c r="CB7" s="560"/>
      <c r="CC7" s="561" t="s">
        <v>362</v>
      </c>
      <c r="CD7" s="561"/>
      <c r="CE7" s="561"/>
      <c r="CF7" s="561"/>
      <c r="CG7" s="561"/>
      <c r="CH7" s="561"/>
      <c r="CI7" s="562" t="s">
        <v>347</v>
      </c>
      <c r="CJ7" s="562"/>
      <c r="CK7" s="562"/>
      <c r="CL7" s="562"/>
      <c r="CM7" s="562"/>
      <c r="CN7" s="562"/>
      <c r="CO7" s="558" t="s">
        <v>356</v>
      </c>
      <c r="CP7" s="558"/>
      <c r="CQ7" s="558"/>
      <c r="CR7" s="558"/>
      <c r="CS7" s="558"/>
      <c r="CT7" s="558"/>
      <c r="CU7" s="563" t="s">
        <v>358</v>
      </c>
      <c r="CV7" s="563"/>
      <c r="CW7" s="563"/>
      <c r="CX7" s="563"/>
      <c r="CY7" s="563"/>
      <c r="CZ7" s="563"/>
      <c r="DA7" s="560" t="s">
        <v>360</v>
      </c>
      <c r="DB7" s="560"/>
      <c r="DC7" s="560"/>
      <c r="DD7" s="560"/>
      <c r="DE7" s="560"/>
      <c r="DF7" s="560"/>
      <c r="DG7" s="561" t="s">
        <v>362</v>
      </c>
      <c r="DH7" s="561"/>
      <c r="DI7" s="561"/>
      <c r="DJ7" s="561"/>
      <c r="DK7" s="561"/>
      <c r="DL7" s="561"/>
      <c r="DM7" s="562" t="s">
        <v>347</v>
      </c>
      <c r="DN7" s="562"/>
      <c r="DO7" s="562"/>
      <c r="DP7" s="562"/>
      <c r="DQ7" s="562"/>
      <c r="DR7" s="562"/>
      <c r="DS7" s="558" t="s">
        <v>356</v>
      </c>
      <c r="DT7" s="558"/>
      <c r="DU7" s="558"/>
      <c r="DV7" s="558"/>
      <c r="DW7" s="558"/>
      <c r="DX7" s="558"/>
      <c r="DY7" s="563" t="s">
        <v>358</v>
      </c>
      <c r="DZ7" s="563"/>
      <c r="EA7" s="563"/>
      <c r="EB7" s="563"/>
      <c r="EC7" s="563"/>
      <c r="ED7" s="563"/>
      <c r="EE7" s="560" t="s">
        <v>360</v>
      </c>
      <c r="EF7" s="560"/>
      <c r="EG7" s="560"/>
      <c r="EH7" s="560"/>
      <c r="EI7" s="560"/>
      <c r="EJ7" s="560"/>
      <c r="EK7" s="561" t="s">
        <v>362</v>
      </c>
      <c r="EL7" s="561"/>
      <c r="EM7" s="561"/>
      <c r="EN7" s="561"/>
      <c r="EO7" s="561"/>
      <c r="EP7" s="561"/>
      <c r="EQ7" s="562" t="s">
        <v>347</v>
      </c>
      <c r="ER7" s="562"/>
      <c r="ES7" s="562"/>
      <c r="ET7" s="562"/>
      <c r="EU7" s="562"/>
      <c r="EV7" s="562"/>
      <c r="EW7" s="558" t="s">
        <v>356</v>
      </c>
      <c r="EX7" s="558"/>
      <c r="EY7" s="558"/>
      <c r="EZ7" s="558"/>
      <c r="FA7" s="558"/>
      <c r="FB7" s="558"/>
      <c r="FC7" s="563" t="s">
        <v>358</v>
      </c>
      <c r="FD7" s="563"/>
      <c r="FE7" s="563"/>
      <c r="FF7" s="563"/>
      <c r="FG7" s="563"/>
      <c r="FH7" s="563"/>
      <c r="FI7" s="560" t="s">
        <v>360</v>
      </c>
      <c r="FJ7" s="560"/>
      <c r="FK7" s="560"/>
      <c r="FL7" s="560"/>
      <c r="FM7" s="560"/>
      <c r="FN7" s="560"/>
      <c r="FO7" s="561" t="s">
        <v>362</v>
      </c>
      <c r="FP7" s="561"/>
      <c r="FQ7" s="561"/>
      <c r="FR7" s="561"/>
      <c r="FS7" s="561"/>
      <c r="FT7" s="561"/>
      <c r="FU7" s="562" t="s">
        <v>347</v>
      </c>
      <c r="FV7" s="562"/>
      <c r="FW7" s="562"/>
      <c r="FX7" s="562"/>
      <c r="FY7" s="562"/>
      <c r="FZ7" s="562"/>
    </row>
    <row r="8" spans="1:182" s="564" customFormat="1" x14ac:dyDescent="0.25">
      <c r="A8" s="556"/>
      <c r="B8" s="557"/>
      <c r="C8" s="558">
        <v>1</v>
      </c>
      <c r="D8" s="558"/>
      <c r="E8" s="558"/>
      <c r="F8" s="558" t="s">
        <v>326</v>
      </c>
      <c r="G8" s="558"/>
      <c r="H8" s="558"/>
      <c r="I8" s="559">
        <v>1</v>
      </c>
      <c r="J8" s="559"/>
      <c r="K8" s="559"/>
      <c r="L8" s="559" t="s">
        <v>326</v>
      </c>
      <c r="M8" s="559"/>
      <c r="N8" s="559"/>
      <c r="O8" s="560">
        <v>1</v>
      </c>
      <c r="P8" s="560"/>
      <c r="Q8" s="560"/>
      <c r="R8" s="560" t="s">
        <v>326</v>
      </c>
      <c r="S8" s="560"/>
      <c r="T8" s="560"/>
      <c r="U8" s="561">
        <v>1</v>
      </c>
      <c r="V8" s="561"/>
      <c r="W8" s="561"/>
      <c r="X8" s="561" t="s">
        <v>326</v>
      </c>
      <c r="Y8" s="561"/>
      <c r="Z8" s="561"/>
      <c r="AA8" s="562" t="s">
        <v>348</v>
      </c>
      <c r="AB8" s="562"/>
      <c r="AC8" s="562"/>
      <c r="AD8" s="562"/>
      <c r="AE8" s="562"/>
      <c r="AF8" s="562"/>
      <c r="AG8" s="558">
        <v>1</v>
      </c>
      <c r="AH8" s="558"/>
      <c r="AI8" s="558"/>
      <c r="AJ8" s="558" t="s">
        <v>326</v>
      </c>
      <c r="AK8" s="558"/>
      <c r="AL8" s="558"/>
      <c r="AM8" s="563">
        <v>1</v>
      </c>
      <c r="AN8" s="563"/>
      <c r="AO8" s="563"/>
      <c r="AP8" s="563" t="s">
        <v>326</v>
      </c>
      <c r="AQ8" s="563"/>
      <c r="AR8" s="563"/>
      <c r="AS8" s="560">
        <v>1</v>
      </c>
      <c r="AT8" s="560"/>
      <c r="AU8" s="560"/>
      <c r="AV8" s="560" t="s">
        <v>326</v>
      </c>
      <c r="AW8" s="560"/>
      <c r="AX8" s="560"/>
      <c r="AY8" s="561">
        <v>1</v>
      </c>
      <c r="AZ8" s="561"/>
      <c r="BA8" s="561"/>
      <c r="BB8" s="561" t="s">
        <v>326</v>
      </c>
      <c r="BC8" s="561"/>
      <c r="BD8" s="561"/>
      <c r="BE8" s="562">
        <v>1</v>
      </c>
      <c r="BF8" s="562"/>
      <c r="BG8" s="562"/>
      <c r="BH8" s="562"/>
      <c r="BI8" s="562"/>
      <c r="BJ8" s="562"/>
      <c r="BK8" s="558">
        <v>1</v>
      </c>
      <c r="BL8" s="558"/>
      <c r="BM8" s="558"/>
      <c r="BN8" s="558" t="s">
        <v>326</v>
      </c>
      <c r="BO8" s="558"/>
      <c r="BP8" s="558"/>
      <c r="BQ8" s="563">
        <v>1</v>
      </c>
      <c r="BR8" s="563"/>
      <c r="BS8" s="563"/>
      <c r="BT8" s="563" t="s">
        <v>326</v>
      </c>
      <c r="BU8" s="563"/>
      <c r="BV8" s="563"/>
      <c r="BW8" s="560">
        <v>1</v>
      </c>
      <c r="BX8" s="560"/>
      <c r="BY8" s="560"/>
      <c r="BZ8" s="560" t="s">
        <v>326</v>
      </c>
      <c r="CA8" s="560"/>
      <c r="CB8" s="560"/>
      <c r="CC8" s="561">
        <v>1</v>
      </c>
      <c r="CD8" s="561"/>
      <c r="CE8" s="561"/>
      <c r="CF8" s="561" t="s">
        <v>326</v>
      </c>
      <c r="CG8" s="561"/>
      <c r="CH8" s="561"/>
      <c r="CI8" s="562">
        <v>1</v>
      </c>
      <c r="CJ8" s="562"/>
      <c r="CK8" s="562"/>
      <c r="CL8" s="562"/>
      <c r="CM8" s="562"/>
      <c r="CN8" s="562"/>
      <c r="CO8" s="558">
        <v>1</v>
      </c>
      <c r="CP8" s="558"/>
      <c r="CQ8" s="558"/>
      <c r="CR8" s="558" t="s">
        <v>326</v>
      </c>
      <c r="CS8" s="558"/>
      <c r="CT8" s="558"/>
      <c r="CU8" s="563">
        <v>1</v>
      </c>
      <c r="CV8" s="563"/>
      <c r="CW8" s="563"/>
      <c r="CX8" s="563" t="s">
        <v>326</v>
      </c>
      <c r="CY8" s="563"/>
      <c r="CZ8" s="563"/>
      <c r="DA8" s="560">
        <v>1</v>
      </c>
      <c r="DB8" s="560"/>
      <c r="DC8" s="560"/>
      <c r="DD8" s="560" t="s">
        <v>326</v>
      </c>
      <c r="DE8" s="560"/>
      <c r="DF8" s="560"/>
      <c r="DG8" s="561">
        <v>1</v>
      </c>
      <c r="DH8" s="561"/>
      <c r="DI8" s="561"/>
      <c r="DJ8" s="561" t="s">
        <v>326</v>
      </c>
      <c r="DK8" s="561"/>
      <c r="DL8" s="561"/>
      <c r="DM8" s="562">
        <v>1</v>
      </c>
      <c r="DN8" s="562"/>
      <c r="DO8" s="562"/>
      <c r="DP8" s="562"/>
      <c r="DQ8" s="562"/>
      <c r="DR8" s="562"/>
      <c r="DS8" s="558">
        <v>1</v>
      </c>
      <c r="DT8" s="558"/>
      <c r="DU8" s="558"/>
      <c r="DV8" s="558" t="s">
        <v>326</v>
      </c>
      <c r="DW8" s="558"/>
      <c r="DX8" s="558"/>
      <c r="DY8" s="563">
        <v>1</v>
      </c>
      <c r="DZ8" s="563"/>
      <c r="EA8" s="563"/>
      <c r="EB8" s="563" t="s">
        <v>326</v>
      </c>
      <c r="EC8" s="563"/>
      <c r="ED8" s="563"/>
      <c r="EE8" s="560">
        <v>1</v>
      </c>
      <c r="EF8" s="560"/>
      <c r="EG8" s="560"/>
      <c r="EH8" s="560" t="s">
        <v>326</v>
      </c>
      <c r="EI8" s="560"/>
      <c r="EJ8" s="560"/>
      <c r="EK8" s="561">
        <v>1</v>
      </c>
      <c r="EL8" s="561"/>
      <c r="EM8" s="561"/>
      <c r="EN8" s="561" t="s">
        <v>326</v>
      </c>
      <c r="EO8" s="561"/>
      <c r="EP8" s="561"/>
      <c r="EQ8" s="562">
        <v>1</v>
      </c>
      <c r="ER8" s="562"/>
      <c r="ES8" s="562"/>
      <c r="ET8" s="562"/>
      <c r="EU8" s="562"/>
      <c r="EV8" s="562"/>
      <c r="EW8" s="558">
        <v>1</v>
      </c>
      <c r="EX8" s="558"/>
      <c r="EY8" s="558"/>
      <c r="EZ8" s="558" t="s">
        <v>326</v>
      </c>
      <c r="FA8" s="558"/>
      <c r="FB8" s="558"/>
      <c r="FC8" s="563">
        <v>1</v>
      </c>
      <c r="FD8" s="563"/>
      <c r="FE8" s="563"/>
      <c r="FF8" s="563" t="s">
        <v>326</v>
      </c>
      <c r="FG8" s="563"/>
      <c r="FH8" s="563"/>
      <c r="FI8" s="560">
        <v>1</v>
      </c>
      <c r="FJ8" s="560"/>
      <c r="FK8" s="560"/>
      <c r="FL8" s="560" t="s">
        <v>326</v>
      </c>
      <c r="FM8" s="560"/>
      <c r="FN8" s="560"/>
      <c r="FO8" s="561">
        <v>1</v>
      </c>
      <c r="FP8" s="561"/>
      <c r="FQ8" s="561"/>
      <c r="FR8" s="561" t="s">
        <v>326</v>
      </c>
      <c r="FS8" s="561"/>
      <c r="FT8" s="561"/>
      <c r="FU8" s="562">
        <v>1</v>
      </c>
      <c r="FV8" s="562"/>
      <c r="FW8" s="562"/>
      <c r="FX8" s="562"/>
      <c r="FY8" s="562"/>
      <c r="FZ8" s="562"/>
    </row>
    <row r="9" spans="1:182" s="564" customFormat="1" x14ac:dyDescent="0.25">
      <c r="C9" s="558" t="s">
        <v>352</v>
      </c>
      <c r="D9" s="558"/>
      <c r="E9" s="558"/>
      <c r="F9" s="558" t="s">
        <v>352</v>
      </c>
      <c r="G9" s="558"/>
      <c r="H9" s="558"/>
      <c r="I9" s="559" t="s">
        <v>352</v>
      </c>
      <c r="J9" s="559"/>
      <c r="K9" s="559"/>
      <c r="L9" s="559" t="s">
        <v>352</v>
      </c>
      <c r="M9" s="559"/>
      <c r="N9" s="559"/>
      <c r="O9" s="560" t="s">
        <v>352</v>
      </c>
      <c r="P9" s="560"/>
      <c r="Q9" s="560"/>
      <c r="R9" s="560" t="s">
        <v>352</v>
      </c>
      <c r="S9" s="560"/>
      <c r="T9" s="560"/>
      <c r="U9" s="561" t="s">
        <v>352</v>
      </c>
      <c r="V9" s="561"/>
      <c r="W9" s="561"/>
      <c r="X9" s="561" t="s">
        <v>352</v>
      </c>
      <c r="Y9" s="561"/>
      <c r="Z9" s="561"/>
      <c r="AA9" s="562"/>
      <c r="AB9" s="562"/>
      <c r="AC9" s="562"/>
      <c r="AD9" s="562"/>
      <c r="AE9" s="562"/>
      <c r="AF9" s="562"/>
      <c r="AG9" s="558" t="s">
        <v>352</v>
      </c>
      <c r="AH9" s="558"/>
      <c r="AI9" s="558"/>
      <c r="AJ9" s="558" t="s">
        <v>352</v>
      </c>
      <c r="AK9" s="558"/>
      <c r="AL9" s="558"/>
      <c r="AM9" s="563" t="s">
        <v>352</v>
      </c>
      <c r="AN9" s="563"/>
      <c r="AO9" s="563"/>
      <c r="AP9" s="563" t="s">
        <v>352</v>
      </c>
      <c r="AQ9" s="563"/>
      <c r="AR9" s="563"/>
      <c r="AS9" s="560" t="s">
        <v>352</v>
      </c>
      <c r="AT9" s="560"/>
      <c r="AU9" s="560"/>
      <c r="AV9" s="560" t="s">
        <v>352</v>
      </c>
      <c r="AW9" s="560"/>
      <c r="AX9" s="560"/>
      <c r="AY9" s="561" t="s">
        <v>352</v>
      </c>
      <c r="AZ9" s="561"/>
      <c r="BA9" s="561"/>
      <c r="BB9" s="561" t="s">
        <v>352</v>
      </c>
      <c r="BC9" s="561"/>
      <c r="BD9" s="561"/>
      <c r="BE9" s="562" t="s">
        <v>348</v>
      </c>
      <c r="BF9" s="562"/>
      <c r="BG9" s="562"/>
      <c r="BH9" s="562"/>
      <c r="BI9" s="562"/>
      <c r="BJ9" s="562"/>
      <c r="BK9" s="558" t="s">
        <v>352</v>
      </c>
      <c r="BL9" s="558"/>
      <c r="BM9" s="558"/>
      <c r="BN9" s="558" t="s">
        <v>352</v>
      </c>
      <c r="BO9" s="558"/>
      <c r="BP9" s="558"/>
      <c r="BQ9" s="563" t="s">
        <v>352</v>
      </c>
      <c r="BR9" s="563"/>
      <c r="BS9" s="563"/>
      <c r="BT9" s="563" t="s">
        <v>352</v>
      </c>
      <c r="BU9" s="563"/>
      <c r="BV9" s="563"/>
      <c r="BW9" s="560" t="s">
        <v>352</v>
      </c>
      <c r="BX9" s="560"/>
      <c r="BY9" s="560"/>
      <c r="BZ9" s="560" t="s">
        <v>352</v>
      </c>
      <c r="CA9" s="560"/>
      <c r="CB9" s="560"/>
      <c r="CC9" s="561" t="s">
        <v>352</v>
      </c>
      <c r="CD9" s="561"/>
      <c r="CE9" s="561"/>
      <c r="CF9" s="561" t="s">
        <v>352</v>
      </c>
      <c r="CG9" s="561"/>
      <c r="CH9" s="561"/>
      <c r="CI9" s="562" t="s">
        <v>348</v>
      </c>
      <c r="CJ9" s="562"/>
      <c r="CK9" s="562"/>
      <c r="CL9" s="562"/>
      <c r="CM9" s="562"/>
      <c r="CN9" s="562"/>
      <c r="CO9" s="558" t="s">
        <v>352</v>
      </c>
      <c r="CP9" s="558"/>
      <c r="CQ9" s="558"/>
      <c r="CR9" s="558" t="s">
        <v>352</v>
      </c>
      <c r="CS9" s="558"/>
      <c r="CT9" s="558"/>
      <c r="CU9" s="563" t="s">
        <v>352</v>
      </c>
      <c r="CV9" s="563"/>
      <c r="CW9" s="563"/>
      <c r="CX9" s="563" t="s">
        <v>352</v>
      </c>
      <c r="CY9" s="563"/>
      <c r="CZ9" s="563"/>
      <c r="DA9" s="560" t="s">
        <v>352</v>
      </c>
      <c r="DB9" s="560"/>
      <c r="DC9" s="560"/>
      <c r="DD9" s="560" t="s">
        <v>352</v>
      </c>
      <c r="DE9" s="560"/>
      <c r="DF9" s="560"/>
      <c r="DG9" s="561" t="s">
        <v>352</v>
      </c>
      <c r="DH9" s="561"/>
      <c r="DI9" s="561"/>
      <c r="DJ9" s="561" t="s">
        <v>352</v>
      </c>
      <c r="DK9" s="561"/>
      <c r="DL9" s="561"/>
      <c r="DM9" s="562" t="s">
        <v>348</v>
      </c>
      <c r="DN9" s="562"/>
      <c r="DO9" s="562"/>
      <c r="DP9" s="562"/>
      <c r="DQ9" s="562"/>
      <c r="DR9" s="562"/>
      <c r="DS9" s="558" t="s">
        <v>352</v>
      </c>
      <c r="DT9" s="558"/>
      <c r="DU9" s="558"/>
      <c r="DV9" s="558" t="s">
        <v>352</v>
      </c>
      <c r="DW9" s="558"/>
      <c r="DX9" s="558"/>
      <c r="DY9" s="563" t="s">
        <v>352</v>
      </c>
      <c r="DZ9" s="563"/>
      <c r="EA9" s="563"/>
      <c r="EB9" s="563" t="s">
        <v>352</v>
      </c>
      <c r="EC9" s="563"/>
      <c r="ED9" s="563"/>
      <c r="EE9" s="560" t="s">
        <v>352</v>
      </c>
      <c r="EF9" s="560"/>
      <c r="EG9" s="560"/>
      <c r="EH9" s="560" t="s">
        <v>352</v>
      </c>
      <c r="EI9" s="560"/>
      <c r="EJ9" s="560"/>
      <c r="EK9" s="561" t="s">
        <v>352</v>
      </c>
      <c r="EL9" s="561"/>
      <c r="EM9" s="561"/>
      <c r="EN9" s="561" t="s">
        <v>352</v>
      </c>
      <c r="EO9" s="561"/>
      <c r="EP9" s="561"/>
      <c r="EQ9" s="562" t="s">
        <v>348</v>
      </c>
      <c r="ER9" s="562"/>
      <c r="ES9" s="562"/>
      <c r="ET9" s="562"/>
      <c r="EU9" s="562"/>
      <c r="EV9" s="562"/>
      <c r="EW9" s="558" t="s">
        <v>352</v>
      </c>
      <c r="EX9" s="558"/>
      <c r="EY9" s="558"/>
      <c r="EZ9" s="558" t="s">
        <v>352</v>
      </c>
      <c r="FA9" s="558"/>
      <c r="FB9" s="558"/>
      <c r="FC9" s="563" t="s">
        <v>352</v>
      </c>
      <c r="FD9" s="563"/>
      <c r="FE9" s="563"/>
      <c r="FF9" s="563" t="s">
        <v>352</v>
      </c>
      <c r="FG9" s="563"/>
      <c r="FH9" s="563"/>
      <c r="FI9" s="560" t="s">
        <v>352</v>
      </c>
      <c r="FJ9" s="560"/>
      <c r="FK9" s="560"/>
      <c r="FL9" s="560" t="s">
        <v>352</v>
      </c>
      <c r="FM9" s="560"/>
      <c r="FN9" s="560"/>
      <c r="FO9" s="561" t="s">
        <v>352</v>
      </c>
      <c r="FP9" s="561"/>
      <c r="FQ9" s="561"/>
      <c r="FR9" s="561" t="s">
        <v>352</v>
      </c>
      <c r="FS9" s="561"/>
      <c r="FT9" s="561"/>
      <c r="FU9" s="562" t="s">
        <v>348</v>
      </c>
      <c r="FV9" s="562"/>
      <c r="FW9" s="562"/>
      <c r="FX9" s="562"/>
      <c r="FY9" s="562"/>
      <c r="FZ9" s="562"/>
    </row>
    <row r="10" spans="1:182" s="564" customFormat="1" x14ac:dyDescent="0.25">
      <c r="C10" s="558" t="s">
        <v>326</v>
      </c>
      <c r="D10" s="558" t="s">
        <v>354</v>
      </c>
      <c r="E10" s="558" t="s">
        <v>353</v>
      </c>
      <c r="F10" s="558" t="s">
        <v>326</v>
      </c>
      <c r="G10" s="558" t="s">
        <v>354</v>
      </c>
      <c r="H10" s="558" t="s">
        <v>353</v>
      </c>
      <c r="I10" s="559" t="s">
        <v>326</v>
      </c>
      <c r="J10" s="559" t="s">
        <v>354</v>
      </c>
      <c r="K10" s="559" t="s">
        <v>353</v>
      </c>
      <c r="L10" s="559" t="s">
        <v>326</v>
      </c>
      <c r="M10" s="559" t="s">
        <v>354</v>
      </c>
      <c r="N10" s="559" t="s">
        <v>353</v>
      </c>
      <c r="O10" s="560" t="s">
        <v>326</v>
      </c>
      <c r="P10" s="560" t="s">
        <v>354</v>
      </c>
      <c r="Q10" s="560" t="s">
        <v>353</v>
      </c>
      <c r="R10" s="560" t="s">
        <v>326</v>
      </c>
      <c r="S10" s="560" t="s">
        <v>354</v>
      </c>
      <c r="T10" s="560" t="s">
        <v>353</v>
      </c>
      <c r="U10" s="561" t="s">
        <v>326</v>
      </c>
      <c r="V10" s="561" t="s">
        <v>354</v>
      </c>
      <c r="W10" s="561" t="s">
        <v>353</v>
      </c>
      <c r="X10" s="561" t="s">
        <v>326</v>
      </c>
      <c r="Y10" s="561" t="s">
        <v>354</v>
      </c>
      <c r="Z10" s="561" t="s">
        <v>353</v>
      </c>
      <c r="AA10" s="562"/>
      <c r="AB10" s="562"/>
      <c r="AC10" s="562"/>
      <c r="AD10" s="562"/>
      <c r="AE10" s="562"/>
      <c r="AF10" s="562"/>
      <c r="AG10" s="558" t="s">
        <v>326</v>
      </c>
      <c r="AH10" s="558" t="s">
        <v>354</v>
      </c>
      <c r="AI10" s="558" t="s">
        <v>353</v>
      </c>
      <c r="AJ10" s="558" t="s">
        <v>326</v>
      </c>
      <c r="AK10" s="558" t="s">
        <v>354</v>
      </c>
      <c r="AL10" s="558" t="s">
        <v>353</v>
      </c>
      <c r="AM10" s="563" t="s">
        <v>326</v>
      </c>
      <c r="AN10" s="563" t="s">
        <v>354</v>
      </c>
      <c r="AO10" s="563" t="s">
        <v>353</v>
      </c>
      <c r="AP10" s="563" t="s">
        <v>326</v>
      </c>
      <c r="AQ10" s="563" t="s">
        <v>354</v>
      </c>
      <c r="AR10" s="563" t="s">
        <v>353</v>
      </c>
      <c r="AS10" s="560" t="s">
        <v>326</v>
      </c>
      <c r="AT10" s="560" t="s">
        <v>354</v>
      </c>
      <c r="AU10" s="560" t="s">
        <v>353</v>
      </c>
      <c r="AV10" s="560" t="s">
        <v>326</v>
      </c>
      <c r="AW10" s="560" t="s">
        <v>354</v>
      </c>
      <c r="AX10" s="560" t="s">
        <v>353</v>
      </c>
      <c r="AY10" s="561" t="s">
        <v>326</v>
      </c>
      <c r="AZ10" s="561" t="s">
        <v>354</v>
      </c>
      <c r="BA10" s="561" t="s">
        <v>353</v>
      </c>
      <c r="BB10" s="561" t="s">
        <v>326</v>
      </c>
      <c r="BC10" s="561" t="s">
        <v>354</v>
      </c>
      <c r="BD10" s="561" t="s">
        <v>353</v>
      </c>
      <c r="BE10" s="562"/>
      <c r="BF10" s="562"/>
      <c r="BG10" s="562"/>
      <c r="BH10" s="562"/>
      <c r="BI10" s="562"/>
      <c r="BJ10" s="562"/>
      <c r="BK10" s="558" t="s">
        <v>326</v>
      </c>
      <c r="BL10" s="558" t="s">
        <v>354</v>
      </c>
      <c r="BM10" s="558" t="s">
        <v>353</v>
      </c>
      <c r="BN10" s="558" t="s">
        <v>326</v>
      </c>
      <c r="BO10" s="558" t="s">
        <v>354</v>
      </c>
      <c r="BP10" s="558" t="s">
        <v>353</v>
      </c>
      <c r="BQ10" s="563" t="s">
        <v>326</v>
      </c>
      <c r="BR10" s="563" t="s">
        <v>354</v>
      </c>
      <c r="BS10" s="563" t="s">
        <v>353</v>
      </c>
      <c r="BT10" s="563" t="s">
        <v>326</v>
      </c>
      <c r="BU10" s="563" t="s">
        <v>354</v>
      </c>
      <c r="BV10" s="563" t="s">
        <v>353</v>
      </c>
      <c r="BW10" s="560" t="s">
        <v>326</v>
      </c>
      <c r="BX10" s="560" t="s">
        <v>354</v>
      </c>
      <c r="BY10" s="560" t="s">
        <v>353</v>
      </c>
      <c r="BZ10" s="560" t="s">
        <v>326</v>
      </c>
      <c r="CA10" s="560" t="s">
        <v>354</v>
      </c>
      <c r="CB10" s="560" t="s">
        <v>353</v>
      </c>
      <c r="CC10" s="561" t="s">
        <v>326</v>
      </c>
      <c r="CD10" s="561" t="s">
        <v>354</v>
      </c>
      <c r="CE10" s="561" t="s">
        <v>353</v>
      </c>
      <c r="CF10" s="561" t="s">
        <v>326</v>
      </c>
      <c r="CG10" s="561" t="s">
        <v>354</v>
      </c>
      <c r="CH10" s="561" t="s">
        <v>353</v>
      </c>
      <c r="CI10" s="562"/>
      <c r="CJ10" s="562"/>
      <c r="CK10" s="562"/>
      <c r="CL10" s="562"/>
      <c r="CM10" s="562"/>
      <c r="CN10" s="562"/>
      <c r="CO10" s="558" t="s">
        <v>326</v>
      </c>
      <c r="CP10" s="558" t="s">
        <v>354</v>
      </c>
      <c r="CQ10" s="558" t="s">
        <v>353</v>
      </c>
      <c r="CR10" s="558" t="s">
        <v>326</v>
      </c>
      <c r="CS10" s="558" t="s">
        <v>354</v>
      </c>
      <c r="CT10" s="558" t="s">
        <v>353</v>
      </c>
      <c r="CU10" s="563" t="s">
        <v>326</v>
      </c>
      <c r="CV10" s="563" t="s">
        <v>354</v>
      </c>
      <c r="CW10" s="563" t="s">
        <v>353</v>
      </c>
      <c r="CX10" s="563" t="s">
        <v>326</v>
      </c>
      <c r="CY10" s="563" t="s">
        <v>354</v>
      </c>
      <c r="CZ10" s="563" t="s">
        <v>353</v>
      </c>
      <c r="DA10" s="560" t="s">
        <v>326</v>
      </c>
      <c r="DB10" s="560" t="s">
        <v>354</v>
      </c>
      <c r="DC10" s="560" t="s">
        <v>353</v>
      </c>
      <c r="DD10" s="560" t="s">
        <v>326</v>
      </c>
      <c r="DE10" s="560" t="s">
        <v>354</v>
      </c>
      <c r="DF10" s="560" t="s">
        <v>353</v>
      </c>
      <c r="DG10" s="561" t="s">
        <v>326</v>
      </c>
      <c r="DH10" s="561" t="s">
        <v>354</v>
      </c>
      <c r="DI10" s="561" t="s">
        <v>353</v>
      </c>
      <c r="DJ10" s="561" t="s">
        <v>326</v>
      </c>
      <c r="DK10" s="561" t="s">
        <v>354</v>
      </c>
      <c r="DL10" s="561" t="s">
        <v>353</v>
      </c>
      <c r="DM10" s="562"/>
      <c r="DN10" s="562"/>
      <c r="DO10" s="562"/>
      <c r="DP10" s="562"/>
      <c r="DQ10" s="562"/>
      <c r="DR10" s="562"/>
      <c r="DS10" s="558" t="s">
        <v>326</v>
      </c>
      <c r="DT10" s="558" t="s">
        <v>354</v>
      </c>
      <c r="DU10" s="558" t="s">
        <v>353</v>
      </c>
      <c r="DV10" s="558" t="s">
        <v>326</v>
      </c>
      <c r="DW10" s="558" t="s">
        <v>354</v>
      </c>
      <c r="DX10" s="558" t="s">
        <v>353</v>
      </c>
      <c r="DY10" s="563" t="s">
        <v>326</v>
      </c>
      <c r="DZ10" s="563" t="s">
        <v>354</v>
      </c>
      <c r="EA10" s="563" t="s">
        <v>353</v>
      </c>
      <c r="EB10" s="563" t="s">
        <v>326</v>
      </c>
      <c r="EC10" s="563" t="s">
        <v>354</v>
      </c>
      <c r="ED10" s="563" t="s">
        <v>353</v>
      </c>
      <c r="EE10" s="560" t="s">
        <v>326</v>
      </c>
      <c r="EF10" s="560" t="s">
        <v>354</v>
      </c>
      <c r="EG10" s="560" t="s">
        <v>353</v>
      </c>
      <c r="EH10" s="560" t="s">
        <v>326</v>
      </c>
      <c r="EI10" s="560" t="s">
        <v>354</v>
      </c>
      <c r="EJ10" s="560" t="s">
        <v>353</v>
      </c>
      <c r="EK10" s="561" t="s">
        <v>326</v>
      </c>
      <c r="EL10" s="561" t="s">
        <v>354</v>
      </c>
      <c r="EM10" s="561" t="s">
        <v>353</v>
      </c>
      <c r="EN10" s="561" t="s">
        <v>326</v>
      </c>
      <c r="EO10" s="561" t="s">
        <v>354</v>
      </c>
      <c r="EP10" s="561" t="s">
        <v>353</v>
      </c>
      <c r="EQ10" s="562"/>
      <c r="ER10" s="562"/>
      <c r="ES10" s="562"/>
      <c r="ET10" s="562"/>
      <c r="EU10" s="562"/>
      <c r="EV10" s="562"/>
      <c r="EW10" s="558" t="s">
        <v>326</v>
      </c>
      <c r="EX10" s="558" t="s">
        <v>354</v>
      </c>
      <c r="EY10" s="558" t="s">
        <v>353</v>
      </c>
      <c r="EZ10" s="558" t="s">
        <v>326</v>
      </c>
      <c r="FA10" s="558" t="s">
        <v>354</v>
      </c>
      <c r="FB10" s="558" t="s">
        <v>353</v>
      </c>
      <c r="FC10" s="563" t="s">
        <v>326</v>
      </c>
      <c r="FD10" s="563" t="s">
        <v>354</v>
      </c>
      <c r="FE10" s="563" t="s">
        <v>353</v>
      </c>
      <c r="FF10" s="563" t="s">
        <v>326</v>
      </c>
      <c r="FG10" s="563" t="s">
        <v>354</v>
      </c>
      <c r="FH10" s="563" t="s">
        <v>353</v>
      </c>
      <c r="FI10" s="560" t="s">
        <v>326</v>
      </c>
      <c r="FJ10" s="560" t="s">
        <v>354</v>
      </c>
      <c r="FK10" s="560" t="s">
        <v>353</v>
      </c>
      <c r="FL10" s="560" t="s">
        <v>326</v>
      </c>
      <c r="FM10" s="560" t="s">
        <v>354</v>
      </c>
      <c r="FN10" s="560" t="s">
        <v>353</v>
      </c>
      <c r="FO10" s="561" t="s">
        <v>326</v>
      </c>
      <c r="FP10" s="561" t="s">
        <v>354</v>
      </c>
      <c r="FQ10" s="561" t="s">
        <v>353</v>
      </c>
      <c r="FR10" s="561" t="s">
        <v>326</v>
      </c>
      <c r="FS10" s="561" t="s">
        <v>354</v>
      </c>
      <c r="FT10" s="561" t="s">
        <v>353</v>
      </c>
      <c r="FU10" s="562"/>
      <c r="FV10" s="562"/>
      <c r="FW10" s="562"/>
      <c r="FX10" s="562"/>
      <c r="FY10" s="562"/>
      <c r="FZ10" s="562"/>
    </row>
    <row r="11" spans="1:182" s="564" customFormat="1" x14ac:dyDescent="0.25">
      <c r="C11" s="558" t="s">
        <v>372</v>
      </c>
      <c r="D11" s="558" t="s">
        <v>372</v>
      </c>
      <c r="E11" s="558" t="s">
        <v>372</v>
      </c>
      <c r="F11" s="558" t="s">
        <v>372</v>
      </c>
      <c r="G11" s="558" t="s">
        <v>372</v>
      </c>
      <c r="H11" s="558" t="s">
        <v>372</v>
      </c>
      <c r="I11" s="559" t="s">
        <v>372</v>
      </c>
      <c r="J11" s="559" t="s">
        <v>372</v>
      </c>
      <c r="K11" s="559" t="s">
        <v>372</v>
      </c>
      <c r="L11" s="559" t="s">
        <v>372</v>
      </c>
      <c r="M11" s="559" t="s">
        <v>372</v>
      </c>
      <c r="N11" s="559" t="s">
        <v>372</v>
      </c>
      <c r="O11" s="560" t="s">
        <v>372</v>
      </c>
      <c r="P11" s="560" t="s">
        <v>372</v>
      </c>
      <c r="Q11" s="560" t="s">
        <v>372</v>
      </c>
      <c r="R11" s="560" t="s">
        <v>372</v>
      </c>
      <c r="S11" s="560" t="s">
        <v>372</v>
      </c>
      <c r="T11" s="560" t="s">
        <v>372</v>
      </c>
      <c r="U11" s="561" t="s">
        <v>372</v>
      </c>
      <c r="V11" s="561" t="s">
        <v>372</v>
      </c>
      <c r="W11" s="561" t="s">
        <v>372</v>
      </c>
      <c r="X11" s="561" t="s">
        <v>372</v>
      </c>
      <c r="Y11" s="561" t="s">
        <v>372</v>
      </c>
      <c r="Z11" s="561" t="s">
        <v>372</v>
      </c>
      <c r="AA11" s="562"/>
      <c r="AB11" s="562"/>
      <c r="AC11" s="562"/>
      <c r="AD11" s="562"/>
      <c r="AE11" s="562"/>
      <c r="AF11" s="562"/>
      <c r="AG11" s="558" t="s">
        <v>372</v>
      </c>
      <c r="AH11" s="558" t="s">
        <v>372</v>
      </c>
      <c r="AI11" s="558" t="s">
        <v>372</v>
      </c>
      <c r="AJ11" s="558" t="s">
        <v>372</v>
      </c>
      <c r="AK11" s="558" t="s">
        <v>372</v>
      </c>
      <c r="AL11" s="558" t="s">
        <v>372</v>
      </c>
      <c r="AM11" s="563" t="s">
        <v>372</v>
      </c>
      <c r="AN11" s="563" t="s">
        <v>372</v>
      </c>
      <c r="AO11" s="563" t="s">
        <v>372</v>
      </c>
      <c r="AP11" s="563" t="s">
        <v>372</v>
      </c>
      <c r="AQ11" s="563" t="s">
        <v>372</v>
      </c>
      <c r="AR11" s="563" t="s">
        <v>372</v>
      </c>
      <c r="AS11" s="560" t="s">
        <v>372</v>
      </c>
      <c r="AT11" s="560" t="s">
        <v>372</v>
      </c>
      <c r="AU11" s="560" t="s">
        <v>372</v>
      </c>
      <c r="AV11" s="560" t="s">
        <v>372</v>
      </c>
      <c r="AW11" s="560" t="s">
        <v>372</v>
      </c>
      <c r="AX11" s="560" t="s">
        <v>372</v>
      </c>
      <c r="AY11" s="561" t="s">
        <v>372</v>
      </c>
      <c r="AZ11" s="561" t="s">
        <v>372</v>
      </c>
      <c r="BA11" s="561" t="s">
        <v>372</v>
      </c>
      <c r="BB11" s="561" t="s">
        <v>372</v>
      </c>
      <c r="BC11" s="561" t="s">
        <v>372</v>
      </c>
      <c r="BD11" s="561" t="s">
        <v>372</v>
      </c>
      <c r="BE11" s="562"/>
      <c r="BF11" s="562"/>
      <c r="BG11" s="562"/>
      <c r="BH11" s="562"/>
      <c r="BI11" s="562"/>
      <c r="BJ11" s="562"/>
      <c r="BK11" s="558" t="s">
        <v>372</v>
      </c>
      <c r="BL11" s="558" t="s">
        <v>372</v>
      </c>
      <c r="BM11" s="558" t="s">
        <v>372</v>
      </c>
      <c r="BN11" s="558" t="s">
        <v>372</v>
      </c>
      <c r="BO11" s="558" t="s">
        <v>372</v>
      </c>
      <c r="BP11" s="558" t="s">
        <v>372</v>
      </c>
      <c r="BQ11" s="563" t="s">
        <v>372</v>
      </c>
      <c r="BR11" s="563" t="s">
        <v>372</v>
      </c>
      <c r="BS11" s="563" t="s">
        <v>372</v>
      </c>
      <c r="BT11" s="563" t="s">
        <v>372</v>
      </c>
      <c r="BU11" s="563" t="s">
        <v>372</v>
      </c>
      <c r="BV11" s="563" t="s">
        <v>372</v>
      </c>
      <c r="BW11" s="560" t="s">
        <v>372</v>
      </c>
      <c r="BX11" s="560" t="s">
        <v>372</v>
      </c>
      <c r="BY11" s="560" t="s">
        <v>372</v>
      </c>
      <c r="BZ11" s="560" t="s">
        <v>372</v>
      </c>
      <c r="CA11" s="560" t="s">
        <v>372</v>
      </c>
      <c r="CB11" s="560" t="s">
        <v>372</v>
      </c>
      <c r="CC11" s="561" t="s">
        <v>372</v>
      </c>
      <c r="CD11" s="561" t="s">
        <v>372</v>
      </c>
      <c r="CE11" s="561" t="s">
        <v>372</v>
      </c>
      <c r="CF11" s="561" t="s">
        <v>372</v>
      </c>
      <c r="CG11" s="561" t="s">
        <v>372</v>
      </c>
      <c r="CH11" s="561" t="s">
        <v>372</v>
      </c>
      <c r="CI11" s="562"/>
      <c r="CJ11" s="562"/>
      <c r="CK11" s="562"/>
      <c r="CL11" s="562"/>
      <c r="CM11" s="562"/>
      <c r="CN11" s="562"/>
      <c r="CO11" s="558" t="s">
        <v>372</v>
      </c>
      <c r="CP11" s="558" t="s">
        <v>372</v>
      </c>
      <c r="CQ11" s="558" t="s">
        <v>372</v>
      </c>
      <c r="CR11" s="558" t="s">
        <v>372</v>
      </c>
      <c r="CS11" s="558" t="s">
        <v>372</v>
      </c>
      <c r="CT11" s="558" t="s">
        <v>372</v>
      </c>
      <c r="CU11" s="563" t="s">
        <v>372</v>
      </c>
      <c r="CV11" s="563" t="s">
        <v>372</v>
      </c>
      <c r="CW11" s="563" t="s">
        <v>372</v>
      </c>
      <c r="CX11" s="563" t="s">
        <v>372</v>
      </c>
      <c r="CY11" s="563" t="s">
        <v>372</v>
      </c>
      <c r="CZ11" s="563" t="s">
        <v>372</v>
      </c>
      <c r="DA11" s="560" t="s">
        <v>372</v>
      </c>
      <c r="DB11" s="560" t="s">
        <v>372</v>
      </c>
      <c r="DC11" s="560" t="s">
        <v>372</v>
      </c>
      <c r="DD11" s="560" t="s">
        <v>372</v>
      </c>
      <c r="DE11" s="560" t="s">
        <v>372</v>
      </c>
      <c r="DF11" s="560" t="s">
        <v>372</v>
      </c>
      <c r="DG11" s="561" t="s">
        <v>372</v>
      </c>
      <c r="DH11" s="561" t="s">
        <v>372</v>
      </c>
      <c r="DI11" s="561" t="s">
        <v>372</v>
      </c>
      <c r="DJ11" s="561" t="s">
        <v>372</v>
      </c>
      <c r="DK11" s="561" t="s">
        <v>372</v>
      </c>
      <c r="DL11" s="561" t="s">
        <v>372</v>
      </c>
      <c r="DM11" s="562"/>
      <c r="DN11" s="562"/>
      <c r="DO11" s="562"/>
      <c r="DP11" s="562"/>
      <c r="DQ11" s="562"/>
      <c r="DR11" s="562"/>
      <c r="DS11" s="558" t="s">
        <v>372</v>
      </c>
      <c r="DT11" s="558" t="s">
        <v>372</v>
      </c>
      <c r="DU11" s="558" t="s">
        <v>372</v>
      </c>
      <c r="DV11" s="558" t="s">
        <v>372</v>
      </c>
      <c r="DW11" s="558" t="s">
        <v>372</v>
      </c>
      <c r="DX11" s="558" t="s">
        <v>372</v>
      </c>
      <c r="DY11" s="563" t="s">
        <v>372</v>
      </c>
      <c r="DZ11" s="563" t="s">
        <v>372</v>
      </c>
      <c r="EA11" s="563" t="s">
        <v>372</v>
      </c>
      <c r="EB11" s="563" t="s">
        <v>372</v>
      </c>
      <c r="EC11" s="563" t="s">
        <v>372</v>
      </c>
      <c r="ED11" s="563" t="s">
        <v>372</v>
      </c>
      <c r="EE11" s="560" t="s">
        <v>372</v>
      </c>
      <c r="EF11" s="560" t="s">
        <v>372</v>
      </c>
      <c r="EG11" s="560" t="s">
        <v>372</v>
      </c>
      <c r="EH11" s="560" t="s">
        <v>372</v>
      </c>
      <c r="EI11" s="560" t="s">
        <v>372</v>
      </c>
      <c r="EJ11" s="560" t="s">
        <v>372</v>
      </c>
      <c r="EK11" s="561" t="s">
        <v>372</v>
      </c>
      <c r="EL11" s="561" t="s">
        <v>372</v>
      </c>
      <c r="EM11" s="561" t="s">
        <v>372</v>
      </c>
      <c r="EN11" s="561" t="s">
        <v>372</v>
      </c>
      <c r="EO11" s="561" t="s">
        <v>372</v>
      </c>
      <c r="EP11" s="561" t="s">
        <v>372</v>
      </c>
      <c r="EQ11" s="562"/>
      <c r="ER11" s="562"/>
      <c r="ES11" s="562"/>
      <c r="ET11" s="562"/>
      <c r="EU11" s="562"/>
      <c r="EV11" s="562"/>
      <c r="EW11" s="558" t="s">
        <v>372</v>
      </c>
      <c r="EX11" s="558" t="s">
        <v>372</v>
      </c>
      <c r="EY11" s="558" t="s">
        <v>372</v>
      </c>
      <c r="EZ11" s="558" t="s">
        <v>372</v>
      </c>
      <c r="FA11" s="558" t="s">
        <v>372</v>
      </c>
      <c r="FB11" s="558" t="s">
        <v>372</v>
      </c>
      <c r="FC11" s="563" t="s">
        <v>372</v>
      </c>
      <c r="FD11" s="563" t="s">
        <v>372</v>
      </c>
      <c r="FE11" s="563" t="s">
        <v>372</v>
      </c>
      <c r="FF11" s="563" t="s">
        <v>372</v>
      </c>
      <c r="FG11" s="563" t="s">
        <v>372</v>
      </c>
      <c r="FH11" s="563" t="s">
        <v>372</v>
      </c>
      <c r="FI11" s="560" t="s">
        <v>372</v>
      </c>
      <c r="FJ11" s="560" t="s">
        <v>372</v>
      </c>
      <c r="FK11" s="560" t="s">
        <v>372</v>
      </c>
      <c r="FL11" s="560" t="s">
        <v>372</v>
      </c>
      <c r="FM11" s="560" t="s">
        <v>372</v>
      </c>
      <c r="FN11" s="560" t="s">
        <v>372</v>
      </c>
      <c r="FO11" s="561" t="s">
        <v>372</v>
      </c>
      <c r="FP11" s="561" t="s">
        <v>372</v>
      </c>
      <c r="FQ11" s="561" t="s">
        <v>372</v>
      </c>
      <c r="FR11" s="561" t="s">
        <v>372</v>
      </c>
      <c r="FS11" s="561" t="s">
        <v>372</v>
      </c>
      <c r="FT11" s="561" t="s">
        <v>372</v>
      </c>
      <c r="FU11" s="562"/>
      <c r="FV11" s="562"/>
      <c r="FW11" s="562"/>
      <c r="FX11" s="562"/>
      <c r="FY11" s="562"/>
      <c r="FZ11" s="562"/>
    </row>
    <row r="12" spans="1:182" s="564" customFormat="1" x14ac:dyDescent="0.25">
      <c r="C12" s="558">
        <v>1</v>
      </c>
      <c r="D12" s="558"/>
      <c r="E12" s="558"/>
      <c r="F12" s="558" t="s">
        <v>326</v>
      </c>
      <c r="G12" s="558"/>
      <c r="H12" s="558"/>
      <c r="I12" s="559">
        <v>1</v>
      </c>
      <c r="J12" s="559"/>
      <c r="K12" s="559"/>
      <c r="L12" s="559" t="s">
        <v>326</v>
      </c>
      <c r="M12" s="559"/>
      <c r="N12" s="559"/>
      <c r="O12" s="560">
        <v>1</v>
      </c>
      <c r="P12" s="560"/>
      <c r="Q12" s="560"/>
      <c r="R12" s="560" t="s">
        <v>326</v>
      </c>
      <c r="S12" s="560"/>
      <c r="T12" s="560"/>
      <c r="U12" s="561">
        <v>1</v>
      </c>
      <c r="V12" s="561"/>
      <c r="W12" s="561"/>
      <c r="X12" s="561" t="s">
        <v>326</v>
      </c>
      <c r="Y12" s="561"/>
      <c r="Z12" s="561"/>
      <c r="AA12" s="562">
        <v>1</v>
      </c>
      <c r="AB12" s="562"/>
      <c r="AC12" s="562"/>
      <c r="AD12" s="562" t="s">
        <v>326</v>
      </c>
      <c r="AE12" s="562"/>
      <c r="AF12" s="562"/>
      <c r="AG12" s="558">
        <v>1</v>
      </c>
      <c r="AH12" s="558"/>
      <c r="AI12" s="558"/>
      <c r="AJ12" s="558" t="s">
        <v>326</v>
      </c>
      <c r="AK12" s="558"/>
      <c r="AL12" s="558"/>
      <c r="AM12" s="563">
        <v>1</v>
      </c>
      <c r="AN12" s="563"/>
      <c r="AO12" s="563"/>
      <c r="AP12" s="563" t="s">
        <v>326</v>
      </c>
      <c r="AQ12" s="563"/>
      <c r="AR12" s="563"/>
      <c r="AS12" s="560">
        <v>1</v>
      </c>
      <c r="AT12" s="560"/>
      <c r="AU12" s="560"/>
      <c r="AV12" s="560" t="s">
        <v>326</v>
      </c>
      <c r="AW12" s="560"/>
      <c r="AX12" s="560"/>
      <c r="AY12" s="561">
        <v>1</v>
      </c>
      <c r="AZ12" s="561"/>
      <c r="BA12" s="561"/>
      <c r="BB12" s="561" t="s">
        <v>326</v>
      </c>
      <c r="BC12" s="561"/>
      <c r="BD12" s="561"/>
      <c r="BE12" s="562">
        <v>1</v>
      </c>
      <c r="BF12" s="562"/>
      <c r="BG12" s="562"/>
      <c r="BH12" s="562" t="s">
        <v>326</v>
      </c>
      <c r="BI12" s="562"/>
      <c r="BJ12" s="562"/>
      <c r="BK12" s="558">
        <v>1</v>
      </c>
      <c r="BL12" s="558"/>
      <c r="BM12" s="558"/>
      <c r="BN12" s="558" t="s">
        <v>326</v>
      </c>
      <c r="BO12" s="558"/>
      <c r="BP12" s="558"/>
      <c r="BQ12" s="563">
        <v>1</v>
      </c>
      <c r="BR12" s="563"/>
      <c r="BS12" s="563"/>
      <c r="BT12" s="563" t="s">
        <v>326</v>
      </c>
      <c r="BU12" s="563"/>
      <c r="BV12" s="563"/>
      <c r="BW12" s="560">
        <v>1</v>
      </c>
      <c r="BX12" s="560"/>
      <c r="BY12" s="560"/>
      <c r="BZ12" s="560" t="s">
        <v>326</v>
      </c>
      <c r="CA12" s="560"/>
      <c r="CB12" s="560"/>
      <c r="CC12" s="561">
        <v>1</v>
      </c>
      <c r="CD12" s="561"/>
      <c r="CE12" s="561"/>
      <c r="CF12" s="561" t="s">
        <v>326</v>
      </c>
      <c r="CG12" s="561"/>
      <c r="CH12" s="561"/>
      <c r="CI12" s="562">
        <v>1</v>
      </c>
      <c r="CJ12" s="562"/>
      <c r="CK12" s="562"/>
      <c r="CL12" s="562" t="s">
        <v>326</v>
      </c>
      <c r="CM12" s="562"/>
      <c r="CN12" s="562"/>
      <c r="CO12" s="558">
        <v>1</v>
      </c>
      <c r="CP12" s="558"/>
      <c r="CQ12" s="558"/>
      <c r="CR12" s="558" t="s">
        <v>326</v>
      </c>
      <c r="CS12" s="558"/>
      <c r="CT12" s="558"/>
      <c r="CU12" s="563">
        <v>1</v>
      </c>
      <c r="CV12" s="563"/>
      <c r="CW12" s="563"/>
      <c r="CX12" s="563" t="s">
        <v>326</v>
      </c>
      <c r="CY12" s="563"/>
      <c r="CZ12" s="563"/>
      <c r="DA12" s="560">
        <v>1</v>
      </c>
      <c r="DB12" s="560"/>
      <c r="DC12" s="560"/>
      <c r="DD12" s="560" t="s">
        <v>326</v>
      </c>
      <c r="DE12" s="560"/>
      <c r="DF12" s="560"/>
      <c r="DG12" s="561">
        <v>1</v>
      </c>
      <c r="DH12" s="561"/>
      <c r="DI12" s="561"/>
      <c r="DJ12" s="561" t="s">
        <v>326</v>
      </c>
      <c r="DK12" s="561"/>
      <c r="DL12" s="561"/>
      <c r="DM12" s="562">
        <v>1</v>
      </c>
      <c r="DN12" s="562"/>
      <c r="DO12" s="562"/>
      <c r="DP12" s="562" t="s">
        <v>326</v>
      </c>
      <c r="DQ12" s="562"/>
      <c r="DR12" s="562"/>
      <c r="DS12" s="558">
        <v>1</v>
      </c>
      <c r="DT12" s="558"/>
      <c r="DU12" s="558"/>
      <c r="DV12" s="558" t="s">
        <v>326</v>
      </c>
      <c r="DW12" s="558"/>
      <c r="DX12" s="558"/>
      <c r="DY12" s="563">
        <v>1</v>
      </c>
      <c r="DZ12" s="563"/>
      <c r="EA12" s="563"/>
      <c r="EB12" s="563" t="s">
        <v>326</v>
      </c>
      <c r="EC12" s="563"/>
      <c r="ED12" s="563"/>
      <c r="EE12" s="560">
        <v>1</v>
      </c>
      <c r="EF12" s="560"/>
      <c r="EG12" s="560"/>
      <c r="EH12" s="560" t="s">
        <v>326</v>
      </c>
      <c r="EI12" s="560"/>
      <c r="EJ12" s="560"/>
      <c r="EK12" s="561">
        <v>1</v>
      </c>
      <c r="EL12" s="561"/>
      <c r="EM12" s="561"/>
      <c r="EN12" s="561" t="s">
        <v>326</v>
      </c>
      <c r="EO12" s="561"/>
      <c r="EP12" s="561"/>
      <c r="EQ12" s="562">
        <v>1</v>
      </c>
      <c r="ER12" s="562"/>
      <c r="ES12" s="562"/>
      <c r="ET12" s="562" t="s">
        <v>326</v>
      </c>
      <c r="EU12" s="562"/>
      <c r="EV12" s="562"/>
      <c r="EW12" s="558">
        <v>1</v>
      </c>
      <c r="EX12" s="558"/>
      <c r="EY12" s="558"/>
      <c r="EZ12" s="558" t="s">
        <v>326</v>
      </c>
      <c r="FA12" s="558"/>
      <c r="FB12" s="558"/>
      <c r="FC12" s="563">
        <v>1</v>
      </c>
      <c r="FD12" s="563"/>
      <c r="FE12" s="563"/>
      <c r="FF12" s="563" t="s">
        <v>326</v>
      </c>
      <c r="FG12" s="563"/>
      <c r="FH12" s="563"/>
      <c r="FI12" s="560">
        <v>1</v>
      </c>
      <c r="FJ12" s="560"/>
      <c r="FK12" s="560"/>
      <c r="FL12" s="560" t="s">
        <v>326</v>
      </c>
      <c r="FM12" s="560"/>
      <c r="FN12" s="560"/>
      <c r="FO12" s="561">
        <v>1</v>
      </c>
      <c r="FP12" s="561"/>
      <c r="FQ12" s="561"/>
      <c r="FR12" s="561" t="s">
        <v>326</v>
      </c>
      <c r="FS12" s="561"/>
      <c r="FT12" s="561"/>
      <c r="FU12" s="562">
        <v>1</v>
      </c>
      <c r="FV12" s="562"/>
      <c r="FW12" s="562"/>
      <c r="FX12" s="562" t="s">
        <v>326</v>
      </c>
      <c r="FY12" s="562"/>
      <c r="FZ12" s="562"/>
    </row>
    <row r="13" spans="1:182" s="564" customFormat="1" x14ac:dyDescent="0.25">
      <c r="C13" s="558" t="s">
        <v>352</v>
      </c>
      <c r="D13" s="558"/>
      <c r="E13" s="558"/>
      <c r="F13" s="558" t="s">
        <v>352</v>
      </c>
      <c r="G13" s="558"/>
      <c r="H13" s="558"/>
      <c r="I13" s="559" t="s">
        <v>352</v>
      </c>
      <c r="J13" s="559"/>
      <c r="K13" s="559"/>
      <c r="L13" s="559" t="s">
        <v>352</v>
      </c>
      <c r="M13" s="559"/>
      <c r="N13" s="559"/>
      <c r="O13" s="560" t="s">
        <v>352</v>
      </c>
      <c r="P13" s="560"/>
      <c r="Q13" s="560"/>
      <c r="R13" s="560" t="s">
        <v>352</v>
      </c>
      <c r="S13" s="560"/>
      <c r="T13" s="560"/>
      <c r="U13" s="561" t="s">
        <v>352</v>
      </c>
      <c r="V13" s="561"/>
      <c r="W13" s="561"/>
      <c r="X13" s="561" t="s">
        <v>352</v>
      </c>
      <c r="Y13" s="561"/>
      <c r="Z13" s="561"/>
      <c r="AA13" s="562" t="s">
        <v>352</v>
      </c>
      <c r="AB13" s="562"/>
      <c r="AC13" s="562"/>
      <c r="AD13" s="562" t="s">
        <v>352</v>
      </c>
      <c r="AE13" s="562"/>
      <c r="AF13" s="562"/>
      <c r="AG13" s="558" t="s">
        <v>352</v>
      </c>
      <c r="AH13" s="558"/>
      <c r="AI13" s="558"/>
      <c r="AJ13" s="558" t="s">
        <v>352</v>
      </c>
      <c r="AK13" s="558"/>
      <c r="AL13" s="558"/>
      <c r="AM13" s="563" t="s">
        <v>352</v>
      </c>
      <c r="AN13" s="563"/>
      <c r="AO13" s="563"/>
      <c r="AP13" s="563" t="s">
        <v>352</v>
      </c>
      <c r="AQ13" s="563"/>
      <c r="AR13" s="563"/>
      <c r="AS13" s="560" t="s">
        <v>352</v>
      </c>
      <c r="AT13" s="560"/>
      <c r="AU13" s="560"/>
      <c r="AV13" s="560" t="s">
        <v>352</v>
      </c>
      <c r="AW13" s="560"/>
      <c r="AX13" s="560"/>
      <c r="AY13" s="561" t="s">
        <v>352</v>
      </c>
      <c r="AZ13" s="561"/>
      <c r="BA13" s="561"/>
      <c r="BB13" s="561" t="s">
        <v>352</v>
      </c>
      <c r="BC13" s="561"/>
      <c r="BD13" s="561"/>
      <c r="BE13" s="562" t="s">
        <v>352</v>
      </c>
      <c r="BF13" s="562"/>
      <c r="BG13" s="562"/>
      <c r="BH13" s="562" t="s">
        <v>352</v>
      </c>
      <c r="BI13" s="562"/>
      <c r="BJ13" s="562"/>
      <c r="BK13" s="558" t="s">
        <v>352</v>
      </c>
      <c r="BL13" s="558"/>
      <c r="BM13" s="558"/>
      <c r="BN13" s="558" t="s">
        <v>352</v>
      </c>
      <c r="BO13" s="558"/>
      <c r="BP13" s="558"/>
      <c r="BQ13" s="563" t="s">
        <v>352</v>
      </c>
      <c r="BR13" s="563"/>
      <c r="BS13" s="563"/>
      <c r="BT13" s="563" t="s">
        <v>352</v>
      </c>
      <c r="BU13" s="563"/>
      <c r="BV13" s="563"/>
      <c r="BW13" s="560" t="s">
        <v>352</v>
      </c>
      <c r="BX13" s="560"/>
      <c r="BY13" s="560"/>
      <c r="BZ13" s="560" t="s">
        <v>352</v>
      </c>
      <c r="CA13" s="560"/>
      <c r="CB13" s="560"/>
      <c r="CC13" s="561" t="s">
        <v>352</v>
      </c>
      <c r="CD13" s="561"/>
      <c r="CE13" s="561"/>
      <c r="CF13" s="561" t="s">
        <v>352</v>
      </c>
      <c r="CG13" s="561"/>
      <c r="CH13" s="561"/>
      <c r="CI13" s="562" t="s">
        <v>352</v>
      </c>
      <c r="CJ13" s="562"/>
      <c r="CK13" s="562"/>
      <c r="CL13" s="562" t="s">
        <v>352</v>
      </c>
      <c r="CM13" s="562"/>
      <c r="CN13" s="562"/>
      <c r="CO13" s="558" t="s">
        <v>352</v>
      </c>
      <c r="CP13" s="558"/>
      <c r="CQ13" s="558"/>
      <c r="CR13" s="558" t="s">
        <v>352</v>
      </c>
      <c r="CS13" s="558"/>
      <c r="CT13" s="558"/>
      <c r="CU13" s="563" t="s">
        <v>352</v>
      </c>
      <c r="CV13" s="563"/>
      <c r="CW13" s="563"/>
      <c r="CX13" s="563" t="s">
        <v>352</v>
      </c>
      <c r="CY13" s="563"/>
      <c r="CZ13" s="563"/>
      <c r="DA13" s="560" t="s">
        <v>352</v>
      </c>
      <c r="DB13" s="560"/>
      <c r="DC13" s="560"/>
      <c r="DD13" s="560" t="s">
        <v>352</v>
      </c>
      <c r="DE13" s="560"/>
      <c r="DF13" s="560"/>
      <c r="DG13" s="561" t="s">
        <v>352</v>
      </c>
      <c r="DH13" s="561"/>
      <c r="DI13" s="561"/>
      <c r="DJ13" s="561" t="s">
        <v>352</v>
      </c>
      <c r="DK13" s="561"/>
      <c r="DL13" s="561"/>
      <c r="DM13" s="562" t="s">
        <v>352</v>
      </c>
      <c r="DN13" s="562"/>
      <c r="DO13" s="562"/>
      <c r="DP13" s="562" t="s">
        <v>352</v>
      </c>
      <c r="DQ13" s="562"/>
      <c r="DR13" s="562"/>
      <c r="DS13" s="558" t="s">
        <v>352</v>
      </c>
      <c r="DT13" s="558"/>
      <c r="DU13" s="558"/>
      <c r="DV13" s="558" t="s">
        <v>352</v>
      </c>
      <c r="DW13" s="558"/>
      <c r="DX13" s="558"/>
      <c r="DY13" s="563" t="s">
        <v>352</v>
      </c>
      <c r="DZ13" s="563"/>
      <c r="EA13" s="563"/>
      <c r="EB13" s="563" t="s">
        <v>352</v>
      </c>
      <c r="EC13" s="563"/>
      <c r="ED13" s="563"/>
      <c r="EE13" s="560" t="s">
        <v>352</v>
      </c>
      <c r="EF13" s="560"/>
      <c r="EG13" s="560"/>
      <c r="EH13" s="560" t="s">
        <v>352</v>
      </c>
      <c r="EI13" s="560"/>
      <c r="EJ13" s="560"/>
      <c r="EK13" s="561" t="s">
        <v>352</v>
      </c>
      <c r="EL13" s="561"/>
      <c r="EM13" s="561"/>
      <c r="EN13" s="561" t="s">
        <v>352</v>
      </c>
      <c r="EO13" s="561"/>
      <c r="EP13" s="561"/>
      <c r="EQ13" s="562" t="s">
        <v>352</v>
      </c>
      <c r="ER13" s="562"/>
      <c r="ES13" s="562"/>
      <c r="ET13" s="562" t="s">
        <v>352</v>
      </c>
      <c r="EU13" s="562"/>
      <c r="EV13" s="562"/>
      <c r="EW13" s="558" t="s">
        <v>352</v>
      </c>
      <c r="EX13" s="558"/>
      <c r="EY13" s="558"/>
      <c r="EZ13" s="558" t="s">
        <v>352</v>
      </c>
      <c r="FA13" s="558"/>
      <c r="FB13" s="558"/>
      <c r="FC13" s="563" t="s">
        <v>352</v>
      </c>
      <c r="FD13" s="563"/>
      <c r="FE13" s="563"/>
      <c r="FF13" s="563" t="s">
        <v>352</v>
      </c>
      <c r="FG13" s="563"/>
      <c r="FH13" s="563"/>
      <c r="FI13" s="560" t="s">
        <v>352</v>
      </c>
      <c r="FJ13" s="560"/>
      <c r="FK13" s="560"/>
      <c r="FL13" s="560" t="s">
        <v>352</v>
      </c>
      <c r="FM13" s="560"/>
      <c r="FN13" s="560"/>
      <c r="FO13" s="561" t="s">
        <v>352</v>
      </c>
      <c r="FP13" s="561"/>
      <c r="FQ13" s="561"/>
      <c r="FR13" s="561" t="s">
        <v>352</v>
      </c>
      <c r="FS13" s="561"/>
      <c r="FT13" s="561"/>
      <c r="FU13" s="562" t="s">
        <v>352</v>
      </c>
      <c r="FV13" s="562"/>
      <c r="FW13" s="562"/>
      <c r="FX13" s="562" t="s">
        <v>352</v>
      </c>
      <c r="FY13" s="562"/>
      <c r="FZ13" s="562"/>
    </row>
    <row r="14" spans="1:182" s="564" customFormat="1" x14ac:dyDescent="0.25">
      <c r="C14" s="558" t="s">
        <v>326</v>
      </c>
      <c r="D14" s="558" t="s">
        <v>354</v>
      </c>
      <c r="E14" s="558" t="s">
        <v>353</v>
      </c>
      <c r="F14" s="558" t="s">
        <v>326</v>
      </c>
      <c r="G14" s="558" t="s">
        <v>354</v>
      </c>
      <c r="H14" s="558" t="s">
        <v>353</v>
      </c>
      <c r="I14" s="559" t="s">
        <v>326</v>
      </c>
      <c r="J14" s="559" t="s">
        <v>354</v>
      </c>
      <c r="K14" s="559" t="s">
        <v>353</v>
      </c>
      <c r="L14" s="559" t="s">
        <v>326</v>
      </c>
      <c r="M14" s="559" t="s">
        <v>354</v>
      </c>
      <c r="N14" s="559" t="s">
        <v>353</v>
      </c>
      <c r="O14" s="560" t="s">
        <v>326</v>
      </c>
      <c r="P14" s="560" t="s">
        <v>354</v>
      </c>
      <c r="Q14" s="560" t="s">
        <v>353</v>
      </c>
      <c r="R14" s="560" t="s">
        <v>326</v>
      </c>
      <c r="S14" s="560" t="s">
        <v>354</v>
      </c>
      <c r="T14" s="560" t="s">
        <v>353</v>
      </c>
      <c r="U14" s="561" t="s">
        <v>326</v>
      </c>
      <c r="V14" s="561" t="s">
        <v>354</v>
      </c>
      <c r="W14" s="561" t="s">
        <v>353</v>
      </c>
      <c r="X14" s="561" t="s">
        <v>326</v>
      </c>
      <c r="Y14" s="561" t="s">
        <v>354</v>
      </c>
      <c r="Z14" s="561" t="s">
        <v>353</v>
      </c>
      <c r="AA14" s="562" t="s">
        <v>326</v>
      </c>
      <c r="AB14" s="562" t="s">
        <v>354</v>
      </c>
      <c r="AC14" s="562" t="s">
        <v>353</v>
      </c>
      <c r="AD14" s="562" t="s">
        <v>326</v>
      </c>
      <c r="AE14" s="562" t="s">
        <v>354</v>
      </c>
      <c r="AF14" s="562" t="s">
        <v>353</v>
      </c>
      <c r="AG14" s="558" t="s">
        <v>326</v>
      </c>
      <c r="AH14" s="558" t="s">
        <v>354</v>
      </c>
      <c r="AI14" s="558" t="s">
        <v>353</v>
      </c>
      <c r="AJ14" s="558" t="s">
        <v>326</v>
      </c>
      <c r="AK14" s="558" t="s">
        <v>354</v>
      </c>
      <c r="AL14" s="558" t="s">
        <v>353</v>
      </c>
      <c r="AM14" s="563" t="s">
        <v>326</v>
      </c>
      <c r="AN14" s="563" t="s">
        <v>354</v>
      </c>
      <c r="AO14" s="563" t="s">
        <v>353</v>
      </c>
      <c r="AP14" s="563" t="s">
        <v>326</v>
      </c>
      <c r="AQ14" s="563" t="s">
        <v>354</v>
      </c>
      <c r="AR14" s="563" t="s">
        <v>353</v>
      </c>
      <c r="AS14" s="560" t="s">
        <v>326</v>
      </c>
      <c r="AT14" s="560" t="s">
        <v>354</v>
      </c>
      <c r="AU14" s="560" t="s">
        <v>353</v>
      </c>
      <c r="AV14" s="560" t="s">
        <v>326</v>
      </c>
      <c r="AW14" s="560" t="s">
        <v>354</v>
      </c>
      <c r="AX14" s="560" t="s">
        <v>353</v>
      </c>
      <c r="AY14" s="561" t="s">
        <v>326</v>
      </c>
      <c r="AZ14" s="561" t="s">
        <v>354</v>
      </c>
      <c r="BA14" s="561" t="s">
        <v>353</v>
      </c>
      <c r="BB14" s="561" t="s">
        <v>326</v>
      </c>
      <c r="BC14" s="561" t="s">
        <v>354</v>
      </c>
      <c r="BD14" s="561" t="s">
        <v>353</v>
      </c>
      <c r="BE14" s="562" t="s">
        <v>326</v>
      </c>
      <c r="BF14" s="562" t="s">
        <v>354</v>
      </c>
      <c r="BG14" s="562" t="s">
        <v>353</v>
      </c>
      <c r="BH14" s="562" t="s">
        <v>326</v>
      </c>
      <c r="BI14" s="562" t="s">
        <v>354</v>
      </c>
      <c r="BJ14" s="562" t="s">
        <v>353</v>
      </c>
      <c r="BK14" s="558" t="s">
        <v>326</v>
      </c>
      <c r="BL14" s="558" t="s">
        <v>354</v>
      </c>
      <c r="BM14" s="558" t="s">
        <v>353</v>
      </c>
      <c r="BN14" s="558" t="s">
        <v>326</v>
      </c>
      <c r="BO14" s="558" t="s">
        <v>354</v>
      </c>
      <c r="BP14" s="558" t="s">
        <v>353</v>
      </c>
      <c r="BQ14" s="563" t="s">
        <v>326</v>
      </c>
      <c r="BR14" s="563" t="s">
        <v>354</v>
      </c>
      <c r="BS14" s="563" t="s">
        <v>353</v>
      </c>
      <c r="BT14" s="563" t="s">
        <v>326</v>
      </c>
      <c r="BU14" s="563" t="s">
        <v>354</v>
      </c>
      <c r="BV14" s="563" t="s">
        <v>353</v>
      </c>
      <c r="BW14" s="560" t="s">
        <v>326</v>
      </c>
      <c r="BX14" s="560" t="s">
        <v>354</v>
      </c>
      <c r="BY14" s="560" t="s">
        <v>353</v>
      </c>
      <c r="BZ14" s="560" t="s">
        <v>326</v>
      </c>
      <c r="CA14" s="560" t="s">
        <v>354</v>
      </c>
      <c r="CB14" s="560" t="s">
        <v>353</v>
      </c>
      <c r="CC14" s="561" t="s">
        <v>326</v>
      </c>
      <c r="CD14" s="561" t="s">
        <v>354</v>
      </c>
      <c r="CE14" s="561" t="s">
        <v>353</v>
      </c>
      <c r="CF14" s="561" t="s">
        <v>326</v>
      </c>
      <c r="CG14" s="561" t="s">
        <v>354</v>
      </c>
      <c r="CH14" s="561" t="s">
        <v>353</v>
      </c>
      <c r="CI14" s="562" t="s">
        <v>326</v>
      </c>
      <c r="CJ14" s="562" t="s">
        <v>354</v>
      </c>
      <c r="CK14" s="562" t="s">
        <v>353</v>
      </c>
      <c r="CL14" s="562" t="s">
        <v>326</v>
      </c>
      <c r="CM14" s="562" t="s">
        <v>354</v>
      </c>
      <c r="CN14" s="562" t="s">
        <v>353</v>
      </c>
      <c r="CO14" s="558" t="s">
        <v>326</v>
      </c>
      <c r="CP14" s="558" t="s">
        <v>354</v>
      </c>
      <c r="CQ14" s="558" t="s">
        <v>353</v>
      </c>
      <c r="CR14" s="558" t="s">
        <v>326</v>
      </c>
      <c r="CS14" s="558" t="s">
        <v>354</v>
      </c>
      <c r="CT14" s="558" t="s">
        <v>353</v>
      </c>
      <c r="CU14" s="563" t="s">
        <v>326</v>
      </c>
      <c r="CV14" s="563" t="s">
        <v>354</v>
      </c>
      <c r="CW14" s="563" t="s">
        <v>353</v>
      </c>
      <c r="CX14" s="563" t="s">
        <v>326</v>
      </c>
      <c r="CY14" s="563" t="s">
        <v>354</v>
      </c>
      <c r="CZ14" s="563" t="s">
        <v>353</v>
      </c>
      <c r="DA14" s="560" t="s">
        <v>326</v>
      </c>
      <c r="DB14" s="560" t="s">
        <v>354</v>
      </c>
      <c r="DC14" s="560" t="s">
        <v>353</v>
      </c>
      <c r="DD14" s="560" t="s">
        <v>326</v>
      </c>
      <c r="DE14" s="560" t="s">
        <v>354</v>
      </c>
      <c r="DF14" s="560" t="s">
        <v>353</v>
      </c>
      <c r="DG14" s="561" t="s">
        <v>326</v>
      </c>
      <c r="DH14" s="561" t="s">
        <v>354</v>
      </c>
      <c r="DI14" s="561" t="s">
        <v>353</v>
      </c>
      <c r="DJ14" s="561" t="s">
        <v>326</v>
      </c>
      <c r="DK14" s="561" t="s">
        <v>354</v>
      </c>
      <c r="DL14" s="561" t="s">
        <v>353</v>
      </c>
      <c r="DM14" s="562" t="s">
        <v>326</v>
      </c>
      <c r="DN14" s="562" t="s">
        <v>354</v>
      </c>
      <c r="DO14" s="562" t="s">
        <v>353</v>
      </c>
      <c r="DP14" s="562" t="s">
        <v>326</v>
      </c>
      <c r="DQ14" s="562" t="s">
        <v>354</v>
      </c>
      <c r="DR14" s="562" t="s">
        <v>353</v>
      </c>
      <c r="DS14" s="558" t="s">
        <v>326</v>
      </c>
      <c r="DT14" s="558" t="s">
        <v>354</v>
      </c>
      <c r="DU14" s="558" t="s">
        <v>353</v>
      </c>
      <c r="DV14" s="558" t="s">
        <v>326</v>
      </c>
      <c r="DW14" s="558" t="s">
        <v>354</v>
      </c>
      <c r="DX14" s="558" t="s">
        <v>353</v>
      </c>
      <c r="DY14" s="563" t="s">
        <v>326</v>
      </c>
      <c r="DZ14" s="563" t="s">
        <v>354</v>
      </c>
      <c r="EA14" s="563" t="s">
        <v>353</v>
      </c>
      <c r="EB14" s="563" t="s">
        <v>326</v>
      </c>
      <c r="EC14" s="563" t="s">
        <v>354</v>
      </c>
      <c r="ED14" s="563" t="s">
        <v>353</v>
      </c>
      <c r="EE14" s="560" t="s">
        <v>326</v>
      </c>
      <c r="EF14" s="560" t="s">
        <v>354</v>
      </c>
      <c r="EG14" s="560" t="s">
        <v>353</v>
      </c>
      <c r="EH14" s="560" t="s">
        <v>326</v>
      </c>
      <c r="EI14" s="560" t="s">
        <v>354</v>
      </c>
      <c r="EJ14" s="560" t="s">
        <v>353</v>
      </c>
      <c r="EK14" s="561" t="s">
        <v>326</v>
      </c>
      <c r="EL14" s="561" t="s">
        <v>354</v>
      </c>
      <c r="EM14" s="561" t="s">
        <v>353</v>
      </c>
      <c r="EN14" s="561" t="s">
        <v>326</v>
      </c>
      <c r="EO14" s="561" t="s">
        <v>354</v>
      </c>
      <c r="EP14" s="561" t="s">
        <v>353</v>
      </c>
      <c r="EQ14" s="562" t="s">
        <v>326</v>
      </c>
      <c r="ER14" s="562" t="s">
        <v>354</v>
      </c>
      <c r="ES14" s="562" t="s">
        <v>353</v>
      </c>
      <c r="ET14" s="562" t="s">
        <v>326</v>
      </c>
      <c r="EU14" s="562" t="s">
        <v>354</v>
      </c>
      <c r="EV14" s="562" t="s">
        <v>353</v>
      </c>
      <c r="EW14" s="558" t="s">
        <v>326</v>
      </c>
      <c r="EX14" s="558" t="s">
        <v>354</v>
      </c>
      <c r="EY14" s="558" t="s">
        <v>353</v>
      </c>
      <c r="EZ14" s="558" t="s">
        <v>326</v>
      </c>
      <c r="FA14" s="558" t="s">
        <v>354</v>
      </c>
      <c r="FB14" s="558" t="s">
        <v>353</v>
      </c>
      <c r="FC14" s="563" t="s">
        <v>326</v>
      </c>
      <c r="FD14" s="563" t="s">
        <v>354</v>
      </c>
      <c r="FE14" s="563" t="s">
        <v>353</v>
      </c>
      <c r="FF14" s="563" t="s">
        <v>326</v>
      </c>
      <c r="FG14" s="563" t="s">
        <v>354</v>
      </c>
      <c r="FH14" s="563" t="s">
        <v>353</v>
      </c>
      <c r="FI14" s="560" t="s">
        <v>326</v>
      </c>
      <c r="FJ14" s="560" t="s">
        <v>354</v>
      </c>
      <c r="FK14" s="560" t="s">
        <v>353</v>
      </c>
      <c r="FL14" s="560" t="s">
        <v>326</v>
      </c>
      <c r="FM14" s="560" t="s">
        <v>354</v>
      </c>
      <c r="FN14" s="560" t="s">
        <v>353</v>
      </c>
      <c r="FO14" s="561" t="s">
        <v>326</v>
      </c>
      <c r="FP14" s="561" t="s">
        <v>354</v>
      </c>
      <c r="FQ14" s="561" t="s">
        <v>353</v>
      </c>
      <c r="FR14" s="561" t="s">
        <v>326</v>
      </c>
      <c r="FS14" s="561" t="s">
        <v>354</v>
      </c>
      <c r="FT14" s="561" t="s">
        <v>353</v>
      </c>
      <c r="FU14" s="562" t="s">
        <v>326</v>
      </c>
      <c r="FV14" s="562" t="s">
        <v>354</v>
      </c>
      <c r="FW14" s="562" t="s">
        <v>353</v>
      </c>
      <c r="FX14" s="562" t="s">
        <v>326</v>
      </c>
      <c r="FY14" s="562" t="s">
        <v>354</v>
      </c>
      <c r="FZ14" s="562" t="s">
        <v>353</v>
      </c>
    </row>
    <row r="15" spans="1:182" s="564" customFormat="1" x14ac:dyDescent="0.25">
      <c r="C15" s="558" t="s">
        <v>372</v>
      </c>
      <c r="D15" s="558" t="s">
        <v>372</v>
      </c>
      <c r="E15" s="558" t="s">
        <v>372</v>
      </c>
      <c r="F15" s="558" t="s">
        <v>372</v>
      </c>
      <c r="G15" s="558" t="s">
        <v>372</v>
      </c>
      <c r="H15" s="558" t="s">
        <v>372</v>
      </c>
      <c r="I15" s="559" t="s">
        <v>372</v>
      </c>
      <c r="J15" s="559" t="s">
        <v>372</v>
      </c>
      <c r="K15" s="559" t="s">
        <v>372</v>
      </c>
      <c r="L15" s="559" t="s">
        <v>372</v>
      </c>
      <c r="M15" s="559" t="s">
        <v>372</v>
      </c>
      <c r="N15" s="559" t="s">
        <v>372</v>
      </c>
      <c r="O15" s="560" t="s">
        <v>372</v>
      </c>
      <c r="P15" s="560" t="s">
        <v>372</v>
      </c>
      <c r="Q15" s="560" t="s">
        <v>372</v>
      </c>
      <c r="R15" s="560" t="s">
        <v>372</v>
      </c>
      <c r="S15" s="560" t="s">
        <v>372</v>
      </c>
      <c r="T15" s="560" t="s">
        <v>372</v>
      </c>
      <c r="U15" s="561" t="s">
        <v>372</v>
      </c>
      <c r="V15" s="561" t="s">
        <v>372</v>
      </c>
      <c r="W15" s="561" t="s">
        <v>372</v>
      </c>
      <c r="X15" s="561" t="s">
        <v>372</v>
      </c>
      <c r="Y15" s="561" t="s">
        <v>372</v>
      </c>
      <c r="Z15" s="561" t="s">
        <v>372</v>
      </c>
      <c r="AA15" s="562" t="s">
        <v>372</v>
      </c>
      <c r="AB15" s="562" t="s">
        <v>372</v>
      </c>
      <c r="AC15" s="562" t="s">
        <v>372</v>
      </c>
      <c r="AD15" s="562" t="s">
        <v>372</v>
      </c>
      <c r="AE15" s="562" t="s">
        <v>372</v>
      </c>
      <c r="AF15" s="562" t="s">
        <v>372</v>
      </c>
      <c r="AG15" s="558" t="s">
        <v>372</v>
      </c>
      <c r="AH15" s="558" t="s">
        <v>372</v>
      </c>
      <c r="AI15" s="558" t="s">
        <v>372</v>
      </c>
      <c r="AJ15" s="558" t="s">
        <v>372</v>
      </c>
      <c r="AK15" s="558" t="s">
        <v>372</v>
      </c>
      <c r="AL15" s="558" t="s">
        <v>372</v>
      </c>
      <c r="AM15" s="563" t="s">
        <v>372</v>
      </c>
      <c r="AN15" s="563" t="s">
        <v>372</v>
      </c>
      <c r="AO15" s="563" t="s">
        <v>372</v>
      </c>
      <c r="AP15" s="563" t="s">
        <v>372</v>
      </c>
      <c r="AQ15" s="563" t="s">
        <v>372</v>
      </c>
      <c r="AR15" s="563" t="s">
        <v>372</v>
      </c>
      <c r="AS15" s="560" t="s">
        <v>372</v>
      </c>
      <c r="AT15" s="560" t="s">
        <v>372</v>
      </c>
      <c r="AU15" s="560" t="s">
        <v>372</v>
      </c>
      <c r="AV15" s="560" t="s">
        <v>372</v>
      </c>
      <c r="AW15" s="560" t="s">
        <v>372</v>
      </c>
      <c r="AX15" s="560" t="s">
        <v>372</v>
      </c>
      <c r="AY15" s="561" t="s">
        <v>372</v>
      </c>
      <c r="AZ15" s="561" t="s">
        <v>372</v>
      </c>
      <c r="BA15" s="561" t="s">
        <v>372</v>
      </c>
      <c r="BB15" s="561" t="s">
        <v>372</v>
      </c>
      <c r="BC15" s="561" t="s">
        <v>372</v>
      </c>
      <c r="BD15" s="561" t="s">
        <v>372</v>
      </c>
      <c r="BE15" s="562" t="s">
        <v>372</v>
      </c>
      <c r="BF15" s="562" t="s">
        <v>372</v>
      </c>
      <c r="BG15" s="562" t="s">
        <v>372</v>
      </c>
      <c r="BH15" s="562" t="s">
        <v>372</v>
      </c>
      <c r="BI15" s="562" t="s">
        <v>372</v>
      </c>
      <c r="BJ15" s="562" t="s">
        <v>372</v>
      </c>
      <c r="BK15" s="558" t="s">
        <v>372</v>
      </c>
      <c r="BL15" s="558" t="s">
        <v>372</v>
      </c>
      <c r="BM15" s="558" t="s">
        <v>372</v>
      </c>
      <c r="BN15" s="558" t="s">
        <v>372</v>
      </c>
      <c r="BO15" s="558" t="s">
        <v>372</v>
      </c>
      <c r="BP15" s="558" t="s">
        <v>372</v>
      </c>
      <c r="BQ15" s="563" t="s">
        <v>372</v>
      </c>
      <c r="BR15" s="563" t="s">
        <v>372</v>
      </c>
      <c r="BS15" s="563" t="s">
        <v>372</v>
      </c>
      <c r="BT15" s="563" t="s">
        <v>372</v>
      </c>
      <c r="BU15" s="563" t="s">
        <v>372</v>
      </c>
      <c r="BV15" s="563" t="s">
        <v>372</v>
      </c>
      <c r="BW15" s="560" t="s">
        <v>372</v>
      </c>
      <c r="BX15" s="560" t="s">
        <v>372</v>
      </c>
      <c r="BY15" s="560" t="s">
        <v>372</v>
      </c>
      <c r="BZ15" s="560" t="s">
        <v>372</v>
      </c>
      <c r="CA15" s="560" t="s">
        <v>372</v>
      </c>
      <c r="CB15" s="560" t="s">
        <v>372</v>
      </c>
      <c r="CC15" s="561" t="s">
        <v>372</v>
      </c>
      <c r="CD15" s="561" t="s">
        <v>372</v>
      </c>
      <c r="CE15" s="561" t="s">
        <v>372</v>
      </c>
      <c r="CF15" s="561" t="s">
        <v>372</v>
      </c>
      <c r="CG15" s="561" t="s">
        <v>372</v>
      </c>
      <c r="CH15" s="561" t="s">
        <v>372</v>
      </c>
      <c r="CI15" s="562" t="s">
        <v>372</v>
      </c>
      <c r="CJ15" s="562" t="s">
        <v>372</v>
      </c>
      <c r="CK15" s="562" t="s">
        <v>372</v>
      </c>
      <c r="CL15" s="562" t="s">
        <v>372</v>
      </c>
      <c r="CM15" s="562" t="s">
        <v>372</v>
      </c>
      <c r="CN15" s="562" t="s">
        <v>372</v>
      </c>
      <c r="CO15" s="558" t="s">
        <v>372</v>
      </c>
      <c r="CP15" s="558" t="s">
        <v>372</v>
      </c>
      <c r="CQ15" s="558" t="s">
        <v>372</v>
      </c>
      <c r="CR15" s="558" t="s">
        <v>372</v>
      </c>
      <c r="CS15" s="558" t="s">
        <v>372</v>
      </c>
      <c r="CT15" s="558" t="s">
        <v>372</v>
      </c>
      <c r="CU15" s="563" t="s">
        <v>372</v>
      </c>
      <c r="CV15" s="563" t="s">
        <v>372</v>
      </c>
      <c r="CW15" s="563" t="s">
        <v>372</v>
      </c>
      <c r="CX15" s="563" t="s">
        <v>372</v>
      </c>
      <c r="CY15" s="563" t="s">
        <v>372</v>
      </c>
      <c r="CZ15" s="563" t="s">
        <v>372</v>
      </c>
      <c r="DA15" s="560" t="s">
        <v>372</v>
      </c>
      <c r="DB15" s="560" t="s">
        <v>372</v>
      </c>
      <c r="DC15" s="560" t="s">
        <v>372</v>
      </c>
      <c r="DD15" s="560" t="s">
        <v>372</v>
      </c>
      <c r="DE15" s="560" t="s">
        <v>372</v>
      </c>
      <c r="DF15" s="560" t="s">
        <v>372</v>
      </c>
      <c r="DG15" s="561" t="s">
        <v>372</v>
      </c>
      <c r="DH15" s="561" t="s">
        <v>372</v>
      </c>
      <c r="DI15" s="561" t="s">
        <v>372</v>
      </c>
      <c r="DJ15" s="561" t="s">
        <v>372</v>
      </c>
      <c r="DK15" s="561" t="s">
        <v>372</v>
      </c>
      <c r="DL15" s="561" t="s">
        <v>372</v>
      </c>
      <c r="DM15" s="562" t="s">
        <v>372</v>
      </c>
      <c r="DN15" s="562" t="s">
        <v>372</v>
      </c>
      <c r="DO15" s="562" t="s">
        <v>372</v>
      </c>
      <c r="DP15" s="562" t="s">
        <v>372</v>
      </c>
      <c r="DQ15" s="562" t="s">
        <v>372</v>
      </c>
      <c r="DR15" s="562" t="s">
        <v>372</v>
      </c>
      <c r="DS15" s="558" t="s">
        <v>372</v>
      </c>
      <c r="DT15" s="558" t="s">
        <v>372</v>
      </c>
      <c r="DU15" s="558" t="s">
        <v>372</v>
      </c>
      <c r="DV15" s="558" t="s">
        <v>372</v>
      </c>
      <c r="DW15" s="558" t="s">
        <v>372</v>
      </c>
      <c r="DX15" s="558" t="s">
        <v>372</v>
      </c>
      <c r="DY15" s="563" t="s">
        <v>372</v>
      </c>
      <c r="DZ15" s="563" t="s">
        <v>372</v>
      </c>
      <c r="EA15" s="563" t="s">
        <v>372</v>
      </c>
      <c r="EB15" s="563" t="s">
        <v>372</v>
      </c>
      <c r="EC15" s="563" t="s">
        <v>372</v>
      </c>
      <c r="ED15" s="563" t="s">
        <v>372</v>
      </c>
      <c r="EE15" s="560" t="s">
        <v>372</v>
      </c>
      <c r="EF15" s="560" t="s">
        <v>372</v>
      </c>
      <c r="EG15" s="560" t="s">
        <v>372</v>
      </c>
      <c r="EH15" s="560" t="s">
        <v>372</v>
      </c>
      <c r="EI15" s="560" t="s">
        <v>372</v>
      </c>
      <c r="EJ15" s="560" t="s">
        <v>372</v>
      </c>
      <c r="EK15" s="561" t="s">
        <v>372</v>
      </c>
      <c r="EL15" s="561" t="s">
        <v>372</v>
      </c>
      <c r="EM15" s="561" t="s">
        <v>372</v>
      </c>
      <c r="EN15" s="561" t="s">
        <v>372</v>
      </c>
      <c r="EO15" s="561" t="s">
        <v>372</v>
      </c>
      <c r="EP15" s="561" t="s">
        <v>372</v>
      </c>
      <c r="EQ15" s="562" t="s">
        <v>372</v>
      </c>
      <c r="ER15" s="562" t="s">
        <v>372</v>
      </c>
      <c r="ES15" s="562" t="s">
        <v>372</v>
      </c>
      <c r="ET15" s="562" t="s">
        <v>372</v>
      </c>
      <c r="EU15" s="562" t="s">
        <v>372</v>
      </c>
      <c r="EV15" s="562" t="s">
        <v>372</v>
      </c>
      <c r="EW15" s="558" t="s">
        <v>372</v>
      </c>
      <c r="EX15" s="558" t="s">
        <v>372</v>
      </c>
      <c r="EY15" s="558" t="s">
        <v>372</v>
      </c>
      <c r="EZ15" s="558" t="s">
        <v>372</v>
      </c>
      <c r="FA15" s="558" t="s">
        <v>372</v>
      </c>
      <c r="FB15" s="558" t="s">
        <v>372</v>
      </c>
      <c r="FC15" s="563" t="s">
        <v>372</v>
      </c>
      <c r="FD15" s="563" t="s">
        <v>372</v>
      </c>
      <c r="FE15" s="563" t="s">
        <v>372</v>
      </c>
      <c r="FF15" s="563" t="s">
        <v>372</v>
      </c>
      <c r="FG15" s="563" t="s">
        <v>372</v>
      </c>
      <c r="FH15" s="563" t="s">
        <v>372</v>
      </c>
      <c r="FI15" s="560" t="s">
        <v>372</v>
      </c>
      <c r="FJ15" s="560" t="s">
        <v>372</v>
      </c>
      <c r="FK15" s="560" t="s">
        <v>372</v>
      </c>
      <c r="FL15" s="560" t="s">
        <v>372</v>
      </c>
      <c r="FM15" s="560" t="s">
        <v>372</v>
      </c>
      <c r="FN15" s="560" t="s">
        <v>372</v>
      </c>
      <c r="FO15" s="561" t="s">
        <v>372</v>
      </c>
      <c r="FP15" s="561" t="s">
        <v>372</v>
      </c>
      <c r="FQ15" s="561" t="s">
        <v>372</v>
      </c>
      <c r="FR15" s="561" t="s">
        <v>372</v>
      </c>
      <c r="FS15" s="561" t="s">
        <v>372</v>
      </c>
      <c r="FT15" s="561" t="s">
        <v>372</v>
      </c>
      <c r="FU15" s="562" t="s">
        <v>372</v>
      </c>
      <c r="FV15" s="562" t="s">
        <v>372</v>
      </c>
      <c r="FW15" s="562" t="s">
        <v>372</v>
      </c>
      <c r="FX15" s="562" t="s">
        <v>372</v>
      </c>
      <c r="FY15" s="562" t="s">
        <v>372</v>
      </c>
      <c r="FZ15" s="562" t="s">
        <v>372</v>
      </c>
    </row>
    <row r="16" spans="1:182" s="564" customFormat="1" x14ac:dyDescent="0.25">
      <c r="A16" s="564" t="s">
        <v>398</v>
      </c>
      <c r="B16" s="565" t="s">
        <v>48</v>
      </c>
      <c r="C16" s="566">
        <v>94</v>
      </c>
      <c r="D16" s="566">
        <v>94</v>
      </c>
      <c r="E16" s="566">
        <v>95</v>
      </c>
      <c r="F16" s="566">
        <v>50407</v>
      </c>
      <c r="G16" s="566">
        <v>24626</v>
      </c>
      <c r="H16" s="566">
        <v>25781</v>
      </c>
      <c r="I16" s="566">
        <v>95</v>
      </c>
      <c r="J16" s="566">
        <v>93</v>
      </c>
      <c r="K16" s="566">
        <v>96</v>
      </c>
      <c r="L16" s="566">
        <v>50398</v>
      </c>
      <c r="M16" s="566">
        <v>24622</v>
      </c>
      <c r="N16" s="566">
        <v>25776</v>
      </c>
      <c r="O16" s="566">
        <v>94</v>
      </c>
      <c r="P16" s="566">
        <v>95</v>
      </c>
      <c r="Q16" s="566">
        <v>93</v>
      </c>
      <c r="R16" s="566">
        <v>50394</v>
      </c>
      <c r="S16" s="566">
        <v>24623</v>
      </c>
      <c r="T16" s="566">
        <v>25771</v>
      </c>
      <c r="U16" s="566">
        <v>93</v>
      </c>
      <c r="V16" s="566">
        <v>91</v>
      </c>
      <c r="W16" s="566">
        <v>94</v>
      </c>
      <c r="X16" s="566">
        <v>50393</v>
      </c>
      <c r="Y16" s="566">
        <v>24621</v>
      </c>
      <c r="Z16" s="566">
        <v>25772</v>
      </c>
      <c r="AA16" s="566">
        <v>89</v>
      </c>
      <c r="AB16" s="566">
        <v>89</v>
      </c>
      <c r="AC16" s="566">
        <v>90</v>
      </c>
      <c r="AD16" s="566">
        <v>50383</v>
      </c>
      <c r="AE16" s="566">
        <v>24617</v>
      </c>
      <c r="AF16" s="566">
        <v>25766</v>
      </c>
      <c r="AG16" s="566">
        <v>95</v>
      </c>
      <c r="AH16" s="566">
        <v>94</v>
      </c>
      <c r="AI16" s="566">
        <v>95</v>
      </c>
      <c r="AJ16" s="566">
        <v>25609</v>
      </c>
      <c r="AK16" s="566">
        <v>11912</v>
      </c>
      <c r="AL16" s="566">
        <v>13697</v>
      </c>
      <c r="AM16" s="566">
        <v>94</v>
      </c>
      <c r="AN16" s="566">
        <v>93</v>
      </c>
      <c r="AO16" s="566">
        <v>96</v>
      </c>
      <c r="AP16" s="566">
        <v>25607</v>
      </c>
      <c r="AQ16" s="566">
        <v>11911</v>
      </c>
      <c r="AR16" s="566">
        <v>13696</v>
      </c>
      <c r="AS16" s="566">
        <v>92</v>
      </c>
      <c r="AT16" s="566">
        <v>93</v>
      </c>
      <c r="AU16" s="566">
        <v>91</v>
      </c>
      <c r="AV16" s="566">
        <v>25594</v>
      </c>
      <c r="AW16" s="566">
        <v>11905</v>
      </c>
      <c r="AX16" s="566">
        <v>13689</v>
      </c>
      <c r="AY16" s="566">
        <v>91</v>
      </c>
      <c r="AZ16" s="566">
        <v>90</v>
      </c>
      <c r="BA16" s="566">
        <v>92</v>
      </c>
      <c r="BB16" s="566">
        <v>25595</v>
      </c>
      <c r="BC16" s="566">
        <v>11906</v>
      </c>
      <c r="BD16" s="566">
        <v>13689</v>
      </c>
      <c r="BE16" s="566">
        <v>88</v>
      </c>
      <c r="BF16" s="566">
        <v>87</v>
      </c>
      <c r="BG16" s="566">
        <v>89</v>
      </c>
      <c r="BH16" s="566">
        <v>25592</v>
      </c>
      <c r="BI16" s="566">
        <v>11904</v>
      </c>
      <c r="BJ16" s="566">
        <v>13688</v>
      </c>
      <c r="BK16" s="566">
        <v>94</v>
      </c>
      <c r="BL16" s="566">
        <v>94</v>
      </c>
      <c r="BM16" s="566">
        <v>95</v>
      </c>
      <c r="BN16" s="566">
        <v>1825</v>
      </c>
      <c r="BO16" s="566">
        <v>852</v>
      </c>
      <c r="BP16" s="566">
        <v>973</v>
      </c>
      <c r="BQ16" s="566">
        <v>95</v>
      </c>
      <c r="BR16" s="566">
        <v>93</v>
      </c>
      <c r="BS16" s="566">
        <v>97</v>
      </c>
      <c r="BT16" s="566">
        <v>1825</v>
      </c>
      <c r="BU16" s="566">
        <v>852</v>
      </c>
      <c r="BV16" s="566">
        <v>973</v>
      </c>
      <c r="BW16" s="566">
        <v>98</v>
      </c>
      <c r="BX16" s="566">
        <v>98</v>
      </c>
      <c r="BY16" s="566">
        <v>98</v>
      </c>
      <c r="BZ16" s="566">
        <v>1824</v>
      </c>
      <c r="CA16" s="566">
        <v>852</v>
      </c>
      <c r="CB16" s="566">
        <v>972</v>
      </c>
      <c r="CC16" s="566">
        <v>94</v>
      </c>
      <c r="CD16" s="566">
        <v>92</v>
      </c>
      <c r="CE16" s="566">
        <v>95</v>
      </c>
      <c r="CF16" s="566">
        <v>1825</v>
      </c>
      <c r="CG16" s="566">
        <v>852</v>
      </c>
      <c r="CH16" s="566">
        <v>973</v>
      </c>
      <c r="CI16" s="566">
        <v>92</v>
      </c>
      <c r="CJ16" s="566">
        <v>90</v>
      </c>
      <c r="CK16" s="566">
        <v>93</v>
      </c>
      <c r="CL16" s="566">
        <v>1824</v>
      </c>
      <c r="CM16" s="566">
        <v>852</v>
      </c>
      <c r="CN16" s="566">
        <v>972</v>
      </c>
      <c r="CO16" s="566">
        <v>96</v>
      </c>
      <c r="CP16" s="566">
        <v>95</v>
      </c>
      <c r="CQ16" s="566">
        <v>97</v>
      </c>
      <c r="CR16" s="566">
        <v>22802</v>
      </c>
      <c r="CS16" s="566">
        <v>10712</v>
      </c>
      <c r="CT16" s="566">
        <v>12090</v>
      </c>
      <c r="CU16" s="566">
        <v>96</v>
      </c>
      <c r="CV16" s="566">
        <v>94</v>
      </c>
      <c r="CW16" s="566">
        <v>97</v>
      </c>
      <c r="CX16" s="566">
        <v>22799</v>
      </c>
      <c r="CY16" s="566">
        <v>10711</v>
      </c>
      <c r="CZ16" s="566">
        <v>12088</v>
      </c>
      <c r="DA16" s="566">
        <v>94</v>
      </c>
      <c r="DB16" s="566">
        <v>95</v>
      </c>
      <c r="DC16" s="566">
        <v>93</v>
      </c>
      <c r="DD16" s="566">
        <v>22794</v>
      </c>
      <c r="DE16" s="566">
        <v>10709</v>
      </c>
      <c r="DF16" s="566">
        <v>12085</v>
      </c>
      <c r="DG16" s="566">
        <v>91</v>
      </c>
      <c r="DH16" s="566">
        <v>89</v>
      </c>
      <c r="DI16" s="566">
        <v>92</v>
      </c>
      <c r="DJ16" s="566">
        <v>22797</v>
      </c>
      <c r="DK16" s="566">
        <v>10709</v>
      </c>
      <c r="DL16" s="566">
        <v>12088</v>
      </c>
      <c r="DM16" s="566">
        <v>90</v>
      </c>
      <c r="DN16" s="566">
        <v>90</v>
      </c>
      <c r="DO16" s="566">
        <v>91</v>
      </c>
      <c r="DP16" s="566">
        <v>22789</v>
      </c>
      <c r="DQ16" s="566">
        <v>10708</v>
      </c>
      <c r="DR16" s="566">
        <v>12081</v>
      </c>
      <c r="DS16" s="566">
        <v>96</v>
      </c>
      <c r="DT16" s="566">
        <v>95</v>
      </c>
      <c r="DU16" s="566">
        <v>96</v>
      </c>
      <c r="DV16" s="566">
        <v>351689</v>
      </c>
      <c r="DW16" s="566">
        <v>168130</v>
      </c>
      <c r="DX16" s="566">
        <v>183559</v>
      </c>
      <c r="DY16" s="566">
        <v>95</v>
      </c>
      <c r="DZ16" s="566">
        <v>94</v>
      </c>
      <c r="EA16" s="566">
        <v>97</v>
      </c>
      <c r="EB16" s="566">
        <v>351675</v>
      </c>
      <c r="EC16" s="566">
        <v>168125</v>
      </c>
      <c r="ED16" s="566">
        <v>183550</v>
      </c>
      <c r="EE16" s="566">
        <v>94</v>
      </c>
      <c r="EF16" s="566">
        <v>95</v>
      </c>
      <c r="EG16" s="566">
        <v>93</v>
      </c>
      <c r="EH16" s="566">
        <v>351640</v>
      </c>
      <c r="EI16" s="566">
        <v>168112</v>
      </c>
      <c r="EJ16" s="566">
        <v>183528</v>
      </c>
      <c r="EK16" s="566">
        <v>89</v>
      </c>
      <c r="EL16" s="566">
        <v>87</v>
      </c>
      <c r="EM16" s="566">
        <v>90</v>
      </c>
      <c r="EN16" s="566">
        <v>351694</v>
      </c>
      <c r="EO16" s="566">
        <v>168133</v>
      </c>
      <c r="EP16" s="566">
        <v>183561</v>
      </c>
      <c r="EQ16" s="566">
        <v>90</v>
      </c>
      <c r="ER16" s="566">
        <v>90</v>
      </c>
      <c r="ES16" s="566">
        <v>90</v>
      </c>
      <c r="ET16" s="566">
        <v>351553</v>
      </c>
      <c r="EU16" s="566">
        <v>168069</v>
      </c>
      <c r="EV16" s="566">
        <v>183484</v>
      </c>
      <c r="EW16" s="566">
        <v>95</v>
      </c>
      <c r="EX16" s="566">
        <v>95</v>
      </c>
      <c r="EY16" s="566">
        <v>96</v>
      </c>
      <c r="EZ16" s="566">
        <v>463110</v>
      </c>
      <c r="FA16" s="566">
        <v>221462</v>
      </c>
      <c r="FB16" s="566">
        <v>241648</v>
      </c>
      <c r="FC16" s="566">
        <v>95</v>
      </c>
      <c r="FD16" s="566">
        <v>94</v>
      </c>
      <c r="FE16" s="566">
        <v>96</v>
      </c>
      <c r="FF16" s="566">
        <v>463083</v>
      </c>
      <c r="FG16" s="566">
        <v>221451</v>
      </c>
      <c r="FH16" s="566">
        <v>241632</v>
      </c>
      <c r="FI16" s="566">
        <v>94</v>
      </c>
      <c r="FJ16" s="566">
        <v>95</v>
      </c>
      <c r="FK16" s="566">
        <v>93</v>
      </c>
      <c r="FL16" s="566">
        <v>463024</v>
      </c>
      <c r="FM16" s="566">
        <v>221430</v>
      </c>
      <c r="FN16" s="566">
        <v>241594</v>
      </c>
      <c r="FO16" s="566">
        <v>89</v>
      </c>
      <c r="FP16" s="566">
        <v>88</v>
      </c>
      <c r="FQ16" s="566">
        <v>91</v>
      </c>
      <c r="FR16" s="566">
        <v>463082</v>
      </c>
      <c r="FS16" s="566">
        <v>221450</v>
      </c>
      <c r="FT16" s="566">
        <v>241632</v>
      </c>
      <c r="FU16" s="566">
        <v>90</v>
      </c>
      <c r="FV16" s="566">
        <v>89</v>
      </c>
      <c r="FW16" s="566">
        <v>90</v>
      </c>
      <c r="FX16" s="566">
        <v>462916</v>
      </c>
      <c r="FY16" s="566">
        <v>221379</v>
      </c>
      <c r="FZ16" s="566">
        <v>241537</v>
      </c>
    </row>
    <row r="17" spans="1:256" s="555" customFormat="1" x14ac:dyDescent="0.25">
      <c r="B17" s="565" t="s">
        <v>49</v>
      </c>
      <c r="C17" s="566">
        <v>56</v>
      </c>
      <c r="D17" s="566">
        <v>56</v>
      </c>
      <c r="E17" s="566">
        <v>56</v>
      </c>
      <c r="F17" s="566">
        <v>9009</v>
      </c>
      <c r="G17" s="566">
        <v>5706</v>
      </c>
      <c r="H17" s="566">
        <v>3303</v>
      </c>
      <c r="I17" s="566">
        <v>50</v>
      </c>
      <c r="J17" s="566">
        <v>48</v>
      </c>
      <c r="K17" s="566">
        <v>54</v>
      </c>
      <c r="L17" s="566">
        <v>9001</v>
      </c>
      <c r="M17" s="566">
        <v>5701</v>
      </c>
      <c r="N17" s="566">
        <v>3300</v>
      </c>
      <c r="O17" s="566">
        <v>55</v>
      </c>
      <c r="P17" s="566">
        <v>59</v>
      </c>
      <c r="Q17" s="566">
        <v>47</v>
      </c>
      <c r="R17" s="566">
        <v>9005</v>
      </c>
      <c r="S17" s="566">
        <v>5703</v>
      </c>
      <c r="T17" s="566">
        <v>3302</v>
      </c>
      <c r="U17" s="566">
        <v>47</v>
      </c>
      <c r="V17" s="566">
        <v>47</v>
      </c>
      <c r="W17" s="566">
        <v>48</v>
      </c>
      <c r="X17" s="566">
        <v>9004</v>
      </c>
      <c r="Y17" s="566">
        <v>5703</v>
      </c>
      <c r="Z17" s="566">
        <v>3301</v>
      </c>
      <c r="AA17" s="566">
        <v>37</v>
      </c>
      <c r="AB17" s="566">
        <v>38</v>
      </c>
      <c r="AC17" s="566">
        <v>36</v>
      </c>
      <c r="AD17" s="566">
        <v>8995</v>
      </c>
      <c r="AE17" s="566">
        <v>5696</v>
      </c>
      <c r="AF17" s="566">
        <v>3299</v>
      </c>
      <c r="AG17" s="566">
        <v>65</v>
      </c>
      <c r="AH17" s="566">
        <v>65</v>
      </c>
      <c r="AI17" s="566">
        <v>66</v>
      </c>
      <c r="AJ17" s="566">
        <v>6909</v>
      </c>
      <c r="AK17" s="566">
        <v>4505</v>
      </c>
      <c r="AL17" s="566">
        <v>2404</v>
      </c>
      <c r="AM17" s="566">
        <v>58</v>
      </c>
      <c r="AN17" s="566">
        <v>55</v>
      </c>
      <c r="AO17" s="566">
        <v>62</v>
      </c>
      <c r="AP17" s="566">
        <v>6898</v>
      </c>
      <c r="AQ17" s="566">
        <v>4499</v>
      </c>
      <c r="AR17" s="566">
        <v>2399</v>
      </c>
      <c r="AS17" s="566">
        <v>59</v>
      </c>
      <c r="AT17" s="566">
        <v>61</v>
      </c>
      <c r="AU17" s="566">
        <v>54</v>
      </c>
      <c r="AV17" s="566">
        <v>6906</v>
      </c>
      <c r="AW17" s="566">
        <v>4502</v>
      </c>
      <c r="AX17" s="566">
        <v>2404</v>
      </c>
      <c r="AY17" s="566">
        <v>52</v>
      </c>
      <c r="AZ17" s="566">
        <v>51</v>
      </c>
      <c r="BA17" s="566">
        <v>53</v>
      </c>
      <c r="BB17" s="566">
        <v>6906</v>
      </c>
      <c r="BC17" s="566">
        <v>4502</v>
      </c>
      <c r="BD17" s="566">
        <v>2404</v>
      </c>
      <c r="BE17" s="566">
        <v>45</v>
      </c>
      <c r="BF17" s="566">
        <v>45</v>
      </c>
      <c r="BG17" s="566">
        <v>44</v>
      </c>
      <c r="BH17" s="566">
        <v>6895</v>
      </c>
      <c r="BI17" s="566">
        <v>4496</v>
      </c>
      <c r="BJ17" s="566">
        <v>2399</v>
      </c>
      <c r="BK17" s="566">
        <v>57</v>
      </c>
      <c r="BL17" s="566">
        <v>53</v>
      </c>
      <c r="BM17" s="566">
        <v>66</v>
      </c>
      <c r="BN17" s="566">
        <v>174</v>
      </c>
      <c r="BO17" s="566">
        <v>116</v>
      </c>
      <c r="BP17" s="566">
        <v>58</v>
      </c>
      <c r="BQ17" s="566">
        <v>55</v>
      </c>
      <c r="BR17" s="566">
        <v>49</v>
      </c>
      <c r="BS17" s="566">
        <v>66</v>
      </c>
      <c r="BT17" s="566">
        <v>174</v>
      </c>
      <c r="BU17" s="566">
        <v>116</v>
      </c>
      <c r="BV17" s="566">
        <v>58</v>
      </c>
      <c r="BW17" s="566">
        <v>72</v>
      </c>
      <c r="BX17" s="566">
        <v>75</v>
      </c>
      <c r="BY17" s="566">
        <v>67</v>
      </c>
      <c r="BZ17" s="566">
        <v>173</v>
      </c>
      <c r="CA17" s="566">
        <v>115</v>
      </c>
      <c r="CB17" s="566">
        <v>58</v>
      </c>
      <c r="CC17" s="566">
        <v>54</v>
      </c>
      <c r="CD17" s="566">
        <v>54</v>
      </c>
      <c r="CE17" s="566">
        <v>53</v>
      </c>
      <c r="CF17" s="566">
        <v>174</v>
      </c>
      <c r="CG17" s="566">
        <v>116</v>
      </c>
      <c r="CH17" s="566">
        <v>58</v>
      </c>
      <c r="CI17" s="566">
        <v>46</v>
      </c>
      <c r="CJ17" s="566">
        <v>44</v>
      </c>
      <c r="CK17" s="566">
        <v>50</v>
      </c>
      <c r="CL17" s="566">
        <v>173</v>
      </c>
      <c r="CM17" s="566">
        <v>115</v>
      </c>
      <c r="CN17" s="566">
        <v>58</v>
      </c>
      <c r="CO17" s="566">
        <v>66</v>
      </c>
      <c r="CP17" s="566">
        <v>66</v>
      </c>
      <c r="CQ17" s="566">
        <v>67</v>
      </c>
      <c r="CR17" s="566">
        <v>5480</v>
      </c>
      <c r="CS17" s="566">
        <v>3598</v>
      </c>
      <c r="CT17" s="566">
        <v>1882</v>
      </c>
      <c r="CU17" s="566">
        <v>56</v>
      </c>
      <c r="CV17" s="566">
        <v>53</v>
      </c>
      <c r="CW17" s="566">
        <v>62</v>
      </c>
      <c r="CX17" s="566">
        <v>5467</v>
      </c>
      <c r="CY17" s="566">
        <v>3588</v>
      </c>
      <c r="CZ17" s="566">
        <v>1879</v>
      </c>
      <c r="DA17" s="566">
        <v>59</v>
      </c>
      <c r="DB17" s="566">
        <v>62</v>
      </c>
      <c r="DC17" s="566">
        <v>53</v>
      </c>
      <c r="DD17" s="566">
        <v>5478</v>
      </c>
      <c r="DE17" s="566">
        <v>3596</v>
      </c>
      <c r="DF17" s="566">
        <v>1882</v>
      </c>
      <c r="DG17" s="566">
        <v>45</v>
      </c>
      <c r="DH17" s="566">
        <v>45</v>
      </c>
      <c r="DI17" s="566">
        <v>47</v>
      </c>
      <c r="DJ17" s="566">
        <v>5478</v>
      </c>
      <c r="DK17" s="566">
        <v>3596</v>
      </c>
      <c r="DL17" s="566">
        <v>1882</v>
      </c>
      <c r="DM17" s="566">
        <v>42</v>
      </c>
      <c r="DN17" s="566">
        <v>43</v>
      </c>
      <c r="DO17" s="566">
        <v>42</v>
      </c>
      <c r="DP17" s="566">
        <v>5465</v>
      </c>
      <c r="DQ17" s="566">
        <v>3586</v>
      </c>
      <c r="DR17" s="566">
        <v>1879</v>
      </c>
      <c r="DS17" s="566">
        <v>63</v>
      </c>
      <c r="DT17" s="566">
        <v>63</v>
      </c>
      <c r="DU17" s="566">
        <v>62</v>
      </c>
      <c r="DV17" s="566">
        <v>84100</v>
      </c>
      <c r="DW17" s="566">
        <v>55011</v>
      </c>
      <c r="DX17" s="566">
        <v>29089</v>
      </c>
      <c r="DY17" s="566">
        <v>51</v>
      </c>
      <c r="DZ17" s="566">
        <v>48</v>
      </c>
      <c r="EA17" s="566">
        <v>55</v>
      </c>
      <c r="EB17" s="566">
        <v>83978</v>
      </c>
      <c r="EC17" s="566">
        <v>54917</v>
      </c>
      <c r="ED17" s="566">
        <v>29061</v>
      </c>
      <c r="EE17" s="566">
        <v>57</v>
      </c>
      <c r="EF17" s="566">
        <v>62</v>
      </c>
      <c r="EG17" s="566">
        <v>50</v>
      </c>
      <c r="EH17" s="566">
        <v>84076</v>
      </c>
      <c r="EI17" s="566">
        <v>54996</v>
      </c>
      <c r="EJ17" s="566">
        <v>29080</v>
      </c>
      <c r="EK17" s="566">
        <v>38</v>
      </c>
      <c r="EL17" s="566">
        <v>38</v>
      </c>
      <c r="EM17" s="566">
        <v>39</v>
      </c>
      <c r="EN17" s="566">
        <v>84096</v>
      </c>
      <c r="EO17" s="566">
        <v>55009</v>
      </c>
      <c r="EP17" s="566">
        <v>29087</v>
      </c>
      <c r="EQ17" s="566">
        <v>38</v>
      </c>
      <c r="ER17" s="566">
        <v>39</v>
      </c>
      <c r="ES17" s="566">
        <v>37</v>
      </c>
      <c r="ET17" s="566">
        <v>83940</v>
      </c>
      <c r="EU17" s="566">
        <v>54890</v>
      </c>
      <c r="EV17" s="566">
        <v>29050</v>
      </c>
      <c r="EW17" s="566">
        <v>62</v>
      </c>
      <c r="EX17" s="566">
        <v>63</v>
      </c>
      <c r="EY17" s="566">
        <v>62</v>
      </c>
      <c r="EZ17" s="566">
        <v>108011</v>
      </c>
      <c r="FA17" s="566">
        <v>70459</v>
      </c>
      <c r="FB17" s="566">
        <v>37552</v>
      </c>
      <c r="FC17" s="566">
        <v>51</v>
      </c>
      <c r="FD17" s="566">
        <v>49</v>
      </c>
      <c r="FE17" s="566">
        <v>56</v>
      </c>
      <c r="FF17" s="566">
        <v>107853</v>
      </c>
      <c r="FG17" s="566">
        <v>70341</v>
      </c>
      <c r="FH17" s="566">
        <v>37512</v>
      </c>
      <c r="FI17" s="566">
        <v>57</v>
      </c>
      <c r="FJ17" s="566">
        <v>61</v>
      </c>
      <c r="FK17" s="566">
        <v>50</v>
      </c>
      <c r="FL17" s="566">
        <v>107976</v>
      </c>
      <c r="FM17" s="566">
        <v>70434</v>
      </c>
      <c r="FN17" s="566">
        <v>37542</v>
      </c>
      <c r="FO17" s="566">
        <v>41</v>
      </c>
      <c r="FP17" s="566">
        <v>40</v>
      </c>
      <c r="FQ17" s="566">
        <v>41</v>
      </c>
      <c r="FR17" s="566">
        <v>107996</v>
      </c>
      <c r="FS17" s="566">
        <v>70448</v>
      </c>
      <c r="FT17" s="566">
        <v>37548</v>
      </c>
      <c r="FU17" s="566">
        <v>39</v>
      </c>
      <c r="FV17" s="566">
        <v>40</v>
      </c>
      <c r="FW17" s="566">
        <v>37</v>
      </c>
      <c r="FX17" s="566">
        <v>107802</v>
      </c>
      <c r="FY17" s="566">
        <v>70302</v>
      </c>
      <c r="FZ17" s="566">
        <v>37500</v>
      </c>
      <c r="GA17" s="564"/>
      <c r="GB17" s="564"/>
      <c r="GC17" s="564"/>
      <c r="GD17" s="564"/>
      <c r="GE17" s="564"/>
      <c r="GF17" s="564"/>
      <c r="GG17" s="564"/>
      <c r="GH17" s="564"/>
      <c r="GI17" s="564"/>
      <c r="GJ17" s="564"/>
      <c r="GK17" s="564"/>
      <c r="GL17" s="564"/>
      <c r="GM17" s="564"/>
      <c r="GN17" s="564"/>
      <c r="GO17" s="564"/>
      <c r="GP17" s="564"/>
      <c r="GQ17" s="564"/>
      <c r="GR17" s="564"/>
      <c r="GS17" s="564"/>
      <c r="GT17" s="564"/>
      <c r="GU17" s="564"/>
      <c r="GV17" s="564"/>
      <c r="GW17" s="564"/>
      <c r="GX17" s="564"/>
      <c r="GY17" s="564"/>
      <c r="GZ17" s="564"/>
      <c r="HA17" s="564"/>
      <c r="HB17" s="564"/>
      <c r="HC17" s="564"/>
      <c r="HD17" s="564"/>
      <c r="HE17" s="564"/>
      <c r="HF17" s="564"/>
      <c r="HG17" s="564"/>
      <c r="HH17" s="564"/>
      <c r="HI17" s="564"/>
      <c r="HJ17" s="564"/>
      <c r="HK17" s="564"/>
      <c r="HL17" s="564"/>
      <c r="HM17" s="564"/>
      <c r="HN17" s="564"/>
      <c r="HO17" s="564"/>
      <c r="HP17" s="564"/>
      <c r="HQ17" s="564"/>
      <c r="HR17" s="564"/>
      <c r="HS17" s="564"/>
      <c r="HT17" s="564"/>
      <c r="HU17" s="564"/>
      <c r="HV17" s="564"/>
      <c r="HW17" s="564"/>
      <c r="HX17" s="564"/>
      <c r="HY17" s="564"/>
      <c r="HZ17" s="564"/>
      <c r="IA17" s="564"/>
      <c r="IB17" s="564"/>
      <c r="IC17" s="564"/>
      <c r="ID17" s="564"/>
      <c r="IE17" s="564"/>
      <c r="IF17" s="564"/>
      <c r="IG17" s="564"/>
      <c r="IH17" s="564"/>
      <c r="II17" s="564"/>
      <c r="IJ17" s="564"/>
      <c r="IK17" s="564"/>
      <c r="IL17" s="564"/>
      <c r="IM17" s="564"/>
      <c r="IN17" s="564"/>
      <c r="IO17" s="564"/>
      <c r="IP17" s="564"/>
      <c r="IQ17" s="564"/>
      <c r="IR17" s="564"/>
      <c r="IS17" s="564"/>
      <c r="IT17" s="564"/>
      <c r="IU17" s="564"/>
      <c r="IV17" s="564"/>
    </row>
    <row r="18" spans="1:256" s="555" customFormat="1" x14ac:dyDescent="0.25">
      <c r="B18" s="498" t="s">
        <v>600</v>
      </c>
      <c r="C18" s="566">
        <v>63</v>
      </c>
      <c r="D18" s="566">
        <v>63</v>
      </c>
      <c r="E18" s="566">
        <v>63</v>
      </c>
      <c r="F18" s="566">
        <v>7434</v>
      </c>
      <c r="G18" s="566">
        <v>4646</v>
      </c>
      <c r="H18" s="566">
        <v>2788</v>
      </c>
      <c r="I18" s="566">
        <v>57</v>
      </c>
      <c r="J18" s="566">
        <v>55</v>
      </c>
      <c r="K18" s="566">
        <v>61</v>
      </c>
      <c r="L18" s="566">
        <v>7433</v>
      </c>
      <c r="M18" s="566">
        <v>4646</v>
      </c>
      <c r="N18" s="566">
        <v>2787</v>
      </c>
      <c r="O18" s="566">
        <v>62</v>
      </c>
      <c r="P18" s="566">
        <v>67</v>
      </c>
      <c r="Q18" s="566">
        <v>53</v>
      </c>
      <c r="R18" s="566">
        <v>7430</v>
      </c>
      <c r="S18" s="566">
        <v>4643</v>
      </c>
      <c r="T18" s="566">
        <v>2787</v>
      </c>
      <c r="U18" s="566">
        <v>53</v>
      </c>
      <c r="V18" s="566">
        <v>53</v>
      </c>
      <c r="W18" s="566">
        <v>54</v>
      </c>
      <c r="X18" s="566">
        <v>7431</v>
      </c>
      <c r="Y18" s="566">
        <v>4644</v>
      </c>
      <c r="Z18" s="566">
        <v>2787</v>
      </c>
      <c r="AA18" s="566">
        <v>42</v>
      </c>
      <c r="AB18" s="566">
        <v>43</v>
      </c>
      <c r="AC18" s="566">
        <v>40</v>
      </c>
      <c r="AD18" s="566">
        <v>7427</v>
      </c>
      <c r="AE18" s="566">
        <v>4641</v>
      </c>
      <c r="AF18" s="566">
        <v>2786</v>
      </c>
      <c r="AG18" s="566">
        <v>74</v>
      </c>
      <c r="AH18" s="566">
        <v>75</v>
      </c>
      <c r="AI18" s="566">
        <v>72</v>
      </c>
      <c r="AJ18" s="566">
        <v>5713</v>
      </c>
      <c r="AK18" s="566">
        <v>3598</v>
      </c>
      <c r="AL18" s="566">
        <v>2115</v>
      </c>
      <c r="AM18" s="566">
        <v>65</v>
      </c>
      <c r="AN18" s="566">
        <v>64</v>
      </c>
      <c r="AO18" s="566">
        <v>67</v>
      </c>
      <c r="AP18" s="566">
        <v>5712</v>
      </c>
      <c r="AQ18" s="566">
        <v>3597</v>
      </c>
      <c r="AR18" s="566">
        <v>2115</v>
      </c>
      <c r="AS18" s="566">
        <v>66</v>
      </c>
      <c r="AT18" s="566">
        <v>71</v>
      </c>
      <c r="AU18" s="566">
        <v>59</v>
      </c>
      <c r="AV18" s="566">
        <v>5710</v>
      </c>
      <c r="AW18" s="566">
        <v>3595</v>
      </c>
      <c r="AX18" s="566">
        <v>2115</v>
      </c>
      <c r="AY18" s="566">
        <v>58</v>
      </c>
      <c r="AZ18" s="566">
        <v>58</v>
      </c>
      <c r="BA18" s="566">
        <v>58</v>
      </c>
      <c r="BB18" s="566">
        <v>5710</v>
      </c>
      <c r="BC18" s="566">
        <v>3595</v>
      </c>
      <c r="BD18" s="566">
        <v>2115</v>
      </c>
      <c r="BE18" s="566">
        <v>51</v>
      </c>
      <c r="BF18" s="566">
        <v>52</v>
      </c>
      <c r="BG18" s="566">
        <v>48</v>
      </c>
      <c r="BH18" s="566">
        <v>5709</v>
      </c>
      <c r="BI18" s="566">
        <v>3594</v>
      </c>
      <c r="BJ18" s="566">
        <v>2115</v>
      </c>
      <c r="BK18" s="566">
        <v>65</v>
      </c>
      <c r="BL18" s="566">
        <v>59</v>
      </c>
      <c r="BM18" s="566">
        <v>76</v>
      </c>
      <c r="BN18" s="566">
        <v>130</v>
      </c>
      <c r="BO18" s="566">
        <v>85</v>
      </c>
      <c r="BP18" s="566">
        <v>45</v>
      </c>
      <c r="BQ18" s="566">
        <v>64</v>
      </c>
      <c r="BR18" s="566" t="s">
        <v>415</v>
      </c>
      <c r="BS18" s="566" t="s">
        <v>415</v>
      </c>
      <c r="BT18" s="566">
        <v>130</v>
      </c>
      <c r="BU18" s="566">
        <v>85</v>
      </c>
      <c r="BV18" s="566">
        <v>45</v>
      </c>
      <c r="BW18" s="566">
        <v>82</v>
      </c>
      <c r="BX18" s="566">
        <v>83</v>
      </c>
      <c r="BY18" s="566">
        <v>80</v>
      </c>
      <c r="BZ18" s="566">
        <v>129</v>
      </c>
      <c r="CA18" s="566">
        <v>84</v>
      </c>
      <c r="CB18" s="566">
        <v>45</v>
      </c>
      <c r="CC18" s="566">
        <v>59</v>
      </c>
      <c r="CD18" s="566">
        <v>59</v>
      </c>
      <c r="CE18" s="566">
        <v>60</v>
      </c>
      <c r="CF18" s="566">
        <v>130</v>
      </c>
      <c r="CG18" s="566">
        <v>85</v>
      </c>
      <c r="CH18" s="566">
        <v>45</v>
      </c>
      <c r="CI18" s="566">
        <v>54</v>
      </c>
      <c r="CJ18" s="566" t="s">
        <v>415</v>
      </c>
      <c r="CK18" s="566" t="s">
        <v>415</v>
      </c>
      <c r="CL18" s="566">
        <v>129</v>
      </c>
      <c r="CM18" s="566">
        <v>84</v>
      </c>
      <c r="CN18" s="566">
        <v>45</v>
      </c>
      <c r="CO18" s="566">
        <v>73</v>
      </c>
      <c r="CP18" s="566">
        <v>73</v>
      </c>
      <c r="CQ18" s="566">
        <v>72</v>
      </c>
      <c r="CR18" s="566">
        <v>4531</v>
      </c>
      <c r="CS18" s="566">
        <v>2886</v>
      </c>
      <c r="CT18" s="566">
        <v>1645</v>
      </c>
      <c r="CU18" s="566">
        <v>62</v>
      </c>
      <c r="CV18" s="566">
        <v>60</v>
      </c>
      <c r="CW18" s="566">
        <v>67</v>
      </c>
      <c r="CX18" s="566">
        <v>4525</v>
      </c>
      <c r="CY18" s="566">
        <v>2880</v>
      </c>
      <c r="CZ18" s="566">
        <v>1645</v>
      </c>
      <c r="DA18" s="566">
        <v>65</v>
      </c>
      <c r="DB18" s="566">
        <v>69</v>
      </c>
      <c r="DC18" s="566">
        <v>57</v>
      </c>
      <c r="DD18" s="566">
        <v>4529</v>
      </c>
      <c r="DE18" s="566">
        <v>2884</v>
      </c>
      <c r="DF18" s="566">
        <v>1645</v>
      </c>
      <c r="DG18" s="566">
        <v>50</v>
      </c>
      <c r="DH18" s="566">
        <v>50</v>
      </c>
      <c r="DI18" s="566">
        <v>51</v>
      </c>
      <c r="DJ18" s="566">
        <v>4529</v>
      </c>
      <c r="DK18" s="566">
        <v>2884</v>
      </c>
      <c r="DL18" s="566">
        <v>1645</v>
      </c>
      <c r="DM18" s="566">
        <v>47</v>
      </c>
      <c r="DN18" s="566">
        <v>48</v>
      </c>
      <c r="DO18" s="566">
        <v>45</v>
      </c>
      <c r="DP18" s="566">
        <v>4523</v>
      </c>
      <c r="DQ18" s="566">
        <v>2878</v>
      </c>
      <c r="DR18" s="566">
        <v>1645</v>
      </c>
      <c r="DS18" s="566">
        <v>69</v>
      </c>
      <c r="DT18" s="566">
        <v>70</v>
      </c>
      <c r="DU18" s="566">
        <v>67</v>
      </c>
      <c r="DV18" s="566">
        <v>70473</v>
      </c>
      <c r="DW18" s="566">
        <v>44944</v>
      </c>
      <c r="DX18" s="566">
        <v>25529</v>
      </c>
      <c r="DY18" s="566">
        <v>56</v>
      </c>
      <c r="DZ18" s="566">
        <v>54</v>
      </c>
      <c r="EA18" s="566">
        <v>60</v>
      </c>
      <c r="EB18" s="566">
        <v>70439</v>
      </c>
      <c r="EC18" s="566">
        <v>44919</v>
      </c>
      <c r="ED18" s="566">
        <v>25520</v>
      </c>
      <c r="EE18" s="566">
        <v>63</v>
      </c>
      <c r="EF18" s="566">
        <v>69</v>
      </c>
      <c r="EG18" s="566">
        <v>54</v>
      </c>
      <c r="EH18" s="566">
        <v>70454</v>
      </c>
      <c r="EI18" s="566">
        <v>44933</v>
      </c>
      <c r="EJ18" s="566">
        <v>25521</v>
      </c>
      <c r="EK18" s="566">
        <v>42</v>
      </c>
      <c r="EL18" s="566">
        <v>42</v>
      </c>
      <c r="EM18" s="566">
        <v>42</v>
      </c>
      <c r="EN18" s="566">
        <v>70470</v>
      </c>
      <c r="EO18" s="566">
        <v>44943</v>
      </c>
      <c r="EP18" s="566">
        <v>25527</v>
      </c>
      <c r="EQ18" s="566">
        <v>43</v>
      </c>
      <c r="ER18" s="566">
        <v>44</v>
      </c>
      <c r="ES18" s="566">
        <v>40</v>
      </c>
      <c r="ET18" s="566">
        <v>70406</v>
      </c>
      <c r="EU18" s="566">
        <v>44896</v>
      </c>
      <c r="EV18" s="566">
        <v>25510</v>
      </c>
      <c r="EW18" s="566">
        <v>69</v>
      </c>
      <c r="EX18" s="566">
        <v>69</v>
      </c>
      <c r="EY18" s="566">
        <v>67</v>
      </c>
      <c r="EZ18" s="566">
        <v>90236</v>
      </c>
      <c r="FA18" s="566">
        <v>57390</v>
      </c>
      <c r="FB18" s="566">
        <v>32846</v>
      </c>
      <c r="FC18" s="566">
        <v>57</v>
      </c>
      <c r="FD18" s="566">
        <v>55</v>
      </c>
      <c r="FE18" s="566">
        <v>61</v>
      </c>
      <c r="FF18" s="566">
        <v>90193</v>
      </c>
      <c r="FG18" s="566">
        <v>57358</v>
      </c>
      <c r="FH18" s="566">
        <v>32835</v>
      </c>
      <c r="FI18" s="566">
        <v>64</v>
      </c>
      <c r="FJ18" s="566">
        <v>69</v>
      </c>
      <c r="FK18" s="566">
        <v>55</v>
      </c>
      <c r="FL18" s="566">
        <v>90206</v>
      </c>
      <c r="FM18" s="566">
        <v>57369</v>
      </c>
      <c r="FN18" s="566">
        <v>32837</v>
      </c>
      <c r="FO18" s="566">
        <v>45</v>
      </c>
      <c r="FP18" s="566">
        <v>45</v>
      </c>
      <c r="FQ18" s="566">
        <v>45</v>
      </c>
      <c r="FR18" s="566">
        <v>90224</v>
      </c>
      <c r="FS18" s="566">
        <v>57381</v>
      </c>
      <c r="FT18" s="566">
        <v>32843</v>
      </c>
      <c r="FU18" s="566">
        <v>43</v>
      </c>
      <c r="FV18" s="566">
        <v>45</v>
      </c>
      <c r="FW18" s="566">
        <v>41</v>
      </c>
      <c r="FX18" s="566">
        <v>90147</v>
      </c>
      <c r="FY18" s="566">
        <v>57323</v>
      </c>
      <c r="FZ18" s="566">
        <v>32824</v>
      </c>
      <c r="GA18" s="564"/>
      <c r="GB18" s="564"/>
      <c r="GC18" s="564"/>
      <c r="GD18" s="564"/>
      <c r="GE18" s="564"/>
      <c r="GF18" s="564"/>
      <c r="GG18" s="564"/>
      <c r="GH18" s="564"/>
      <c r="GI18" s="564"/>
      <c r="GJ18" s="564"/>
      <c r="GK18" s="564"/>
      <c r="GL18" s="564"/>
      <c r="GM18" s="564"/>
      <c r="GN18" s="564"/>
      <c r="GO18" s="564"/>
      <c r="GP18" s="564"/>
      <c r="GQ18" s="564"/>
      <c r="GR18" s="564"/>
      <c r="GS18" s="564"/>
      <c r="GT18" s="564"/>
      <c r="GU18" s="564"/>
      <c r="GV18" s="564"/>
      <c r="GW18" s="564"/>
      <c r="GX18" s="564"/>
      <c r="GY18" s="564"/>
      <c r="GZ18" s="564"/>
      <c r="HA18" s="564"/>
      <c r="HB18" s="564"/>
      <c r="HC18" s="564"/>
      <c r="HD18" s="564"/>
      <c r="HE18" s="564"/>
      <c r="HF18" s="564"/>
      <c r="HG18" s="564"/>
      <c r="HH18" s="564"/>
      <c r="HI18" s="564"/>
      <c r="HJ18" s="564"/>
      <c r="HK18" s="564"/>
      <c r="HL18" s="564"/>
      <c r="HM18" s="564"/>
      <c r="HN18" s="564"/>
      <c r="HO18" s="564"/>
      <c r="HP18" s="564"/>
      <c r="HQ18" s="564"/>
      <c r="HR18" s="564"/>
      <c r="HS18" s="564"/>
      <c r="HT18" s="564"/>
      <c r="HU18" s="564"/>
      <c r="HV18" s="564"/>
      <c r="HW18" s="564"/>
      <c r="HX18" s="564"/>
      <c r="HY18" s="564"/>
      <c r="HZ18" s="564"/>
      <c r="IA18" s="564"/>
      <c r="IB18" s="564"/>
      <c r="IC18" s="564"/>
      <c r="ID18" s="564"/>
      <c r="IE18" s="564"/>
      <c r="IF18" s="564"/>
      <c r="IG18" s="564"/>
      <c r="IH18" s="564"/>
      <c r="II18" s="564"/>
      <c r="IJ18" s="564"/>
      <c r="IK18" s="564"/>
      <c r="IL18" s="564"/>
      <c r="IM18" s="564"/>
      <c r="IN18" s="564"/>
      <c r="IO18" s="564"/>
      <c r="IP18" s="564"/>
      <c r="IQ18" s="564"/>
      <c r="IR18" s="564"/>
      <c r="IS18" s="564"/>
      <c r="IT18" s="564"/>
      <c r="IU18" s="564"/>
      <c r="IV18" s="564"/>
    </row>
    <row r="19" spans="1:256" s="564" customFormat="1" x14ac:dyDescent="0.25">
      <c r="B19" s="565" t="s">
        <v>51</v>
      </c>
      <c r="C19" s="973" t="s">
        <v>416</v>
      </c>
      <c r="D19" s="973" t="s">
        <v>416</v>
      </c>
      <c r="E19" s="973" t="s">
        <v>416</v>
      </c>
      <c r="F19" s="973" t="s">
        <v>416</v>
      </c>
      <c r="G19" s="973" t="s">
        <v>416</v>
      </c>
      <c r="H19" s="973" t="s">
        <v>416</v>
      </c>
      <c r="I19" s="973" t="s">
        <v>416</v>
      </c>
      <c r="J19" s="973" t="s">
        <v>416</v>
      </c>
      <c r="K19" s="973" t="s">
        <v>416</v>
      </c>
      <c r="L19" s="973" t="s">
        <v>416</v>
      </c>
      <c r="M19" s="973" t="s">
        <v>416</v>
      </c>
      <c r="N19" s="973" t="s">
        <v>416</v>
      </c>
      <c r="O19" s="973" t="s">
        <v>416</v>
      </c>
      <c r="P19" s="973" t="s">
        <v>416</v>
      </c>
      <c r="Q19" s="973" t="s">
        <v>416</v>
      </c>
      <c r="R19" s="973" t="s">
        <v>416</v>
      </c>
      <c r="S19" s="973" t="s">
        <v>416</v>
      </c>
      <c r="T19" s="973" t="s">
        <v>416</v>
      </c>
      <c r="U19" s="973" t="s">
        <v>416</v>
      </c>
      <c r="V19" s="973" t="s">
        <v>416</v>
      </c>
      <c r="W19" s="973" t="s">
        <v>416</v>
      </c>
      <c r="X19" s="973" t="s">
        <v>416</v>
      </c>
      <c r="Y19" s="973" t="s">
        <v>416</v>
      </c>
      <c r="Z19" s="973" t="s">
        <v>416</v>
      </c>
      <c r="AA19" s="973" t="s">
        <v>416</v>
      </c>
      <c r="AB19" s="973" t="s">
        <v>416</v>
      </c>
      <c r="AC19" s="973" t="s">
        <v>416</v>
      </c>
      <c r="AD19" s="973" t="s">
        <v>416</v>
      </c>
      <c r="AE19" s="973" t="s">
        <v>416</v>
      </c>
      <c r="AF19" s="973" t="s">
        <v>416</v>
      </c>
      <c r="AG19" s="973" t="s">
        <v>416</v>
      </c>
      <c r="AH19" s="973" t="s">
        <v>416</v>
      </c>
      <c r="AI19" s="973" t="s">
        <v>416</v>
      </c>
      <c r="AJ19" s="973" t="s">
        <v>416</v>
      </c>
      <c r="AK19" s="973" t="s">
        <v>416</v>
      </c>
      <c r="AL19" s="973" t="s">
        <v>416</v>
      </c>
      <c r="AM19" s="973" t="s">
        <v>416</v>
      </c>
      <c r="AN19" s="973" t="s">
        <v>416</v>
      </c>
      <c r="AO19" s="973" t="s">
        <v>416</v>
      </c>
      <c r="AP19" s="973" t="s">
        <v>416</v>
      </c>
      <c r="AQ19" s="973" t="s">
        <v>416</v>
      </c>
      <c r="AR19" s="973" t="s">
        <v>416</v>
      </c>
      <c r="AS19" s="973" t="s">
        <v>416</v>
      </c>
      <c r="AT19" s="973" t="s">
        <v>416</v>
      </c>
      <c r="AU19" s="973" t="s">
        <v>416</v>
      </c>
      <c r="AV19" s="973" t="s">
        <v>416</v>
      </c>
      <c r="AW19" s="973" t="s">
        <v>416</v>
      </c>
      <c r="AX19" s="973" t="s">
        <v>416</v>
      </c>
      <c r="AY19" s="973" t="s">
        <v>416</v>
      </c>
      <c r="AZ19" s="973" t="s">
        <v>416</v>
      </c>
      <c r="BA19" s="973" t="s">
        <v>416</v>
      </c>
      <c r="BB19" s="973" t="s">
        <v>416</v>
      </c>
      <c r="BC19" s="973" t="s">
        <v>416</v>
      </c>
      <c r="BD19" s="973" t="s">
        <v>416</v>
      </c>
      <c r="BE19" s="973" t="s">
        <v>416</v>
      </c>
      <c r="BF19" s="973" t="s">
        <v>416</v>
      </c>
      <c r="BG19" s="973" t="s">
        <v>416</v>
      </c>
      <c r="BH19" s="973" t="s">
        <v>416</v>
      </c>
      <c r="BI19" s="973" t="s">
        <v>416</v>
      </c>
      <c r="BJ19" s="973" t="s">
        <v>416</v>
      </c>
      <c r="BK19" s="973" t="s">
        <v>416</v>
      </c>
      <c r="BL19" s="973" t="s">
        <v>416</v>
      </c>
      <c r="BM19" s="973" t="s">
        <v>416</v>
      </c>
      <c r="BN19" s="973" t="s">
        <v>416</v>
      </c>
      <c r="BO19" s="973" t="s">
        <v>416</v>
      </c>
      <c r="BP19" s="973" t="s">
        <v>416</v>
      </c>
      <c r="BQ19" s="973" t="s">
        <v>416</v>
      </c>
      <c r="BR19" s="973" t="s">
        <v>416</v>
      </c>
      <c r="BS19" s="973" t="s">
        <v>416</v>
      </c>
      <c r="BT19" s="973" t="s">
        <v>416</v>
      </c>
      <c r="BU19" s="973" t="s">
        <v>416</v>
      </c>
      <c r="BV19" s="973" t="s">
        <v>416</v>
      </c>
      <c r="BW19" s="973" t="s">
        <v>416</v>
      </c>
      <c r="BX19" s="973" t="s">
        <v>416</v>
      </c>
      <c r="BY19" s="973" t="s">
        <v>416</v>
      </c>
      <c r="BZ19" s="973" t="s">
        <v>416</v>
      </c>
      <c r="CA19" s="973" t="s">
        <v>416</v>
      </c>
      <c r="CB19" s="973" t="s">
        <v>416</v>
      </c>
      <c r="CC19" s="973" t="s">
        <v>416</v>
      </c>
      <c r="CD19" s="973" t="s">
        <v>416</v>
      </c>
      <c r="CE19" s="973" t="s">
        <v>416</v>
      </c>
      <c r="CF19" s="973" t="s">
        <v>416</v>
      </c>
      <c r="CG19" s="973" t="s">
        <v>416</v>
      </c>
      <c r="CH19" s="973" t="s">
        <v>416</v>
      </c>
      <c r="CI19" s="973" t="s">
        <v>416</v>
      </c>
      <c r="CJ19" s="973" t="s">
        <v>416</v>
      </c>
      <c r="CK19" s="973" t="s">
        <v>416</v>
      </c>
      <c r="CL19" s="973" t="s">
        <v>416</v>
      </c>
      <c r="CM19" s="973" t="s">
        <v>416</v>
      </c>
      <c r="CN19" s="973" t="s">
        <v>416</v>
      </c>
      <c r="CO19" s="973" t="s">
        <v>416</v>
      </c>
      <c r="CP19" s="973" t="s">
        <v>416</v>
      </c>
      <c r="CQ19" s="973" t="s">
        <v>416</v>
      </c>
      <c r="CR19" s="973" t="s">
        <v>416</v>
      </c>
      <c r="CS19" s="973" t="s">
        <v>416</v>
      </c>
      <c r="CT19" s="973" t="s">
        <v>416</v>
      </c>
      <c r="CU19" s="973" t="s">
        <v>416</v>
      </c>
      <c r="CV19" s="973" t="s">
        <v>416</v>
      </c>
      <c r="CW19" s="973" t="s">
        <v>416</v>
      </c>
      <c r="CX19" s="973" t="s">
        <v>416</v>
      </c>
      <c r="CY19" s="973" t="s">
        <v>416</v>
      </c>
      <c r="CZ19" s="973" t="s">
        <v>416</v>
      </c>
      <c r="DA19" s="973" t="s">
        <v>416</v>
      </c>
      <c r="DB19" s="973" t="s">
        <v>416</v>
      </c>
      <c r="DC19" s="973" t="s">
        <v>416</v>
      </c>
      <c r="DD19" s="973" t="s">
        <v>416</v>
      </c>
      <c r="DE19" s="973" t="s">
        <v>416</v>
      </c>
      <c r="DF19" s="973" t="s">
        <v>416</v>
      </c>
      <c r="DG19" s="973" t="s">
        <v>416</v>
      </c>
      <c r="DH19" s="973" t="s">
        <v>416</v>
      </c>
      <c r="DI19" s="973" t="s">
        <v>416</v>
      </c>
      <c r="DJ19" s="973" t="s">
        <v>416</v>
      </c>
      <c r="DK19" s="973" t="s">
        <v>416</v>
      </c>
      <c r="DL19" s="973" t="s">
        <v>416</v>
      </c>
      <c r="DM19" s="973" t="s">
        <v>416</v>
      </c>
      <c r="DN19" s="973" t="s">
        <v>416</v>
      </c>
      <c r="DO19" s="973" t="s">
        <v>416</v>
      </c>
      <c r="DP19" s="973" t="s">
        <v>416</v>
      </c>
      <c r="DQ19" s="973" t="s">
        <v>416</v>
      </c>
      <c r="DR19" s="973" t="s">
        <v>416</v>
      </c>
      <c r="DS19" s="973" t="s">
        <v>416</v>
      </c>
      <c r="DT19" s="973" t="s">
        <v>416</v>
      </c>
      <c r="DU19" s="973" t="s">
        <v>416</v>
      </c>
      <c r="DV19" s="973" t="s">
        <v>416</v>
      </c>
      <c r="DW19" s="973" t="s">
        <v>416</v>
      </c>
      <c r="DX19" s="973" t="s">
        <v>416</v>
      </c>
      <c r="DY19" s="973" t="s">
        <v>416</v>
      </c>
      <c r="DZ19" s="973" t="s">
        <v>416</v>
      </c>
      <c r="EA19" s="973" t="s">
        <v>416</v>
      </c>
      <c r="EB19" s="973" t="s">
        <v>416</v>
      </c>
      <c r="EC19" s="973" t="s">
        <v>416</v>
      </c>
      <c r="ED19" s="973" t="s">
        <v>416</v>
      </c>
      <c r="EE19" s="973" t="s">
        <v>416</v>
      </c>
      <c r="EF19" s="973" t="s">
        <v>416</v>
      </c>
      <c r="EG19" s="973" t="s">
        <v>416</v>
      </c>
      <c r="EH19" s="973" t="s">
        <v>416</v>
      </c>
      <c r="EI19" s="973" t="s">
        <v>416</v>
      </c>
      <c r="EJ19" s="973" t="s">
        <v>416</v>
      </c>
      <c r="EK19" s="973" t="s">
        <v>416</v>
      </c>
      <c r="EL19" s="973" t="s">
        <v>416</v>
      </c>
      <c r="EM19" s="973" t="s">
        <v>416</v>
      </c>
      <c r="EN19" s="973" t="s">
        <v>416</v>
      </c>
      <c r="EO19" s="973" t="s">
        <v>416</v>
      </c>
      <c r="EP19" s="973" t="s">
        <v>416</v>
      </c>
      <c r="EQ19" s="973" t="s">
        <v>416</v>
      </c>
      <c r="ER19" s="973" t="s">
        <v>416</v>
      </c>
      <c r="ES19" s="973" t="s">
        <v>416</v>
      </c>
      <c r="ET19" s="973" t="s">
        <v>416</v>
      </c>
      <c r="EU19" s="973" t="s">
        <v>416</v>
      </c>
      <c r="EV19" s="973" t="s">
        <v>416</v>
      </c>
      <c r="EW19" s="973" t="s">
        <v>416</v>
      </c>
      <c r="EX19" s="973" t="s">
        <v>416</v>
      </c>
      <c r="EY19" s="973" t="s">
        <v>416</v>
      </c>
      <c r="EZ19" s="973" t="s">
        <v>416</v>
      </c>
      <c r="FA19" s="973" t="s">
        <v>416</v>
      </c>
      <c r="FB19" s="973" t="s">
        <v>416</v>
      </c>
      <c r="FC19" s="973" t="s">
        <v>416</v>
      </c>
      <c r="FD19" s="973" t="s">
        <v>416</v>
      </c>
      <c r="FE19" s="973" t="s">
        <v>416</v>
      </c>
      <c r="FF19" s="973" t="s">
        <v>416</v>
      </c>
      <c r="FG19" s="973" t="s">
        <v>416</v>
      </c>
      <c r="FH19" s="973" t="s">
        <v>416</v>
      </c>
      <c r="FI19" s="973" t="s">
        <v>416</v>
      </c>
      <c r="FJ19" s="973" t="s">
        <v>416</v>
      </c>
      <c r="FK19" s="973" t="s">
        <v>416</v>
      </c>
      <c r="FL19" s="973" t="s">
        <v>416</v>
      </c>
      <c r="FM19" s="973" t="s">
        <v>416</v>
      </c>
      <c r="FN19" s="973" t="s">
        <v>416</v>
      </c>
      <c r="FO19" s="973" t="s">
        <v>416</v>
      </c>
      <c r="FP19" s="973" t="s">
        <v>416</v>
      </c>
      <c r="FQ19" s="973" t="s">
        <v>416</v>
      </c>
      <c r="FR19" s="973" t="s">
        <v>416</v>
      </c>
      <c r="FS19" s="973" t="s">
        <v>416</v>
      </c>
      <c r="FT19" s="973" t="s">
        <v>416</v>
      </c>
      <c r="FU19" s="973" t="s">
        <v>416</v>
      </c>
      <c r="FV19" s="973" t="s">
        <v>416</v>
      </c>
      <c r="FW19" s="973" t="s">
        <v>416</v>
      </c>
      <c r="FX19" s="973" t="s">
        <v>416</v>
      </c>
      <c r="FY19" s="973" t="s">
        <v>416</v>
      </c>
      <c r="FZ19" s="973" t="s">
        <v>416</v>
      </c>
    </row>
    <row r="20" spans="1:256" s="564" customFormat="1" x14ac:dyDescent="0.25">
      <c r="B20" s="565" t="s">
        <v>52</v>
      </c>
      <c r="C20" s="973" t="s">
        <v>416</v>
      </c>
      <c r="D20" s="973" t="s">
        <v>416</v>
      </c>
      <c r="E20" s="973" t="s">
        <v>416</v>
      </c>
      <c r="F20" s="973" t="s">
        <v>416</v>
      </c>
      <c r="G20" s="973" t="s">
        <v>416</v>
      </c>
      <c r="H20" s="973" t="s">
        <v>416</v>
      </c>
      <c r="I20" s="973" t="s">
        <v>416</v>
      </c>
      <c r="J20" s="973" t="s">
        <v>416</v>
      </c>
      <c r="K20" s="973" t="s">
        <v>416</v>
      </c>
      <c r="L20" s="973" t="s">
        <v>416</v>
      </c>
      <c r="M20" s="973" t="s">
        <v>416</v>
      </c>
      <c r="N20" s="973" t="s">
        <v>416</v>
      </c>
      <c r="O20" s="973" t="s">
        <v>416</v>
      </c>
      <c r="P20" s="973" t="s">
        <v>416</v>
      </c>
      <c r="Q20" s="973" t="s">
        <v>416</v>
      </c>
      <c r="R20" s="973" t="s">
        <v>416</v>
      </c>
      <c r="S20" s="973" t="s">
        <v>416</v>
      </c>
      <c r="T20" s="973" t="s">
        <v>416</v>
      </c>
      <c r="U20" s="973" t="s">
        <v>416</v>
      </c>
      <c r="V20" s="973" t="s">
        <v>416</v>
      </c>
      <c r="W20" s="973" t="s">
        <v>416</v>
      </c>
      <c r="X20" s="973" t="s">
        <v>416</v>
      </c>
      <c r="Y20" s="973" t="s">
        <v>416</v>
      </c>
      <c r="Z20" s="973" t="s">
        <v>416</v>
      </c>
      <c r="AA20" s="973" t="s">
        <v>416</v>
      </c>
      <c r="AB20" s="973" t="s">
        <v>416</v>
      </c>
      <c r="AC20" s="973" t="s">
        <v>416</v>
      </c>
      <c r="AD20" s="973" t="s">
        <v>416</v>
      </c>
      <c r="AE20" s="973" t="s">
        <v>416</v>
      </c>
      <c r="AF20" s="973" t="s">
        <v>416</v>
      </c>
      <c r="AG20" s="973" t="s">
        <v>416</v>
      </c>
      <c r="AH20" s="973" t="s">
        <v>416</v>
      </c>
      <c r="AI20" s="973" t="s">
        <v>416</v>
      </c>
      <c r="AJ20" s="973" t="s">
        <v>416</v>
      </c>
      <c r="AK20" s="973" t="s">
        <v>416</v>
      </c>
      <c r="AL20" s="973" t="s">
        <v>416</v>
      </c>
      <c r="AM20" s="973" t="s">
        <v>416</v>
      </c>
      <c r="AN20" s="973" t="s">
        <v>416</v>
      </c>
      <c r="AO20" s="973" t="s">
        <v>416</v>
      </c>
      <c r="AP20" s="973" t="s">
        <v>416</v>
      </c>
      <c r="AQ20" s="973" t="s">
        <v>416</v>
      </c>
      <c r="AR20" s="973" t="s">
        <v>416</v>
      </c>
      <c r="AS20" s="973" t="s">
        <v>416</v>
      </c>
      <c r="AT20" s="973" t="s">
        <v>416</v>
      </c>
      <c r="AU20" s="973" t="s">
        <v>416</v>
      </c>
      <c r="AV20" s="973" t="s">
        <v>416</v>
      </c>
      <c r="AW20" s="973" t="s">
        <v>416</v>
      </c>
      <c r="AX20" s="973" t="s">
        <v>416</v>
      </c>
      <c r="AY20" s="973" t="s">
        <v>416</v>
      </c>
      <c r="AZ20" s="973" t="s">
        <v>416</v>
      </c>
      <c r="BA20" s="973" t="s">
        <v>416</v>
      </c>
      <c r="BB20" s="973" t="s">
        <v>416</v>
      </c>
      <c r="BC20" s="973" t="s">
        <v>416</v>
      </c>
      <c r="BD20" s="973" t="s">
        <v>416</v>
      </c>
      <c r="BE20" s="973" t="s">
        <v>416</v>
      </c>
      <c r="BF20" s="973" t="s">
        <v>416</v>
      </c>
      <c r="BG20" s="973" t="s">
        <v>416</v>
      </c>
      <c r="BH20" s="973" t="s">
        <v>416</v>
      </c>
      <c r="BI20" s="973" t="s">
        <v>416</v>
      </c>
      <c r="BJ20" s="973" t="s">
        <v>416</v>
      </c>
      <c r="BK20" s="973" t="s">
        <v>416</v>
      </c>
      <c r="BL20" s="973" t="s">
        <v>416</v>
      </c>
      <c r="BM20" s="973" t="s">
        <v>416</v>
      </c>
      <c r="BN20" s="973" t="s">
        <v>416</v>
      </c>
      <c r="BO20" s="973" t="s">
        <v>416</v>
      </c>
      <c r="BP20" s="973" t="s">
        <v>416</v>
      </c>
      <c r="BQ20" s="973" t="s">
        <v>416</v>
      </c>
      <c r="BR20" s="973" t="s">
        <v>416</v>
      </c>
      <c r="BS20" s="973" t="s">
        <v>416</v>
      </c>
      <c r="BT20" s="973" t="s">
        <v>416</v>
      </c>
      <c r="BU20" s="973" t="s">
        <v>416</v>
      </c>
      <c r="BV20" s="973" t="s">
        <v>416</v>
      </c>
      <c r="BW20" s="973" t="s">
        <v>416</v>
      </c>
      <c r="BX20" s="973" t="s">
        <v>416</v>
      </c>
      <c r="BY20" s="973" t="s">
        <v>416</v>
      </c>
      <c r="BZ20" s="973" t="s">
        <v>416</v>
      </c>
      <c r="CA20" s="973" t="s">
        <v>416</v>
      </c>
      <c r="CB20" s="973" t="s">
        <v>416</v>
      </c>
      <c r="CC20" s="973" t="s">
        <v>416</v>
      </c>
      <c r="CD20" s="973" t="s">
        <v>416</v>
      </c>
      <c r="CE20" s="973" t="s">
        <v>416</v>
      </c>
      <c r="CF20" s="973" t="s">
        <v>416</v>
      </c>
      <c r="CG20" s="973" t="s">
        <v>416</v>
      </c>
      <c r="CH20" s="973" t="s">
        <v>416</v>
      </c>
      <c r="CI20" s="973" t="s">
        <v>416</v>
      </c>
      <c r="CJ20" s="973" t="s">
        <v>416</v>
      </c>
      <c r="CK20" s="973" t="s">
        <v>416</v>
      </c>
      <c r="CL20" s="973" t="s">
        <v>416</v>
      </c>
      <c r="CM20" s="973" t="s">
        <v>416</v>
      </c>
      <c r="CN20" s="973" t="s">
        <v>416</v>
      </c>
      <c r="CO20" s="973" t="s">
        <v>416</v>
      </c>
      <c r="CP20" s="973" t="s">
        <v>416</v>
      </c>
      <c r="CQ20" s="973" t="s">
        <v>416</v>
      </c>
      <c r="CR20" s="973" t="s">
        <v>416</v>
      </c>
      <c r="CS20" s="973" t="s">
        <v>416</v>
      </c>
      <c r="CT20" s="973" t="s">
        <v>416</v>
      </c>
      <c r="CU20" s="973" t="s">
        <v>416</v>
      </c>
      <c r="CV20" s="973" t="s">
        <v>416</v>
      </c>
      <c r="CW20" s="973" t="s">
        <v>416</v>
      </c>
      <c r="CX20" s="973" t="s">
        <v>416</v>
      </c>
      <c r="CY20" s="973" t="s">
        <v>416</v>
      </c>
      <c r="CZ20" s="973" t="s">
        <v>416</v>
      </c>
      <c r="DA20" s="973" t="s">
        <v>416</v>
      </c>
      <c r="DB20" s="973" t="s">
        <v>416</v>
      </c>
      <c r="DC20" s="973" t="s">
        <v>416</v>
      </c>
      <c r="DD20" s="973" t="s">
        <v>416</v>
      </c>
      <c r="DE20" s="973" t="s">
        <v>416</v>
      </c>
      <c r="DF20" s="973" t="s">
        <v>416</v>
      </c>
      <c r="DG20" s="973" t="s">
        <v>416</v>
      </c>
      <c r="DH20" s="973" t="s">
        <v>416</v>
      </c>
      <c r="DI20" s="973" t="s">
        <v>416</v>
      </c>
      <c r="DJ20" s="973" t="s">
        <v>416</v>
      </c>
      <c r="DK20" s="973" t="s">
        <v>416</v>
      </c>
      <c r="DL20" s="973" t="s">
        <v>416</v>
      </c>
      <c r="DM20" s="973" t="s">
        <v>416</v>
      </c>
      <c r="DN20" s="973" t="s">
        <v>416</v>
      </c>
      <c r="DO20" s="973" t="s">
        <v>416</v>
      </c>
      <c r="DP20" s="973" t="s">
        <v>416</v>
      </c>
      <c r="DQ20" s="973" t="s">
        <v>416</v>
      </c>
      <c r="DR20" s="973" t="s">
        <v>416</v>
      </c>
      <c r="DS20" s="973" t="s">
        <v>416</v>
      </c>
      <c r="DT20" s="973" t="s">
        <v>416</v>
      </c>
      <c r="DU20" s="973" t="s">
        <v>416</v>
      </c>
      <c r="DV20" s="973" t="s">
        <v>416</v>
      </c>
      <c r="DW20" s="973" t="s">
        <v>416</v>
      </c>
      <c r="DX20" s="973" t="s">
        <v>416</v>
      </c>
      <c r="DY20" s="973" t="s">
        <v>416</v>
      </c>
      <c r="DZ20" s="973" t="s">
        <v>416</v>
      </c>
      <c r="EA20" s="973" t="s">
        <v>416</v>
      </c>
      <c r="EB20" s="973" t="s">
        <v>416</v>
      </c>
      <c r="EC20" s="973" t="s">
        <v>416</v>
      </c>
      <c r="ED20" s="973" t="s">
        <v>416</v>
      </c>
      <c r="EE20" s="973" t="s">
        <v>416</v>
      </c>
      <c r="EF20" s="973" t="s">
        <v>416</v>
      </c>
      <c r="EG20" s="973" t="s">
        <v>416</v>
      </c>
      <c r="EH20" s="973" t="s">
        <v>416</v>
      </c>
      <c r="EI20" s="973" t="s">
        <v>416</v>
      </c>
      <c r="EJ20" s="973" t="s">
        <v>416</v>
      </c>
      <c r="EK20" s="973" t="s">
        <v>416</v>
      </c>
      <c r="EL20" s="973" t="s">
        <v>416</v>
      </c>
      <c r="EM20" s="973" t="s">
        <v>416</v>
      </c>
      <c r="EN20" s="973" t="s">
        <v>416</v>
      </c>
      <c r="EO20" s="973" t="s">
        <v>416</v>
      </c>
      <c r="EP20" s="973" t="s">
        <v>416</v>
      </c>
      <c r="EQ20" s="973" t="s">
        <v>416</v>
      </c>
      <c r="ER20" s="973" t="s">
        <v>416</v>
      </c>
      <c r="ES20" s="973" t="s">
        <v>416</v>
      </c>
      <c r="ET20" s="973" t="s">
        <v>416</v>
      </c>
      <c r="EU20" s="973" t="s">
        <v>416</v>
      </c>
      <c r="EV20" s="973" t="s">
        <v>416</v>
      </c>
      <c r="EW20" s="973" t="s">
        <v>416</v>
      </c>
      <c r="EX20" s="973" t="s">
        <v>416</v>
      </c>
      <c r="EY20" s="973" t="s">
        <v>416</v>
      </c>
      <c r="EZ20" s="973" t="s">
        <v>416</v>
      </c>
      <c r="FA20" s="973" t="s">
        <v>416</v>
      </c>
      <c r="FB20" s="973" t="s">
        <v>416</v>
      </c>
      <c r="FC20" s="973" t="s">
        <v>416</v>
      </c>
      <c r="FD20" s="973" t="s">
        <v>416</v>
      </c>
      <c r="FE20" s="973" t="s">
        <v>416</v>
      </c>
      <c r="FF20" s="973" t="s">
        <v>416</v>
      </c>
      <c r="FG20" s="973" t="s">
        <v>416</v>
      </c>
      <c r="FH20" s="973" t="s">
        <v>416</v>
      </c>
      <c r="FI20" s="973" t="s">
        <v>416</v>
      </c>
      <c r="FJ20" s="973" t="s">
        <v>416</v>
      </c>
      <c r="FK20" s="973" t="s">
        <v>416</v>
      </c>
      <c r="FL20" s="973" t="s">
        <v>416</v>
      </c>
      <c r="FM20" s="973" t="s">
        <v>416</v>
      </c>
      <c r="FN20" s="973" t="s">
        <v>416</v>
      </c>
      <c r="FO20" s="973" t="s">
        <v>416</v>
      </c>
      <c r="FP20" s="973" t="s">
        <v>416</v>
      </c>
      <c r="FQ20" s="973" t="s">
        <v>416</v>
      </c>
      <c r="FR20" s="973" t="s">
        <v>416</v>
      </c>
      <c r="FS20" s="973" t="s">
        <v>416</v>
      </c>
      <c r="FT20" s="973" t="s">
        <v>416</v>
      </c>
      <c r="FU20" s="973" t="s">
        <v>416</v>
      </c>
      <c r="FV20" s="973" t="s">
        <v>416</v>
      </c>
      <c r="FW20" s="973" t="s">
        <v>416</v>
      </c>
      <c r="FX20" s="973" t="s">
        <v>416</v>
      </c>
      <c r="FY20" s="973" t="s">
        <v>416</v>
      </c>
      <c r="FZ20" s="973" t="s">
        <v>416</v>
      </c>
    </row>
    <row r="21" spans="1:256" s="564" customFormat="1" x14ac:dyDescent="0.25">
      <c r="B21" s="498" t="s">
        <v>601</v>
      </c>
      <c r="C21" s="566">
        <v>23</v>
      </c>
      <c r="D21" s="566">
        <v>24</v>
      </c>
      <c r="E21" s="566">
        <v>21</v>
      </c>
      <c r="F21" s="566">
        <v>1575</v>
      </c>
      <c r="G21" s="566">
        <v>1060</v>
      </c>
      <c r="H21" s="566">
        <v>515</v>
      </c>
      <c r="I21" s="566">
        <v>17</v>
      </c>
      <c r="J21" s="566">
        <v>18</v>
      </c>
      <c r="K21" s="566">
        <v>16</v>
      </c>
      <c r="L21" s="566">
        <v>1568</v>
      </c>
      <c r="M21" s="566">
        <v>1055</v>
      </c>
      <c r="N21" s="566">
        <v>513</v>
      </c>
      <c r="O21" s="566">
        <v>21</v>
      </c>
      <c r="P21" s="566">
        <v>24</v>
      </c>
      <c r="Q21" s="566">
        <v>17</v>
      </c>
      <c r="R21" s="566">
        <v>1575</v>
      </c>
      <c r="S21" s="566">
        <v>1060</v>
      </c>
      <c r="T21" s="566">
        <v>515</v>
      </c>
      <c r="U21" s="566">
        <v>20</v>
      </c>
      <c r="V21" s="566">
        <v>21</v>
      </c>
      <c r="W21" s="566">
        <v>18</v>
      </c>
      <c r="X21" s="566">
        <v>1573</v>
      </c>
      <c r="Y21" s="566">
        <v>1059</v>
      </c>
      <c r="Z21" s="566">
        <v>514</v>
      </c>
      <c r="AA21" s="566">
        <v>14</v>
      </c>
      <c r="AB21" s="566">
        <v>14</v>
      </c>
      <c r="AC21" s="566">
        <v>13</v>
      </c>
      <c r="AD21" s="566">
        <v>1568</v>
      </c>
      <c r="AE21" s="566">
        <v>1055</v>
      </c>
      <c r="AF21" s="566">
        <v>513</v>
      </c>
      <c r="AG21" s="566">
        <v>27</v>
      </c>
      <c r="AH21" s="566">
        <v>27</v>
      </c>
      <c r="AI21" s="566">
        <v>25</v>
      </c>
      <c r="AJ21" s="566">
        <v>1196</v>
      </c>
      <c r="AK21" s="566">
        <v>907</v>
      </c>
      <c r="AL21" s="566">
        <v>289</v>
      </c>
      <c r="AM21" s="566">
        <v>21</v>
      </c>
      <c r="AN21" s="566">
        <v>21</v>
      </c>
      <c r="AO21" s="566">
        <v>19</v>
      </c>
      <c r="AP21" s="566">
        <v>1186</v>
      </c>
      <c r="AQ21" s="566">
        <v>902</v>
      </c>
      <c r="AR21" s="566">
        <v>284</v>
      </c>
      <c r="AS21" s="566">
        <v>23</v>
      </c>
      <c r="AT21" s="566">
        <v>25</v>
      </c>
      <c r="AU21" s="566">
        <v>20</v>
      </c>
      <c r="AV21" s="566">
        <v>1196</v>
      </c>
      <c r="AW21" s="566">
        <v>907</v>
      </c>
      <c r="AX21" s="566">
        <v>289</v>
      </c>
      <c r="AY21" s="566">
        <v>21</v>
      </c>
      <c r="AZ21" s="566">
        <v>21</v>
      </c>
      <c r="BA21" s="566">
        <v>21</v>
      </c>
      <c r="BB21" s="566">
        <v>1196</v>
      </c>
      <c r="BC21" s="566">
        <v>907</v>
      </c>
      <c r="BD21" s="566">
        <v>289</v>
      </c>
      <c r="BE21" s="566">
        <v>16</v>
      </c>
      <c r="BF21" s="566">
        <v>17</v>
      </c>
      <c r="BG21" s="566">
        <v>15</v>
      </c>
      <c r="BH21" s="566">
        <v>1186</v>
      </c>
      <c r="BI21" s="566">
        <v>902</v>
      </c>
      <c r="BJ21" s="566">
        <v>284</v>
      </c>
      <c r="BK21" s="566">
        <v>36</v>
      </c>
      <c r="BL21" s="566">
        <v>39</v>
      </c>
      <c r="BM21" s="566">
        <v>31</v>
      </c>
      <c r="BN21" s="566">
        <v>44</v>
      </c>
      <c r="BO21" s="566">
        <v>31</v>
      </c>
      <c r="BP21" s="566">
        <v>13</v>
      </c>
      <c r="BQ21" s="566">
        <v>27</v>
      </c>
      <c r="BR21" s="566" t="s">
        <v>415</v>
      </c>
      <c r="BS21" s="566" t="s">
        <v>415</v>
      </c>
      <c r="BT21" s="566">
        <v>44</v>
      </c>
      <c r="BU21" s="566">
        <v>31</v>
      </c>
      <c r="BV21" s="566">
        <v>13</v>
      </c>
      <c r="BW21" s="566">
        <v>43</v>
      </c>
      <c r="BX21" s="566">
        <v>52</v>
      </c>
      <c r="BY21" s="566">
        <v>23</v>
      </c>
      <c r="BZ21" s="566">
        <v>44</v>
      </c>
      <c r="CA21" s="566">
        <v>31</v>
      </c>
      <c r="CB21" s="566">
        <v>13</v>
      </c>
      <c r="CC21" s="566">
        <v>39</v>
      </c>
      <c r="CD21" s="566">
        <v>42</v>
      </c>
      <c r="CE21" s="566">
        <v>31</v>
      </c>
      <c r="CF21" s="566">
        <v>44</v>
      </c>
      <c r="CG21" s="566">
        <v>31</v>
      </c>
      <c r="CH21" s="566">
        <v>13</v>
      </c>
      <c r="CI21" s="566">
        <v>23</v>
      </c>
      <c r="CJ21" s="566" t="s">
        <v>415</v>
      </c>
      <c r="CK21" s="566" t="s">
        <v>415</v>
      </c>
      <c r="CL21" s="566">
        <v>44</v>
      </c>
      <c r="CM21" s="566">
        <v>31</v>
      </c>
      <c r="CN21" s="566">
        <v>13</v>
      </c>
      <c r="CO21" s="566">
        <v>35</v>
      </c>
      <c r="CP21" s="566">
        <v>37</v>
      </c>
      <c r="CQ21" s="566">
        <v>30</v>
      </c>
      <c r="CR21" s="566">
        <v>949</v>
      </c>
      <c r="CS21" s="566">
        <v>712</v>
      </c>
      <c r="CT21" s="566">
        <v>237</v>
      </c>
      <c r="CU21" s="566">
        <v>27</v>
      </c>
      <c r="CV21" s="566">
        <v>28</v>
      </c>
      <c r="CW21" s="566">
        <v>25</v>
      </c>
      <c r="CX21" s="566">
        <v>942</v>
      </c>
      <c r="CY21" s="566">
        <v>708</v>
      </c>
      <c r="CZ21" s="566">
        <v>234</v>
      </c>
      <c r="DA21" s="566">
        <v>31</v>
      </c>
      <c r="DB21" s="566">
        <v>34</v>
      </c>
      <c r="DC21" s="566">
        <v>20</v>
      </c>
      <c r="DD21" s="566">
        <v>949</v>
      </c>
      <c r="DE21" s="566">
        <v>712</v>
      </c>
      <c r="DF21" s="566">
        <v>237</v>
      </c>
      <c r="DG21" s="566">
        <v>24</v>
      </c>
      <c r="DH21" s="566">
        <v>25</v>
      </c>
      <c r="DI21" s="566">
        <v>20</v>
      </c>
      <c r="DJ21" s="566">
        <v>949</v>
      </c>
      <c r="DK21" s="566">
        <v>712</v>
      </c>
      <c r="DL21" s="566">
        <v>237</v>
      </c>
      <c r="DM21" s="566">
        <v>20</v>
      </c>
      <c r="DN21" s="566">
        <v>21</v>
      </c>
      <c r="DO21" s="566">
        <v>17</v>
      </c>
      <c r="DP21" s="566">
        <v>942</v>
      </c>
      <c r="DQ21" s="566">
        <v>708</v>
      </c>
      <c r="DR21" s="566">
        <v>234</v>
      </c>
      <c r="DS21" s="566">
        <v>31</v>
      </c>
      <c r="DT21" s="566">
        <v>34</v>
      </c>
      <c r="DU21" s="566">
        <v>24</v>
      </c>
      <c r="DV21" s="566">
        <v>13627</v>
      </c>
      <c r="DW21" s="566">
        <v>10067</v>
      </c>
      <c r="DX21" s="566">
        <v>3560</v>
      </c>
      <c r="DY21" s="566">
        <v>21</v>
      </c>
      <c r="DZ21" s="566">
        <v>22</v>
      </c>
      <c r="EA21" s="566">
        <v>18</v>
      </c>
      <c r="EB21" s="566">
        <v>13539</v>
      </c>
      <c r="EC21" s="566">
        <v>9998</v>
      </c>
      <c r="ED21" s="566">
        <v>3541</v>
      </c>
      <c r="EE21" s="566">
        <v>27</v>
      </c>
      <c r="EF21" s="566">
        <v>30</v>
      </c>
      <c r="EG21" s="566">
        <v>17</v>
      </c>
      <c r="EH21" s="566">
        <v>13622</v>
      </c>
      <c r="EI21" s="566">
        <v>10063</v>
      </c>
      <c r="EJ21" s="566">
        <v>3559</v>
      </c>
      <c r="EK21" s="566">
        <v>20</v>
      </c>
      <c r="EL21" s="566">
        <v>21</v>
      </c>
      <c r="EM21" s="566">
        <v>16</v>
      </c>
      <c r="EN21" s="566">
        <v>13626</v>
      </c>
      <c r="EO21" s="566">
        <v>10066</v>
      </c>
      <c r="EP21" s="566">
        <v>3560</v>
      </c>
      <c r="EQ21" s="566">
        <v>16</v>
      </c>
      <c r="ER21" s="566">
        <v>18</v>
      </c>
      <c r="ES21" s="566">
        <v>12</v>
      </c>
      <c r="ET21" s="566">
        <v>13534</v>
      </c>
      <c r="EU21" s="566">
        <v>9994</v>
      </c>
      <c r="EV21" s="566">
        <v>3540</v>
      </c>
      <c r="EW21" s="566">
        <v>30</v>
      </c>
      <c r="EX21" s="566">
        <v>33</v>
      </c>
      <c r="EY21" s="566">
        <v>24</v>
      </c>
      <c r="EZ21" s="566">
        <v>17775</v>
      </c>
      <c r="FA21" s="566">
        <v>13069</v>
      </c>
      <c r="FB21" s="566">
        <v>4706</v>
      </c>
      <c r="FC21" s="566">
        <v>21</v>
      </c>
      <c r="FD21" s="566">
        <v>22</v>
      </c>
      <c r="FE21" s="566">
        <v>18</v>
      </c>
      <c r="FF21" s="566">
        <v>17660</v>
      </c>
      <c r="FG21" s="566">
        <v>12983</v>
      </c>
      <c r="FH21" s="566">
        <v>4677</v>
      </c>
      <c r="FI21" s="566">
        <v>26</v>
      </c>
      <c r="FJ21" s="566">
        <v>30</v>
      </c>
      <c r="FK21" s="566">
        <v>17</v>
      </c>
      <c r="FL21" s="566">
        <v>17770</v>
      </c>
      <c r="FM21" s="566">
        <v>13065</v>
      </c>
      <c r="FN21" s="566">
        <v>4705</v>
      </c>
      <c r="FO21" s="566">
        <v>20</v>
      </c>
      <c r="FP21" s="566">
        <v>21</v>
      </c>
      <c r="FQ21" s="566">
        <v>16</v>
      </c>
      <c r="FR21" s="566">
        <v>17772</v>
      </c>
      <c r="FS21" s="566">
        <v>13067</v>
      </c>
      <c r="FT21" s="566">
        <v>4705</v>
      </c>
      <c r="FU21" s="566">
        <v>16</v>
      </c>
      <c r="FV21" s="566">
        <v>17</v>
      </c>
      <c r="FW21" s="566">
        <v>13</v>
      </c>
      <c r="FX21" s="566">
        <v>17655</v>
      </c>
      <c r="FY21" s="566">
        <v>12979</v>
      </c>
      <c r="FZ21" s="566">
        <v>4676</v>
      </c>
    </row>
    <row r="22" spans="1:256" s="564" customFormat="1" x14ac:dyDescent="0.25">
      <c r="B22" s="565"/>
      <c r="C22" s="566">
        <v>79</v>
      </c>
      <c r="D22" s="566">
        <v>77</v>
      </c>
      <c r="E22" s="566">
        <v>81</v>
      </c>
      <c r="F22" s="566">
        <v>62</v>
      </c>
      <c r="G22" s="566">
        <v>31</v>
      </c>
      <c r="H22" s="566">
        <v>31</v>
      </c>
      <c r="I22" s="566">
        <v>77</v>
      </c>
      <c r="J22" s="566">
        <v>74</v>
      </c>
      <c r="K22" s="566">
        <v>81</v>
      </c>
      <c r="L22" s="566">
        <v>62</v>
      </c>
      <c r="M22" s="566">
        <v>31</v>
      </c>
      <c r="N22" s="566">
        <v>31</v>
      </c>
      <c r="O22" s="566">
        <v>81</v>
      </c>
      <c r="P22" s="566">
        <v>81</v>
      </c>
      <c r="Q22" s="566">
        <v>81</v>
      </c>
      <c r="R22" s="566">
        <v>62</v>
      </c>
      <c r="S22" s="566">
        <v>31</v>
      </c>
      <c r="T22" s="566">
        <v>31</v>
      </c>
      <c r="U22" s="566">
        <v>81</v>
      </c>
      <c r="V22" s="566">
        <v>77</v>
      </c>
      <c r="W22" s="566">
        <v>84</v>
      </c>
      <c r="X22" s="566">
        <v>62</v>
      </c>
      <c r="Y22" s="566">
        <v>31</v>
      </c>
      <c r="Z22" s="566">
        <v>31</v>
      </c>
      <c r="AA22" s="566">
        <v>71</v>
      </c>
      <c r="AB22" s="566">
        <v>68</v>
      </c>
      <c r="AC22" s="566">
        <v>74</v>
      </c>
      <c r="AD22" s="566">
        <v>62</v>
      </c>
      <c r="AE22" s="566">
        <v>31</v>
      </c>
      <c r="AF22" s="566">
        <v>31</v>
      </c>
      <c r="AG22" s="566">
        <v>68</v>
      </c>
      <c r="AH22" s="566">
        <v>67</v>
      </c>
      <c r="AI22" s="566">
        <v>70</v>
      </c>
      <c r="AJ22" s="566">
        <v>22</v>
      </c>
      <c r="AK22" s="566">
        <v>12</v>
      </c>
      <c r="AL22" s="566">
        <v>10</v>
      </c>
      <c r="AM22" s="566">
        <v>64</v>
      </c>
      <c r="AN22" s="566">
        <v>58</v>
      </c>
      <c r="AO22" s="566">
        <v>70</v>
      </c>
      <c r="AP22" s="566">
        <v>22</v>
      </c>
      <c r="AQ22" s="566">
        <v>12</v>
      </c>
      <c r="AR22" s="566">
        <v>10</v>
      </c>
      <c r="AS22" s="566">
        <v>59</v>
      </c>
      <c r="AT22" s="566">
        <v>58</v>
      </c>
      <c r="AU22" s="566">
        <v>60</v>
      </c>
      <c r="AV22" s="566">
        <v>22</v>
      </c>
      <c r="AW22" s="566">
        <v>12</v>
      </c>
      <c r="AX22" s="566">
        <v>10</v>
      </c>
      <c r="AY22" s="566">
        <v>64</v>
      </c>
      <c r="AZ22" s="566">
        <v>58</v>
      </c>
      <c r="BA22" s="566">
        <v>70</v>
      </c>
      <c r="BB22" s="566">
        <v>22</v>
      </c>
      <c r="BC22" s="566">
        <v>12</v>
      </c>
      <c r="BD22" s="566">
        <v>10</v>
      </c>
      <c r="BE22" s="566">
        <v>50</v>
      </c>
      <c r="BF22" s="566">
        <v>58</v>
      </c>
      <c r="BG22" s="566">
        <v>40</v>
      </c>
      <c r="BH22" s="566">
        <v>22</v>
      </c>
      <c r="BI22" s="566">
        <v>12</v>
      </c>
      <c r="BJ22" s="566">
        <v>10</v>
      </c>
      <c r="BK22" s="566" t="s">
        <v>416</v>
      </c>
      <c r="BL22" s="566" t="s">
        <v>416</v>
      </c>
      <c r="BM22" s="566" t="s">
        <v>416</v>
      </c>
      <c r="BN22" s="566">
        <v>0</v>
      </c>
      <c r="BO22" s="566">
        <v>0</v>
      </c>
      <c r="BP22" s="566">
        <v>0</v>
      </c>
      <c r="BQ22" s="566" t="s">
        <v>416</v>
      </c>
      <c r="BR22" s="566" t="s">
        <v>416</v>
      </c>
      <c r="BS22" s="566" t="s">
        <v>416</v>
      </c>
      <c r="BT22" s="566">
        <v>0</v>
      </c>
      <c r="BU22" s="566">
        <v>0</v>
      </c>
      <c r="BV22" s="566">
        <v>0</v>
      </c>
      <c r="BW22" s="566" t="s">
        <v>416</v>
      </c>
      <c r="BX22" s="566" t="s">
        <v>416</v>
      </c>
      <c r="BY22" s="566" t="s">
        <v>416</v>
      </c>
      <c r="BZ22" s="566">
        <v>0</v>
      </c>
      <c r="CA22" s="566">
        <v>0</v>
      </c>
      <c r="CB22" s="566">
        <v>0</v>
      </c>
      <c r="CC22" s="566" t="s">
        <v>416</v>
      </c>
      <c r="CD22" s="566" t="s">
        <v>416</v>
      </c>
      <c r="CE22" s="566" t="s">
        <v>416</v>
      </c>
      <c r="CF22" s="566">
        <v>0</v>
      </c>
      <c r="CG22" s="566">
        <v>0</v>
      </c>
      <c r="CH22" s="566">
        <v>0</v>
      </c>
      <c r="CI22" s="566" t="s">
        <v>416</v>
      </c>
      <c r="CJ22" s="566" t="s">
        <v>416</v>
      </c>
      <c r="CK22" s="566" t="s">
        <v>416</v>
      </c>
      <c r="CL22" s="566">
        <v>0</v>
      </c>
      <c r="CM22" s="566">
        <v>0</v>
      </c>
      <c r="CN22" s="566">
        <v>0</v>
      </c>
      <c r="CO22" s="566">
        <v>70</v>
      </c>
      <c r="CP22" s="566">
        <v>75</v>
      </c>
      <c r="CQ22" s="566">
        <v>63</v>
      </c>
      <c r="CR22" s="566">
        <v>20</v>
      </c>
      <c r="CS22" s="566">
        <v>12</v>
      </c>
      <c r="CT22" s="566">
        <v>8</v>
      </c>
      <c r="CU22" s="566">
        <v>65</v>
      </c>
      <c r="CV22" s="566">
        <v>58</v>
      </c>
      <c r="CW22" s="566" t="s">
        <v>415</v>
      </c>
      <c r="CX22" s="566">
        <v>20</v>
      </c>
      <c r="CY22" s="566">
        <v>12</v>
      </c>
      <c r="CZ22" s="566">
        <v>8</v>
      </c>
      <c r="DA22" s="566">
        <v>50</v>
      </c>
      <c r="DB22" s="566">
        <v>50</v>
      </c>
      <c r="DC22" s="566">
        <v>50</v>
      </c>
      <c r="DD22" s="566">
        <v>20</v>
      </c>
      <c r="DE22" s="566">
        <v>12</v>
      </c>
      <c r="DF22" s="566">
        <v>8</v>
      </c>
      <c r="DG22" s="566">
        <v>45</v>
      </c>
      <c r="DH22" s="566">
        <v>33</v>
      </c>
      <c r="DI22" s="566">
        <v>63</v>
      </c>
      <c r="DJ22" s="566">
        <v>20</v>
      </c>
      <c r="DK22" s="566">
        <v>12</v>
      </c>
      <c r="DL22" s="566">
        <v>8</v>
      </c>
      <c r="DM22" s="566">
        <v>40</v>
      </c>
      <c r="DN22" s="566">
        <v>42</v>
      </c>
      <c r="DO22" s="566">
        <v>38</v>
      </c>
      <c r="DP22" s="566">
        <v>20</v>
      </c>
      <c r="DQ22" s="566">
        <v>12</v>
      </c>
      <c r="DR22" s="566">
        <v>8</v>
      </c>
      <c r="DS22" s="566">
        <v>66</v>
      </c>
      <c r="DT22" s="566">
        <v>59</v>
      </c>
      <c r="DU22" s="566">
        <v>75</v>
      </c>
      <c r="DV22" s="566">
        <v>155</v>
      </c>
      <c r="DW22" s="566">
        <v>86</v>
      </c>
      <c r="DX22" s="566">
        <v>69</v>
      </c>
      <c r="DY22" s="566">
        <v>62</v>
      </c>
      <c r="DZ22" s="566">
        <v>52</v>
      </c>
      <c r="EA22" s="566">
        <v>75</v>
      </c>
      <c r="EB22" s="566">
        <v>154</v>
      </c>
      <c r="EC22" s="566">
        <v>85</v>
      </c>
      <c r="ED22" s="566">
        <v>69</v>
      </c>
      <c r="EE22" s="566">
        <v>63</v>
      </c>
      <c r="EF22" s="566">
        <v>59</v>
      </c>
      <c r="EG22" s="566">
        <v>68</v>
      </c>
      <c r="EH22" s="566">
        <v>155</v>
      </c>
      <c r="EI22" s="566">
        <v>86</v>
      </c>
      <c r="EJ22" s="566">
        <v>69</v>
      </c>
      <c r="EK22" s="566">
        <v>54</v>
      </c>
      <c r="EL22" s="566">
        <v>43</v>
      </c>
      <c r="EM22" s="566">
        <v>67</v>
      </c>
      <c r="EN22" s="566">
        <v>155</v>
      </c>
      <c r="EO22" s="566">
        <v>86</v>
      </c>
      <c r="EP22" s="566">
        <v>69</v>
      </c>
      <c r="EQ22" s="566">
        <v>53</v>
      </c>
      <c r="ER22" s="566">
        <v>44</v>
      </c>
      <c r="ES22" s="566">
        <v>64</v>
      </c>
      <c r="ET22" s="566">
        <v>154</v>
      </c>
      <c r="EU22" s="566">
        <v>85</v>
      </c>
      <c r="EV22" s="566">
        <v>69</v>
      </c>
      <c r="EW22" s="566">
        <v>47</v>
      </c>
      <c r="EX22" s="566">
        <v>45</v>
      </c>
      <c r="EY22" s="566">
        <v>50</v>
      </c>
      <c r="EZ22" s="566">
        <v>1665</v>
      </c>
      <c r="FA22" s="566">
        <v>902</v>
      </c>
      <c r="FB22" s="566">
        <v>763</v>
      </c>
      <c r="FC22" s="566">
        <v>42</v>
      </c>
      <c r="FD22" s="566">
        <v>38</v>
      </c>
      <c r="FE22" s="566">
        <v>47</v>
      </c>
      <c r="FF22" s="566">
        <v>1650</v>
      </c>
      <c r="FG22" s="566">
        <v>897</v>
      </c>
      <c r="FH22" s="566">
        <v>753</v>
      </c>
      <c r="FI22" s="566">
        <v>47</v>
      </c>
      <c r="FJ22" s="566">
        <v>45</v>
      </c>
      <c r="FK22" s="566">
        <v>49</v>
      </c>
      <c r="FL22" s="566">
        <v>1665</v>
      </c>
      <c r="FM22" s="566">
        <v>901</v>
      </c>
      <c r="FN22" s="566">
        <v>764</v>
      </c>
      <c r="FO22" s="566">
        <v>40</v>
      </c>
      <c r="FP22" s="566">
        <v>37</v>
      </c>
      <c r="FQ22" s="566">
        <v>45</v>
      </c>
      <c r="FR22" s="566">
        <v>1666</v>
      </c>
      <c r="FS22" s="566">
        <v>902</v>
      </c>
      <c r="FT22" s="566">
        <v>764</v>
      </c>
      <c r="FU22" s="566">
        <v>36</v>
      </c>
      <c r="FV22" s="566">
        <v>33</v>
      </c>
      <c r="FW22" s="566">
        <v>40</v>
      </c>
      <c r="FX22" s="566">
        <v>1649</v>
      </c>
      <c r="FY22" s="566">
        <v>896</v>
      </c>
      <c r="FZ22" s="566">
        <v>753</v>
      </c>
    </row>
    <row r="23" spans="1:256" s="564" customFormat="1" x14ac:dyDescent="0.25">
      <c r="B23" s="565" t="s">
        <v>437</v>
      </c>
      <c r="C23" s="566">
        <v>88</v>
      </c>
      <c r="D23" s="566">
        <v>87</v>
      </c>
      <c r="E23" s="566">
        <v>90</v>
      </c>
      <c r="F23" s="566">
        <v>59478</v>
      </c>
      <c r="G23" s="566">
        <v>30363</v>
      </c>
      <c r="H23" s="566">
        <v>29115</v>
      </c>
      <c r="I23" s="566">
        <v>88</v>
      </c>
      <c r="J23" s="566">
        <v>85</v>
      </c>
      <c r="K23" s="566">
        <v>91</v>
      </c>
      <c r="L23" s="566">
        <v>59461</v>
      </c>
      <c r="M23" s="566">
        <v>30354</v>
      </c>
      <c r="N23" s="566">
        <v>29107</v>
      </c>
      <c r="O23" s="566">
        <v>88</v>
      </c>
      <c r="P23" s="566">
        <v>88</v>
      </c>
      <c r="Q23" s="566">
        <v>88</v>
      </c>
      <c r="R23" s="566">
        <v>59461</v>
      </c>
      <c r="S23" s="566">
        <v>30357</v>
      </c>
      <c r="T23" s="566">
        <v>29104</v>
      </c>
      <c r="U23" s="566">
        <v>86</v>
      </c>
      <c r="V23" s="566">
        <v>83</v>
      </c>
      <c r="W23" s="566">
        <v>89</v>
      </c>
      <c r="X23" s="566">
        <v>59459</v>
      </c>
      <c r="Y23" s="566">
        <v>30355</v>
      </c>
      <c r="Z23" s="566">
        <v>29104</v>
      </c>
      <c r="AA23" s="566">
        <v>81</v>
      </c>
      <c r="AB23" s="566">
        <v>79</v>
      </c>
      <c r="AC23" s="566">
        <v>84</v>
      </c>
      <c r="AD23" s="566">
        <v>59440</v>
      </c>
      <c r="AE23" s="566">
        <v>30344</v>
      </c>
      <c r="AF23" s="566">
        <v>29096</v>
      </c>
      <c r="AG23" s="566">
        <v>88</v>
      </c>
      <c r="AH23" s="566">
        <v>86</v>
      </c>
      <c r="AI23" s="566">
        <v>91</v>
      </c>
      <c r="AJ23" s="566">
        <v>32540</v>
      </c>
      <c r="AK23" s="566">
        <v>16429</v>
      </c>
      <c r="AL23" s="566">
        <v>16111</v>
      </c>
      <c r="AM23" s="566">
        <v>87</v>
      </c>
      <c r="AN23" s="566">
        <v>83</v>
      </c>
      <c r="AO23" s="566">
        <v>91</v>
      </c>
      <c r="AP23" s="566">
        <v>32527</v>
      </c>
      <c r="AQ23" s="566">
        <v>16422</v>
      </c>
      <c r="AR23" s="566">
        <v>16105</v>
      </c>
      <c r="AS23" s="566">
        <v>85</v>
      </c>
      <c r="AT23" s="566">
        <v>84</v>
      </c>
      <c r="AU23" s="566">
        <v>86</v>
      </c>
      <c r="AV23" s="566">
        <v>32522</v>
      </c>
      <c r="AW23" s="566">
        <v>16419</v>
      </c>
      <c r="AX23" s="566">
        <v>16103</v>
      </c>
      <c r="AY23" s="566">
        <v>83</v>
      </c>
      <c r="AZ23" s="566">
        <v>79</v>
      </c>
      <c r="BA23" s="566">
        <v>87</v>
      </c>
      <c r="BB23" s="566">
        <v>32523</v>
      </c>
      <c r="BC23" s="566">
        <v>16420</v>
      </c>
      <c r="BD23" s="566">
        <v>16103</v>
      </c>
      <c r="BE23" s="566">
        <v>79</v>
      </c>
      <c r="BF23" s="566">
        <v>76</v>
      </c>
      <c r="BG23" s="566">
        <v>82</v>
      </c>
      <c r="BH23" s="566">
        <v>32509</v>
      </c>
      <c r="BI23" s="566">
        <v>16412</v>
      </c>
      <c r="BJ23" s="566">
        <v>16097</v>
      </c>
      <c r="BK23" s="566">
        <v>91</v>
      </c>
      <c r="BL23" s="566">
        <v>89</v>
      </c>
      <c r="BM23" s="566">
        <v>93</v>
      </c>
      <c r="BN23" s="566">
        <v>1999</v>
      </c>
      <c r="BO23" s="566">
        <v>968</v>
      </c>
      <c r="BP23" s="566">
        <v>1031</v>
      </c>
      <c r="BQ23" s="566">
        <v>91</v>
      </c>
      <c r="BR23" s="566">
        <v>88</v>
      </c>
      <c r="BS23" s="566">
        <v>95</v>
      </c>
      <c r="BT23" s="566">
        <v>1999</v>
      </c>
      <c r="BU23" s="566">
        <v>968</v>
      </c>
      <c r="BV23" s="566">
        <v>1031</v>
      </c>
      <c r="BW23" s="566">
        <v>96</v>
      </c>
      <c r="BX23" s="566">
        <v>96</v>
      </c>
      <c r="BY23" s="566">
        <v>96</v>
      </c>
      <c r="BZ23" s="566">
        <v>1997</v>
      </c>
      <c r="CA23" s="566">
        <v>967</v>
      </c>
      <c r="CB23" s="566">
        <v>1030</v>
      </c>
      <c r="CC23" s="566">
        <v>90</v>
      </c>
      <c r="CD23" s="566">
        <v>88</v>
      </c>
      <c r="CE23" s="566">
        <v>93</v>
      </c>
      <c r="CF23" s="566">
        <v>1999</v>
      </c>
      <c r="CG23" s="566">
        <v>968</v>
      </c>
      <c r="CH23" s="566">
        <v>1031</v>
      </c>
      <c r="CI23" s="566">
        <v>88</v>
      </c>
      <c r="CJ23" s="566">
        <v>85</v>
      </c>
      <c r="CK23" s="566">
        <v>90</v>
      </c>
      <c r="CL23" s="566">
        <v>1997</v>
      </c>
      <c r="CM23" s="566">
        <v>967</v>
      </c>
      <c r="CN23" s="566">
        <v>1030</v>
      </c>
      <c r="CO23" s="566">
        <v>90</v>
      </c>
      <c r="CP23" s="566">
        <v>88</v>
      </c>
      <c r="CQ23" s="566">
        <v>93</v>
      </c>
      <c r="CR23" s="566">
        <v>28302</v>
      </c>
      <c r="CS23" s="566">
        <v>14322</v>
      </c>
      <c r="CT23" s="566">
        <v>13980</v>
      </c>
      <c r="CU23" s="566">
        <v>88</v>
      </c>
      <c r="CV23" s="566">
        <v>84</v>
      </c>
      <c r="CW23" s="566">
        <v>93</v>
      </c>
      <c r="CX23" s="566">
        <v>28286</v>
      </c>
      <c r="CY23" s="566">
        <v>14311</v>
      </c>
      <c r="CZ23" s="566">
        <v>13975</v>
      </c>
      <c r="DA23" s="566">
        <v>87</v>
      </c>
      <c r="DB23" s="566">
        <v>86</v>
      </c>
      <c r="DC23" s="566">
        <v>88</v>
      </c>
      <c r="DD23" s="566">
        <v>28292</v>
      </c>
      <c r="DE23" s="566">
        <v>14317</v>
      </c>
      <c r="DF23" s="566">
        <v>13975</v>
      </c>
      <c r="DG23" s="566">
        <v>82</v>
      </c>
      <c r="DH23" s="566">
        <v>78</v>
      </c>
      <c r="DI23" s="566">
        <v>86</v>
      </c>
      <c r="DJ23" s="566">
        <v>28295</v>
      </c>
      <c r="DK23" s="566">
        <v>14317</v>
      </c>
      <c r="DL23" s="566">
        <v>13978</v>
      </c>
      <c r="DM23" s="566">
        <v>81</v>
      </c>
      <c r="DN23" s="566">
        <v>78</v>
      </c>
      <c r="DO23" s="566">
        <v>84</v>
      </c>
      <c r="DP23" s="566">
        <v>28274</v>
      </c>
      <c r="DQ23" s="566">
        <v>14306</v>
      </c>
      <c r="DR23" s="566">
        <v>13968</v>
      </c>
      <c r="DS23" s="566">
        <v>89</v>
      </c>
      <c r="DT23" s="566">
        <v>87</v>
      </c>
      <c r="DU23" s="566">
        <v>91</v>
      </c>
      <c r="DV23" s="566">
        <v>435944</v>
      </c>
      <c r="DW23" s="566">
        <v>223227</v>
      </c>
      <c r="DX23" s="566">
        <v>212717</v>
      </c>
      <c r="DY23" s="566">
        <v>87</v>
      </c>
      <c r="DZ23" s="566">
        <v>83</v>
      </c>
      <c r="EA23" s="566">
        <v>91</v>
      </c>
      <c r="EB23" s="566">
        <v>435807</v>
      </c>
      <c r="EC23" s="566">
        <v>223127</v>
      </c>
      <c r="ED23" s="566">
        <v>212680</v>
      </c>
      <c r="EE23" s="566">
        <v>87</v>
      </c>
      <c r="EF23" s="566">
        <v>87</v>
      </c>
      <c r="EG23" s="566">
        <v>87</v>
      </c>
      <c r="EH23" s="566">
        <v>435871</v>
      </c>
      <c r="EI23" s="566">
        <v>223194</v>
      </c>
      <c r="EJ23" s="566">
        <v>212677</v>
      </c>
      <c r="EK23" s="566">
        <v>79</v>
      </c>
      <c r="EL23" s="566">
        <v>75</v>
      </c>
      <c r="EM23" s="566">
        <v>83</v>
      </c>
      <c r="EN23" s="566">
        <v>435945</v>
      </c>
      <c r="EO23" s="566">
        <v>223228</v>
      </c>
      <c r="EP23" s="566">
        <v>212717</v>
      </c>
      <c r="EQ23" s="566">
        <v>80</v>
      </c>
      <c r="ER23" s="566">
        <v>77</v>
      </c>
      <c r="ES23" s="566">
        <v>83</v>
      </c>
      <c r="ET23" s="566">
        <v>435647</v>
      </c>
      <c r="EU23" s="566">
        <v>223044</v>
      </c>
      <c r="EV23" s="566">
        <v>212603</v>
      </c>
      <c r="EW23" s="566">
        <v>89</v>
      </c>
      <c r="EX23" s="566">
        <v>87</v>
      </c>
      <c r="EY23" s="566">
        <v>91</v>
      </c>
      <c r="EZ23" s="566">
        <v>572786</v>
      </c>
      <c r="FA23" s="566">
        <v>292823</v>
      </c>
      <c r="FB23" s="566">
        <v>279963</v>
      </c>
      <c r="FC23" s="566">
        <v>87</v>
      </c>
      <c r="FD23" s="566">
        <v>83</v>
      </c>
      <c r="FE23" s="566">
        <v>91</v>
      </c>
      <c r="FF23" s="566">
        <v>572586</v>
      </c>
      <c r="FG23" s="566">
        <v>292689</v>
      </c>
      <c r="FH23" s="566">
        <v>279897</v>
      </c>
      <c r="FI23" s="566">
        <v>87</v>
      </c>
      <c r="FJ23" s="566">
        <v>87</v>
      </c>
      <c r="FK23" s="566">
        <v>87</v>
      </c>
      <c r="FL23" s="566">
        <v>572665</v>
      </c>
      <c r="FM23" s="566">
        <v>292765</v>
      </c>
      <c r="FN23" s="566">
        <v>279900</v>
      </c>
      <c r="FO23" s="566">
        <v>80</v>
      </c>
      <c r="FP23" s="566">
        <v>76</v>
      </c>
      <c r="FQ23" s="566">
        <v>84</v>
      </c>
      <c r="FR23" s="566">
        <v>572744</v>
      </c>
      <c r="FS23" s="566">
        <v>292800</v>
      </c>
      <c r="FT23" s="566">
        <v>279944</v>
      </c>
      <c r="FU23" s="566">
        <v>80</v>
      </c>
      <c r="FV23" s="566">
        <v>77</v>
      </c>
      <c r="FW23" s="566">
        <v>83</v>
      </c>
      <c r="FX23" s="566">
        <v>572367</v>
      </c>
      <c r="FY23" s="566">
        <v>292577</v>
      </c>
      <c r="FZ23" s="566">
        <v>279790</v>
      </c>
    </row>
    <row r="24" spans="1:256" s="564" customFormat="1" x14ac:dyDescent="0.25"/>
    <row r="25" spans="1:256" x14ac:dyDescent="0.25">
      <c r="B25" s="564"/>
      <c r="U25" s="556"/>
    </row>
    <row r="26" spans="1:256" s="564" customFormat="1" x14ac:dyDescent="0.25">
      <c r="A26" s="564" t="s">
        <v>212</v>
      </c>
      <c r="B26" s="564" t="s">
        <v>212</v>
      </c>
      <c r="C26" s="558" t="s">
        <v>440</v>
      </c>
      <c r="D26" s="558"/>
      <c r="E26" s="558"/>
      <c r="F26" s="558"/>
      <c r="G26" s="558"/>
      <c r="H26" s="558"/>
      <c r="I26" s="563"/>
      <c r="J26" s="563"/>
      <c r="K26" s="563"/>
      <c r="L26" s="563"/>
      <c r="M26" s="563"/>
      <c r="N26" s="563"/>
      <c r="O26" s="560"/>
      <c r="P26" s="560"/>
      <c r="Q26" s="560"/>
      <c r="R26" s="560"/>
      <c r="S26" s="560"/>
      <c r="T26" s="560"/>
      <c r="U26" s="557"/>
      <c r="V26" s="557"/>
      <c r="W26" s="557"/>
      <c r="X26" s="557"/>
      <c r="Y26" s="557"/>
      <c r="Z26" s="557"/>
      <c r="AA26" s="557"/>
      <c r="AB26" s="557"/>
      <c r="AC26" s="557"/>
      <c r="AD26" s="557"/>
      <c r="AE26" s="557"/>
      <c r="AF26" s="557"/>
      <c r="AG26" s="558"/>
      <c r="AH26" s="558"/>
      <c r="AI26" s="558"/>
      <c r="AJ26" s="558"/>
      <c r="AK26" s="558"/>
      <c r="AL26" s="558"/>
      <c r="AM26" s="563"/>
      <c r="AN26" s="563"/>
      <c r="AO26" s="563"/>
      <c r="AP26" s="563"/>
      <c r="AQ26" s="563"/>
      <c r="AR26" s="563"/>
      <c r="AS26" s="560"/>
      <c r="AT26" s="560"/>
      <c r="AU26" s="560"/>
      <c r="AV26" s="560"/>
      <c r="AW26" s="560"/>
      <c r="AX26" s="560"/>
      <c r="AY26" s="557"/>
      <c r="AZ26" s="557"/>
      <c r="BA26" s="557"/>
      <c r="BB26" s="557"/>
      <c r="BC26" s="557"/>
      <c r="BD26" s="557"/>
      <c r="BE26" s="557"/>
      <c r="BF26" s="557"/>
      <c r="BG26" s="557"/>
      <c r="BH26" s="557"/>
      <c r="BI26" s="557"/>
      <c r="BJ26" s="557"/>
      <c r="BK26" s="558"/>
      <c r="BL26" s="558"/>
      <c r="BM26" s="558"/>
      <c r="BN26" s="558"/>
      <c r="BO26" s="558"/>
      <c r="BP26" s="558"/>
      <c r="BQ26" s="563"/>
      <c r="BR26" s="563"/>
      <c r="BS26" s="563"/>
      <c r="BT26" s="563"/>
      <c r="BU26" s="563"/>
      <c r="BV26" s="563"/>
      <c r="BW26" s="560"/>
      <c r="BX26" s="560"/>
      <c r="BY26" s="560"/>
      <c r="BZ26" s="560"/>
      <c r="CA26" s="560"/>
      <c r="CB26" s="560"/>
      <c r="CC26" s="557"/>
      <c r="CD26" s="557"/>
      <c r="CE26" s="557"/>
      <c r="CF26" s="557"/>
      <c r="CG26" s="557"/>
      <c r="CH26" s="557"/>
      <c r="CI26" s="557"/>
      <c r="CJ26" s="557"/>
      <c r="CK26" s="557"/>
      <c r="CL26" s="557"/>
      <c r="CM26" s="557"/>
      <c r="CN26" s="557"/>
      <c r="CO26" s="558"/>
      <c r="CP26" s="558"/>
      <c r="CQ26" s="558"/>
      <c r="CR26" s="558"/>
      <c r="CS26" s="558"/>
      <c r="CT26" s="558"/>
      <c r="CU26" s="563"/>
      <c r="CV26" s="563"/>
      <c r="CW26" s="563"/>
      <c r="CX26" s="563"/>
      <c r="CY26" s="563"/>
      <c r="CZ26" s="563"/>
      <c r="DA26" s="560"/>
      <c r="DB26" s="560"/>
      <c r="DC26" s="560"/>
      <c r="DD26" s="560"/>
      <c r="DE26" s="560"/>
      <c r="DF26" s="560"/>
      <c r="DG26" s="557"/>
      <c r="DH26" s="557"/>
      <c r="DI26" s="557"/>
      <c r="DJ26" s="557"/>
      <c r="DK26" s="557"/>
      <c r="DL26" s="557"/>
      <c r="DM26" s="557"/>
      <c r="DN26" s="557"/>
      <c r="DO26" s="557"/>
      <c r="DP26" s="557"/>
      <c r="DQ26" s="557"/>
      <c r="DR26" s="557"/>
      <c r="DS26" s="558"/>
      <c r="DT26" s="558"/>
      <c r="DU26" s="558"/>
      <c r="DV26" s="558"/>
      <c r="DW26" s="558"/>
      <c r="DX26" s="558"/>
      <c r="DY26" s="563"/>
      <c r="DZ26" s="563"/>
      <c r="EA26" s="563"/>
      <c r="EB26" s="563"/>
      <c r="EC26" s="563"/>
      <c r="ED26" s="563"/>
      <c r="EE26" s="560"/>
      <c r="EF26" s="560"/>
      <c r="EG26" s="560"/>
      <c r="EH26" s="560"/>
      <c r="EI26" s="560"/>
      <c r="EJ26" s="560"/>
      <c r="EK26" s="557"/>
      <c r="EL26" s="557"/>
      <c r="EM26" s="557"/>
      <c r="EN26" s="557"/>
      <c r="EO26" s="557"/>
      <c r="EP26" s="557"/>
      <c r="EQ26" s="557"/>
      <c r="ER26" s="557"/>
      <c r="ES26" s="557"/>
      <c r="ET26" s="557"/>
      <c r="EU26" s="557"/>
      <c r="EV26" s="557"/>
      <c r="EW26" s="558"/>
      <c r="EX26" s="558"/>
      <c r="EY26" s="558"/>
      <c r="EZ26" s="558"/>
      <c r="FA26" s="558"/>
      <c r="FB26" s="558"/>
      <c r="FC26" s="563"/>
      <c r="FD26" s="563"/>
      <c r="FE26" s="563"/>
      <c r="FF26" s="563"/>
      <c r="FG26" s="563"/>
      <c r="FH26" s="563"/>
      <c r="FI26" s="560"/>
      <c r="FJ26" s="560"/>
      <c r="FK26" s="560"/>
      <c r="FL26" s="560"/>
      <c r="FM26" s="560"/>
      <c r="FN26" s="560"/>
    </row>
    <row r="27" spans="1:256" s="564" customFormat="1" x14ac:dyDescent="0.25">
      <c r="C27" s="558" t="s">
        <v>35</v>
      </c>
      <c r="D27" s="558"/>
      <c r="E27" s="558"/>
      <c r="F27" s="558"/>
      <c r="G27" s="558"/>
      <c r="H27" s="558"/>
      <c r="I27" s="563"/>
      <c r="J27" s="563"/>
      <c r="K27" s="563"/>
      <c r="L27" s="563"/>
      <c r="M27" s="563"/>
      <c r="N27" s="563"/>
      <c r="O27" s="560"/>
      <c r="P27" s="560"/>
      <c r="Q27" s="560"/>
      <c r="R27" s="560"/>
      <c r="S27" s="560"/>
      <c r="T27" s="560"/>
      <c r="U27" s="557"/>
      <c r="V27" s="557"/>
      <c r="W27" s="557"/>
      <c r="X27" s="557"/>
      <c r="Y27" s="557"/>
      <c r="Z27" s="557"/>
      <c r="AA27" s="557"/>
      <c r="AB27" s="557"/>
      <c r="AC27" s="557"/>
      <c r="AD27" s="557"/>
      <c r="AE27" s="557"/>
      <c r="AF27" s="557"/>
      <c r="AG27" s="558" t="s">
        <v>36</v>
      </c>
      <c r="AH27" s="558"/>
      <c r="AI27" s="558"/>
      <c r="AJ27" s="558"/>
      <c r="AK27" s="558"/>
      <c r="AL27" s="558"/>
      <c r="AM27" s="563"/>
      <c r="AN27" s="563"/>
      <c r="AO27" s="563"/>
      <c r="AP27" s="563"/>
      <c r="AQ27" s="563"/>
      <c r="AR27" s="563"/>
      <c r="AS27" s="560"/>
      <c r="AT27" s="560"/>
      <c r="AU27" s="560"/>
      <c r="AV27" s="560"/>
      <c r="AW27" s="560"/>
      <c r="AX27" s="560"/>
      <c r="AY27" s="557"/>
      <c r="AZ27" s="557"/>
      <c r="BA27" s="557"/>
      <c r="BB27" s="557"/>
      <c r="BC27" s="557"/>
      <c r="BD27" s="557"/>
      <c r="BE27" s="557"/>
      <c r="BF27" s="557"/>
      <c r="BG27" s="557"/>
      <c r="BH27" s="557"/>
      <c r="BI27" s="557"/>
      <c r="BJ27" s="557"/>
      <c r="BK27" s="558" t="s">
        <v>37</v>
      </c>
      <c r="BL27" s="558"/>
      <c r="BM27" s="558"/>
      <c r="BN27" s="558"/>
      <c r="BO27" s="558"/>
      <c r="BP27" s="558"/>
      <c r="BQ27" s="563"/>
      <c r="BR27" s="563"/>
      <c r="BS27" s="563"/>
      <c r="BT27" s="563"/>
      <c r="BU27" s="563"/>
      <c r="BV27" s="563"/>
      <c r="BW27" s="560"/>
      <c r="BX27" s="560"/>
      <c r="BY27" s="560"/>
      <c r="BZ27" s="560"/>
      <c r="CA27" s="560"/>
      <c r="CB27" s="560"/>
      <c r="CC27" s="557"/>
      <c r="CD27" s="557"/>
      <c r="CE27" s="557"/>
      <c r="CF27" s="557"/>
      <c r="CG27" s="557"/>
      <c r="CH27" s="557"/>
      <c r="CI27" s="557"/>
      <c r="CJ27" s="557"/>
      <c r="CK27" s="557"/>
      <c r="CL27" s="557"/>
      <c r="CM27" s="557"/>
      <c r="CN27" s="557"/>
      <c r="CO27" s="558" t="s">
        <v>34</v>
      </c>
      <c r="CP27" s="558"/>
      <c r="CQ27" s="558"/>
      <c r="CR27" s="558"/>
      <c r="CS27" s="558"/>
      <c r="CT27" s="558"/>
      <c r="CU27" s="563"/>
      <c r="CV27" s="563"/>
      <c r="CW27" s="563"/>
      <c r="CX27" s="563"/>
      <c r="CY27" s="563"/>
      <c r="CZ27" s="563"/>
      <c r="DA27" s="560"/>
      <c r="DB27" s="560"/>
      <c r="DC27" s="560"/>
      <c r="DD27" s="560"/>
      <c r="DE27" s="560"/>
      <c r="DF27" s="560"/>
      <c r="DG27" s="557"/>
      <c r="DH27" s="557"/>
      <c r="DI27" s="557"/>
      <c r="DJ27" s="557"/>
      <c r="DK27" s="557"/>
      <c r="DL27" s="557"/>
      <c r="DM27" s="557"/>
      <c r="DN27" s="557"/>
      <c r="DO27" s="557"/>
      <c r="DP27" s="557"/>
      <c r="DQ27" s="557"/>
      <c r="DR27" s="557"/>
      <c r="DS27" s="558" t="s">
        <v>33</v>
      </c>
      <c r="DT27" s="558"/>
      <c r="DU27" s="558"/>
      <c r="DV27" s="558"/>
      <c r="DW27" s="558"/>
      <c r="DX27" s="558"/>
      <c r="DY27" s="563"/>
      <c r="DZ27" s="563"/>
      <c r="EA27" s="563"/>
      <c r="EB27" s="563"/>
      <c r="EC27" s="563"/>
      <c r="ED27" s="563"/>
      <c r="EE27" s="560"/>
      <c r="EF27" s="560"/>
      <c r="EG27" s="560"/>
      <c r="EH27" s="560"/>
      <c r="EI27" s="560"/>
      <c r="EJ27" s="560"/>
      <c r="EK27" s="557"/>
      <c r="EL27" s="557"/>
      <c r="EM27" s="557"/>
      <c r="EN27" s="557"/>
      <c r="EO27" s="557"/>
      <c r="EP27" s="557"/>
      <c r="EQ27" s="557"/>
      <c r="ER27" s="557"/>
      <c r="ES27" s="557"/>
      <c r="ET27" s="557"/>
      <c r="EU27" s="557"/>
      <c r="EV27" s="557"/>
      <c r="EW27" s="558" t="s">
        <v>326</v>
      </c>
      <c r="EX27" s="558"/>
      <c r="EY27" s="558"/>
      <c r="EZ27" s="558"/>
      <c r="FA27" s="558"/>
      <c r="FB27" s="558"/>
      <c r="FC27" s="563"/>
      <c r="FD27" s="563"/>
      <c r="FE27" s="563"/>
      <c r="FF27" s="563"/>
      <c r="FG27" s="563"/>
      <c r="FH27" s="563"/>
      <c r="FI27" s="560"/>
      <c r="FJ27" s="560"/>
      <c r="FK27" s="560"/>
      <c r="FL27" s="560"/>
      <c r="FM27" s="560"/>
      <c r="FN27" s="560"/>
    </row>
    <row r="28" spans="1:256" s="564" customFormat="1" x14ac:dyDescent="0.25">
      <c r="C28" s="558" t="s">
        <v>351</v>
      </c>
      <c r="D28" s="558"/>
      <c r="E28" s="558"/>
      <c r="F28" s="558"/>
      <c r="G28" s="558"/>
      <c r="H28" s="558"/>
      <c r="I28" s="563" t="s">
        <v>351</v>
      </c>
      <c r="J28" s="563"/>
      <c r="K28" s="563"/>
      <c r="L28" s="563"/>
      <c r="M28" s="563"/>
      <c r="N28" s="563"/>
      <c r="O28" s="560" t="s">
        <v>351</v>
      </c>
      <c r="P28" s="560"/>
      <c r="Q28" s="560"/>
      <c r="R28" s="560"/>
      <c r="S28" s="560"/>
      <c r="T28" s="560"/>
      <c r="U28" s="557"/>
      <c r="V28" s="557"/>
      <c r="W28" s="557"/>
      <c r="X28" s="557"/>
      <c r="Y28" s="557"/>
      <c r="Z28" s="557"/>
      <c r="AA28" s="557"/>
      <c r="AB28" s="557"/>
      <c r="AC28" s="557"/>
      <c r="AD28" s="557"/>
      <c r="AE28" s="557"/>
      <c r="AF28" s="557"/>
      <c r="AG28" s="558" t="s">
        <v>351</v>
      </c>
      <c r="AH28" s="558"/>
      <c r="AI28" s="558"/>
      <c r="AJ28" s="558"/>
      <c r="AK28" s="558"/>
      <c r="AL28" s="558"/>
      <c r="AM28" s="563" t="s">
        <v>351</v>
      </c>
      <c r="AN28" s="563"/>
      <c r="AO28" s="563"/>
      <c r="AP28" s="563"/>
      <c r="AQ28" s="563"/>
      <c r="AR28" s="563"/>
      <c r="AS28" s="560" t="s">
        <v>351</v>
      </c>
      <c r="AT28" s="560"/>
      <c r="AU28" s="560"/>
      <c r="AV28" s="560"/>
      <c r="AW28" s="560"/>
      <c r="AX28" s="560"/>
      <c r="AY28" s="557"/>
      <c r="AZ28" s="557"/>
      <c r="BA28" s="557"/>
      <c r="BB28" s="557"/>
      <c r="BC28" s="557"/>
      <c r="BD28" s="557"/>
      <c r="BE28" s="557"/>
      <c r="BF28" s="557"/>
      <c r="BG28" s="557"/>
      <c r="BH28" s="557"/>
      <c r="BI28" s="557"/>
      <c r="BJ28" s="557"/>
      <c r="BK28" s="558" t="s">
        <v>351</v>
      </c>
      <c r="BL28" s="558"/>
      <c r="BM28" s="558"/>
      <c r="BN28" s="558"/>
      <c r="BO28" s="558"/>
      <c r="BP28" s="558"/>
      <c r="BQ28" s="563" t="s">
        <v>351</v>
      </c>
      <c r="BR28" s="563"/>
      <c r="BS28" s="563"/>
      <c r="BT28" s="563"/>
      <c r="BU28" s="563"/>
      <c r="BV28" s="563"/>
      <c r="BW28" s="560" t="s">
        <v>351</v>
      </c>
      <c r="BX28" s="560"/>
      <c r="BY28" s="560"/>
      <c r="BZ28" s="560"/>
      <c r="CA28" s="560"/>
      <c r="CB28" s="560"/>
      <c r="CC28" s="557"/>
      <c r="CD28" s="557"/>
      <c r="CE28" s="557"/>
      <c r="CF28" s="557"/>
      <c r="CG28" s="557"/>
      <c r="CH28" s="557"/>
      <c r="CI28" s="557"/>
      <c r="CJ28" s="557"/>
      <c r="CK28" s="557"/>
      <c r="CL28" s="557"/>
      <c r="CM28" s="557"/>
      <c r="CN28" s="557"/>
      <c r="CO28" s="558" t="s">
        <v>351</v>
      </c>
      <c r="CP28" s="558"/>
      <c r="CQ28" s="558"/>
      <c r="CR28" s="558"/>
      <c r="CS28" s="558"/>
      <c r="CT28" s="558"/>
      <c r="CU28" s="563" t="s">
        <v>351</v>
      </c>
      <c r="CV28" s="563"/>
      <c r="CW28" s="563"/>
      <c r="CX28" s="563"/>
      <c r="CY28" s="563"/>
      <c r="CZ28" s="563"/>
      <c r="DA28" s="560" t="s">
        <v>351</v>
      </c>
      <c r="DB28" s="560"/>
      <c r="DC28" s="560"/>
      <c r="DD28" s="560"/>
      <c r="DE28" s="560"/>
      <c r="DF28" s="560"/>
      <c r="DG28" s="557"/>
      <c r="DH28" s="557"/>
      <c r="DI28" s="557"/>
      <c r="DJ28" s="557"/>
      <c r="DK28" s="557"/>
      <c r="DL28" s="557"/>
      <c r="DM28" s="557"/>
      <c r="DN28" s="557"/>
      <c r="DO28" s="557"/>
      <c r="DP28" s="557"/>
      <c r="DQ28" s="557"/>
      <c r="DR28" s="557"/>
      <c r="DS28" s="558" t="s">
        <v>351</v>
      </c>
      <c r="DT28" s="558"/>
      <c r="DU28" s="558"/>
      <c r="DV28" s="558"/>
      <c r="DW28" s="558"/>
      <c r="DX28" s="558"/>
      <c r="DY28" s="563" t="s">
        <v>351</v>
      </c>
      <c r="DZ28" s="563"/>
      <c r="EA28" s="563"/>
      <c r="EB28" s="563"/>
      <c r="EC28" s="563"/>
      <c r="ED28" s="563"/>
      <c r="EE28" s="560" t="s">
        <v>351</v>
      </c>
      <c r="EF28" s="560"/>
      <c r="EG28" s="560"/>
      <c r="EH28" s="560"/>
      <c r="EI28" s="560"/>
      <c r="EJ28" s="560"/>
      <c r="EK28" s="557"/>
      <c r="EL28" s="557"/>
      <c r="EM28" s="557"/>
      <c r="EN28" s="557"/>
      <c r="EO28" s="557"/>
      <c r="EP28" s="557"/>
      <c r="EQ28" s="557"/>
      <c r="ER28" s="557"/>
      <c r="ES28" s="557"/>
      <c r="ET28" s="557"/>
      <c r="EU28" s="557"/>
      <c r="EV28" s="557"/>
      <c r="EW28" s="558" t="s">
        <v>351</v>
      </c>
      <c r="EX28" s="558"/>
      <c r="EY28" s="558"/>
      <c r="EZ28" s="558"/>
      <c r="FA28" s="558"/>
      <c r="FB28" s="558"/>
      <c r="FC28" s="563" t="s">
        <v>351</v>
      </c>
      <c r="FD28" s="563"/>
      <c r="FE28" s="563"/>
      <c r="FF28" s="563"/>
      <c r="FG28" s="563"/>
      <c r="FH28" s="563"/>
      <c r="FI28" s="560" t="s">
        <v>351</v>
      </c>
      <c r="FJ28" s="560"/>
      <c r="FK28" s="560"/>
      <c r="FL28" s="560"/>
      <c r="FM28" s="560"/>
      <c r="FN28" s="560"/>
    </row>
    <row r="29" spans="1:256" s="564" customFormat="1" x14ac:dyDescent="0.25">
      <c r="C29" s="558">
        <v>1</v>
      </c>
      <c r="D29" s="558"/>
      <c r="E29" s="558"/>
      <c r="F29" s="558"/>
      <c r="G29" s="558"/>
      <c r="H29" s="558"/>
      <c r="I29" s="563">
        <v>1</v>
      </c>
      <c r="J29" s="563"/>
      <c r="K29" s="563"/>
      <c r="L29" s="563"/>
      <c r="M29" s="563"/>
      <c r="N29" s="563"/>
      <c r="O29" s="560">
        <v>1</v>
      </c>
      <c r="P29" s="560"/>
      <c r="Q29" s="560"/>
      <c r="R29" s="560"/>
      <c r="S29" s="560"/>
      <c r="T29" s="560"/>
      <c r="U29" s="557"/>
      <c r="V29" s="557"/>
      <c r="W29" s="557"/>
      <c r="X29" s="557"/>
      <c r="Y29" s="557"/>
      <c r="Z29" s="557"/>
      <c r="AA29" s="557"/>
      <c r="AB29" s="557"/>
      <c r="AC29" s="557"/>
      <c r="AD29" s="557"/>
      <c r="AE29" s="557"/>
      <c r="AF29" s="557"/>
      <c r="AG29" s="558">
        <v>1</v>
      </c>
      <c r="AH29" s="558"/>
      <c r="AI29" s="558"/>
      <c r="AJ29" s="558"/>
      <c r="AK29" s="558"/>
      <c r="AL29" s="558"/>
      <c r="AM29" s="563">
        <v>1</v>
      </c>
      <c r="AN29" s="563"/>
      <c r="AO29" s="563"/>
      <c r="AP29" s="563"/>
      <c r="AQ29" s="563"/>
      <c r="AR29" s="563"/>
      <c r="AS29" s="560">
        <v>1</v>
      </c>
      <c r="AT29" s="560"/>
      <c r="AU29" s="560"/>
      <c r="AV29" s="560"/>
      <c r="AW29" s="560"/>
      <c r="AX29" s="560"/>
      <c r="AY29" s="557"/>
      <c r="AZ29" s="557"/>
      <c r="BA29" s="557"/>
      <c r="BB29" s="557"/>
      <c r="BC29" s="557"/>
      <c r="BD29" s="557"/>
      <c r="BE29" s="557"/>
      <c r="BF29" s="557"/>
      <c r="BG29" s="557"/>
      <c r="BH29" s="557"/>
      <c r="BI29" s="557"/>
      <c r="BJ29" s="557"/>
      <c r="BK29" s="558">
        <v>1</v>
      </c>
      <c r="BL29" s="558"/>
      <c r="BM29" s="558"/>
      <c r="BN29" s="558"/>
      <c r="BO29" s="558"/>
      <c r="BP29" s="558"/>
      <c r="BQ29" s="563">
        <v>1</v>
      </c>
      <c r="BR29" s="563"/>
      <c r="BS29" s="563"/>
      <c r="BT29" s="563"/>
      <c r="BU29" s="563"/>
      <c r="BV29" s="563"/>
      <c r="BW29" s="560">
        <v>1</v>
      </c>
      <c r="BX29" s="560"/>
      <c r="BY29" s="560"/>
      <c r="BZ29" s="560"/>
      <c r="CA29" s="560"/>
      <c r="CB29" s="560"/>
      <c r="CC29" s="557"/>
      <c r="CD29" s="557"/>
      <c r="CE29" s="557"/>
      <c r="CF29" s="557"/>
      <c r="CG29" s="557"/>
      <c r="CH29" s="557"/>
      <c r="CI29" s="557"/>
      <c r="CJ29" s="557"/>
      <c r="CK29" s="557"/>
      <c r="CL29" s="557"/>
      <c r="CM29" s="557"/>
      <c r="CN29" s="557"/>
      <c r="CO29" s="558">
        <v>1</v>
      </c>
      <c r="CP29" s="558"/>
      <c r="CQ29" s="558"/>
      <c r="CR29" s="558"/>
      <c r="CS29" s="558"/>
      <c r="CT29" s="558"/>
      <c r="CU29" s="563">
        <v>1</v>
      </c>
      <c r="CV29" s="563"/>
      <c r="CW29" s="563"/>
      <c r="CX29" s="563"/>
      <c r="CY29" s="563"/>
      <c r="CZ29" s="563"/>
      <c r="DA29" s="560">
        <v>1</v>
      </c>
      <c r="DB29" s="560"/>
      <c r="DC29" s="560"/>
      <c r="DD29" s="560"/>
      <c r="DE29" s="560"/>
      <c r="DF29" s="560"/>
      <c r="DG29" s="557"/>
      <c r="DH29" s="557"/>
      <c r="DI29" s="557"/>
      <c r="DJ29" s="557"/>
      <c r="DK29" s="557"/>
      <c r="DL29" s="557"/>
      <c r="DM29" s="557"/>
      <c r="DN29" s="557"/>
      <c r="DO29" s="557"/>
      <c r="DP29" s="557"/>
      <c r="DQ29" s="557"/>
      <c r="DR29" s="557"/>
      <c r="DS29" s="558">
        <v>1</v>
      </c>
      <c r="DT29" s="558"/>
      <c r="DU29" s="558"/>
      <c r="DV29" s="558"/>
      <c r="DW29" s="558"/>
      <c r="DX29" s="558"/>
      <c r="DY29" s="563">
        <v>1</v>
      </c>
      <c r="DZ29" s="563"/>
      <c r="EA29" s="563"/>
      <c r="EB29" s="563"/>
      <c r="EC29" s="563"/>
      <c r="ED29" s="563"/>
      <c r="EE29" s="560">
        <v>1</v>
      </c>
      <c r="EF29" s="560"/>
      <c r="EG29" s="560"/>
      <c r="EH29" s="560"/>
      <c r="EI29" s="560"/>
      <c r="EJ29" s="560"/>
      <c r="EK29" s="557"/>
      <c r="EL29" s="557"/>
      <c r="EM29" s="557"/>
      <c r="EN29" s="557"/>
      <c r="EO29" s="557"/>
      <c r="EP29" s="557"/>
      <c r="EQ29" s="557"/>
      <c r="ER29" s="557"/>
      <c r="ES29" s="557"/>
      <c r="ET29" s="557"/>
      <c r="EU29" s="557"/>
      <c r="EV29" s="557"/>
      <c r="EW29" s="558">
        <v>1</v>
      </c>
      <c r="EX29" s="558"/>
      <c r="EY29" s="558"/>
      <c r="EZ29" s="558"/>
      <c r="FA29" s="558"/>
      <c r="FB29" s="558"/>
      <c r="FC29" s="563">
        <v>1</v>
      </c>
      <c r="FD29" s="563"/>
      <c r="FE29" s="563"/>
      <c r="FF29" s="563"/>
      <c r="FG29" s="563"/>
      <c r="FH29" s="563"/>
      <c r="FI29" s="560">
        <v>1</v>
      </c>
      <c r="FJ29" s="560"/>
      <c r="FK29" s="560"/>
      <c r="FL29" s="560"/>
      <c r="FM29" s="560"/>
      <c r="FN29" s="560"/>
    </row>
    <row r="30" spans="1:256" s="564" customFormat="1" x14ac:dyDescent="0.25">
      <c r="C30" s="558" t="s">
        <v>364</v>
      </c>
      <c r="D30" s="558"/>
      <c r="E30" s="558"/>
      <c r="F30" s="558"/>
      <c r="G30" s="558"/>
      <c r="H30" s="558"/>
      <c r="I30" s="563" t="s">
        <v>365</v>
      </c>
      <c r="J30" s="563"/>
      <c r="K30" s="563"/>
      <c r="L30" s="563"/>
      <c r="M30" s="563"/>
      <c r="N30" s="563"/>
      <c r="O30" s="560" t="s">
        <v>366</v>
      </c>
      <c r="P30" s="560"/>
      <c r="Q30" s="560"/>
      <c r="R30" s="560"/>
      <c r="S30" s="560"/>
      <c r="T30" s="560"/>
      <c r="U30" s="557"/>
      <c r="V30" s="557"/>
      <c r="W30" s="557"/>
      <c r="X30" s="557"/>
      <c r="Y30" s="557"/>
      <c r="Z30" s="557"/>
      <c r="AA30" s="557"/>
      <c r="AB30" s="557"/>
      <c r="AC30" s="557"/>
      <c r="AD30" s="557"/>
      <c r="AE30" s="557"/>
      <c r="AF30" s="557"/>
      <c r="AG30" s="558" t="s">
        <v>364</v>
      </c>
      <c r="AH30" s="558"/>
      <c r="AI30" s="558"/>
      <c r="AJ30" s="558"/>
      <c r="AK30" s="558"/>
      <c r="AL30" s="558"/>
      <c r="AM30" s="563" t="s">
        <v>365</v>
      </c>
      <c r="AN30" s="563"/>
      <c r="AO30" s="563"/>
      <c r="AP30" s="563"/>
      <c r="AQ30" s="563"/>
      <c r="AR30" s="563"/>
      <c r="AS30" s="560" t="s">
        <v>366</v>
      </c>
      <c r="AT30" s="560"/>
      <c r="AU30" s="560"/>
      <c r="AV30" s="560"/>
      <c r="AW30" s="560"/>
      <c r="AX30" s="560"/>
      <c r="AY30" s="557"/>
      <c r="AZ30" s="557"/>
      <c r="BA30" s="557"/>
      <c r="BB30" s="557"/>
      <c r="BC30" s="557"/>
      <c r="BD30" s="557"/>
      <c r="BE30" s="557"/>
      <c r="BF30" s="557"/>
      <c r="BG30" s="557"/>
      <c r="BH30" s="557"/>
      <c r="BI30" s="557"/>
      <c r="BJ30" s="557"/>
      <c r="BK30" s="558" t="s">
        <v>364</v>
      </c>
      <c r="BL30" s="558"/>
      <c r="BM30" s="558"/>
      <c r="BN30" s="558"/>
      <c r="BO30" s="558"/>
      <c r="BP30" s="558"/>
      <c r="BQ30" s="563" t="s">
        <v>365</v>
      </c>
      <c r="BR30" s="563"/>
      <c r="BS30" s="563"/>
      <c r="BT30" s="563"/>
      <c r="BU30" s="563"/>
      <c r="BV30" s="563"/>
      <c r="BW30" s="560" t="s">
        <v>366</v>
      </c>
      <c r="BX30" s="560"/>
      <c r="BY30" s="560"/>
      <c r="BZ30" s="560"/>
      <c r="CA30" s="560"/>
      <c r="CB30" s="560"/>
      <c r="CC30" s="557"/>
      <c r="CD30" s="557"/>
      <c r="CE30" s="557"/>
      <c r="CF30" s="557"/>
      <c r="CG30" s="557"/>
      <c r="CH30" s="557"/>
      <c r="CI30" s="557"/>
      <c r="CJ30" s="557"/>
      <c r="CK30" s="557"/>
      <c r="CL30" s="557"/>
      <c r="CM30" s="557"/>
      <c r="CN30" s="557"/>
      <c r="CO30" s="558" t="s">
        <v>364</v>
      </c>
      <c r="CP30" s="558"/>
      <c r="CQ30" s="558"/>
      <c r="CR30" s="558"/>
      <c r="CS30" s="558"/>
      <c r="CT30" s="558"/>
      <c r="CU30" s="563" t="s">
        <v>365</v>
      </c>
      <c r="CV30" s="563"/>
      <c r="CW30" s="563"/>
      <c r="CX30" s="563"/>
      <c r="CY30" s="563"/>
      <c r="CZ30" s="563"/>
      <c r="DA30" s="560" t="s">
        <v>366</v>
      </c>
      <c r="DB30" s="560"/>
      <c r="DC30" s="560"/>
      <c r="DD30" s="560"/>
      <c r="DE30" s="560"/>
      <c r="DF30" s="560"/>
      <c r="DG30" s="557"/>
      <c r="DH30" s="557"/>
      <c r="DI30" s="557"/>
      <c r="DJ30" s="557"/>
      <c r="DK30" s="557"/>
      <c r="DL30" s="557"/>
      <c r="DM30" s="557"/>
      <c r="DN30" s="557"/>
      <c r="DO30" s="557"/>
      <c r="DP30" s="557"/>
      <c r="DQ30" s="557"/>
      <c r="DR30" s="557"/>
      <c r="DS30" s="558" t="s">
        <v>364</v>
      </c>
      <c r="DT30" s="558"/>
      <c r="DU30" s="558"/>
      <c r="DV30" s="558"/>
      <c r="DW30" s="558"/>
      <c r="DX30" s="558"/>
      <c r="DY30" s="563" t="s">
        <v>365</v>
      </c>
      <c r="DZ30" s="563"/>
      <c r="EA30" s="563"/>
      <c r="EB30" s="563"/>
      <c r="EC30" s="563"/>
      <c r="ED30" s="563"/>
      <c r="EE30" s="560" t="s">
        <v>366</v>
      </c>
      <c r="EF30" s="560"/>
      <c r="EG30" s="560"/>
      <c r="EH30" s="560"/>
      <c r="EI30" s="560"/>
      <c r="EJ30" s="560"/>
      <c r="EK30" s="557"/>
      <c r="EL30" s="557"/>
      <c r="EM30" s="557"/>
      <c r="EN30" s="557"/>
      <c r="EO30" s="557"/>
      <c r="EP30" s="557"/>
      <c r="EQ30" s="557"/>
      <c r="ER30" s="557"/>
      <c r="ES30" s="557"/>
      <c r="ET30" s="557"/>
      <c r="EU30" s="557"/>
      <c r="EV30" s="557"/>
      <c r="EW30" s="558" t="s">
        <v>364</v>
      </c>
      <c r="EX30" s="558"/>
      <c r="EY30" s="558"/>
      <c r="EZ30" s="558"/>
      <c r="FA30" s="558"/>
      <c r="FB30" s="558"/>
      <c r="FC30" s="563" t="s">
        <v>365</v>
      </c>
      <c r="FD30" s="563"/>
      <c r="FE30" s="563"/>
      <c r="FF30" s="563"/>
      <c r="FG30" s="563"/>
      <c r="FH30" s="563"/>
      <c r="FI30" s="560" t="s">
        <v>366</v>
      </c>
      <c r="FJ30" s="560"/>
      <c r="FK30" s="560"/>
      <c r="FL30" s="560"/>
      <c r="FM30" s="560"/>
      <c r="FN30" s="560"/>
    </row>
    <row r="31" spans="1:256" s="564" customFormat="1" x14ac:dyDescent="0.25">
      <c r="C31" s="558">
        <v>2</v>
      </c>
      <c r="D31" s="558"/>
      <c r="E31" s="558"/>
      <c r="F31" s="558" t="s">
        <v>326</v>
      </c>
      <c r="G31" s="558"/>
      <c r="H31" s="558"/>
      <c r="I31" s="563">
        <v>2</v>
      </c>
      <c r="J31" s="563"/>
      <c r="K31" s="563"/>
      <c r="L31" s="563" t="s">
        <v>326</v>
      </c>
      <c r="M31" s="563"/>
      <c r="N31" s="563"/>
      <c r="O31" s="560">
        <v>1</v>
      </c>
      <c r="P31" s="560"/>
      <c r="Q31" s="560"/>
      <c r="R31" s="560" t="s">
        <v>326</v>
      </c>
      <c r="S31" s="560"/>
      <c r="T31" s="560"/>
      <c r="U31" s="557"/>
      <c r="V31" s="557"/>
      <c r="W31" s="557"/>
      <c r="X31" s="557"/>
      <c r="Y31" s="557"/>
      <c r="Z31" s="557"/>
      <c r="AA31" s="557"/>
      <c r="AB31" s="557"/>
      <c r="AC31" s="557"/>
      <c r="AD31" s="557"/>
      <c r="AE31" s="557"/>
      <c r="AF31" s="557"/>
      <c r="AG31" s="558">
        <v>2</v>
      </c>
      <c r="AH31" s="558"/>
      <c r="AI31" s="558"/>
      <c r="AJ31" s="558" t="s">
        <v>326</v>
      </c>
      <c r="AK31" s="558"/>
      <c r="AL31" s="558"/>
      <c r="AM31" s="563">
        <v>2</v>
      </c>
      <c r="AN31" s="563"/>
      <c r="AO31" s="563"/>
      <c r="AP31" s="563" t="s">
        <v>326</v>
      </c>
      <c r="AQ31" s="563"/>
      <c r="AR31" s="563"/>
      <c r="AS31" s="560">
        <v>1</v>
      </c>
      <c r="AT31" s="560"/>
      <c r="AU31" s="560"/>
      <c r="AV31" s="560" t="s">
        <v>326</v>
      </c>
      <c r="AW31" s="560"/>
      <c r="AX31" s="560"/>
      <c r="AY31" s="557"/>
      <c r="AZ31" s="557"/>
      <c r="BA31" s="557"/>
      <c r="BB31" s="557"/>
      <c r="BC31" s="557"/>
      <c r="BD31" s="557"/>
      <c r="BE31" s="557"/>
      <c r="BF31" s="557"/>
      <c r="BG31" s="557"/>
      <c r="BH31" s="557"/>
      <c r="BI31" s="557"/>
      <c r="BJ31" s="557"/>
      <c r="BK31" s="558">
        <v>2</v>
      </c>
      <c r="BL31" s="558"/>
      <c r="BM31" s="558"/>
      <c r="BN31" s="558" t="s">
        <v>326</v>
      </c>
      <c r="BO31" s="558"/>
      <c r="BP31" s="558"/>
      <c r="BQ31" s="563">
        <v>2</v>
      </c>
      <c r="BR31" s="563"/>
      <c r="BS31" s="563"/>
      <c r="BT31" s="563" t="s">
        <v>326</v>
      </c>
      <c r="BU31" s="563"/>
      <c r="BV31" s="563"/>
      <c r="BW31" s="560">
        <v>1</v>
      </c>
      <c r="BX31" s="560"/>
      <c r="BY31" s="560"/>
      <c r="BZ31" s="560" t="s">
        <v>326</v>
      </c>
      <c r="CA31" s="560"/>
      <c r="CB31" s="560"/>
      <c r="CC31" s="557"/>
      <c r="CD31" s="557"/>
      <c r="CE31" s="557"/>
      <c r="CF31" s="557"/>
      <c r="CG31" s="557"/>
      <c r="CH31" s="557"/>
      <c r="CI31" s="557"/>
      <c r="CJ31" s="557"/>
      <c r="CK31" s="557"/>
      <c r="CL31" s="557"/>
      <c r="CM31" s="557"/>
      <c r="CN31" s="557"/>
      <c r="CO31" s="558">
        <v>2</v>
      </c>
      <c r="CP31" s="558"/>
      <c r="CQ31" s="558"/>
      <c r="CR31" s="558" t="s">
        <v>326</v>
      </c>
      <c r="CS31" s="558"/>
      <c r="CT31" s="558"/>
      <c r="CU31" s="563">
        <v>2</v>
      </c>
      <c r="CV31" s="563"/>
      <c r="CW31" s="563"/>
      <c r="CX31" s="563" t="s">
        <v>326</v>
      </c>
      <c r="CY31" s="563"/>
      <c r="CZ31" s="563"/>
      <c r="DA31" s="560">
        <v>1</v>
      </c>
      <c r="DB31" s="560"/>
      <c r="DC31" s="560"/>
      <c r="DD31" s="560" t="s">
        <v>326</v>
      </c>
      <c r="DE31" s="560"/>
      <c r="DF31" s="560"/>
      <c r="DG31" s="557"/>
      <c r="DH31" s="557"/>
      <c r="DI31" s="557"/>
      <c r="DJ31" s="557"/>
      <c r="DK31" s="557"/>
      <c r="DL31" s="557"/>
      <c r="DM31" s="557"/>
      <c r="DN31" s="557"/>
      <c r="DO31" s="557"/>
      <c r="DP31" s="557"/>
      <c r="DQ31" s="557"/>
      <c r="DR31" s="557"/>
      <c r="DS31" s="558">
        <v>2</v>
      </c>
      <c r="DT31" s="558"/>
      <c r="DU31" s="558"/>
      <c r="DV31" s="558" t="s">
        <v>326</v>
      </c>
      <c r="DW31" s="558"/>
      <c r="DX31" s="558"/>
      <c r="DY31" s="563">
        <v>2</v>
      </c>
      <c r="DZ31" s="563"/>
      <c r="EA31" s="563"/>
      <c r="EB31" s="563" t="s">
        <v>326</v>
      </c>
      <c r="EC31" s="563"/>
      <c r="ED31" s="563"/>
      <c r="EE31" s="560">
        <v>1</v>
      </c>
      <c r="EF31" s="560"/>
      <c r="EG31" s="560"/>
      <c r="EH31" s="560" t="s">
        <v>326</v>
      </c>
      <c r="EI31" s="560"/>
      <c r="EJ31" s="560"/>
      <c r="EK31" s="557"/>
      <c r="EL31" s="557"/>
      <c r="EM31" s="557"/>
      <c r="EN31" s="557"/>
      <c r="EO31" s="557"/>
      <c r="EP31" s="557"/>
      <c r="EQ31" s="557"/>
      <c r="ER31" s="557"/>
      <c r="ES31" s="557"/>
      <c r="ET31" s="557"/>
      <c r="EU31" s="557"/>
      <c r="EV31" s="557"/>
      <c r="EW31" s="558">
        <v>2</v>
      </c>
      <c r="EX31" s="558"/>
      <c r="EY31" s="558"/>
      <c r="EZ31" s="558" t="s">
        <v>326</v>
      </c>
      <c r="FA31" s="558"/>
      <c r="FB31" s="558"/>
      <c r="FC31" s="563">
        <v>2</v>
      </c>
      <c r="FD31" s="563"/>
      <c r="FE31" s="563"/>
      <c r="FF31" s="563" t="s">
        <v>326</v>
      </c>
      <c r="FG31" s="563"/>
      <c r="FH31" s="563"/>
      <c r="FI31" s="560">
        <v>1</v>
      </c>
      <c r="FJ31" s="560"/>
      <c r="FK31" s="560"/>
      <c r="FL31" s="560" t="s">
        <v>326</v>
      </c>
      <c r="FM31" s="560"/>
      <c r="FN31" s="560"/>
    </row>
    <row r="32" spans="1:256" s="564" customFormat="1" x14ac:dyDescent="0.25">
      <c r="C32" s="558" t="s">
        <v>352</v>
      </c>
      <c r="D32" s="558"/>
      <c r="E32" s="558"/>
      <c r="F32" s="558" t="s">
        <v>352</v>
      </c>
      <c r="G32" s="558"/>
      <c r="H32" s="558"/>
      <c r="I32" s="563" t="s">
        <v>352</v>
      </c>
      <c r="J32" s="563"/>
      <c r="K32" s="563"/>
      <c r="L32" s="563" t="s">
        <v>352</v>
      </c>
      <c r="M32" s="563"/>
      <c r="N32" s="563"/>
      <c r="O32" s="560" t="s">
        <v>352</v>
      </c>
      <c r="P32" s="560"/>
      <c r="Q32" s="560"/>
      <c r="R32" s="560" t="s">
        <v>352</v>
      </c>
      <c r="S32" s="560"/>
      <c r="T32" s="560"/>
      <c r="U32" s="557"/>
      <c r="V32" s="557"/>
      <c r="W32" s="557"/>
      <c r="X32" s="557"/>
      <c r="Y32" s="557"/>
      <c r="Z32" s="557"/>
      <c r="AA32" s="557"/>
      <c r="AB32" s="557"/>
      <c r="AC32" s="557"/>
      <c r="AD32" s="557"/>
      <c r="AE32" s="557"/>
      <c r="AF32" s="557"/>
      <c r="AG32" s="558" t="s">
        <v>352</v>
      </c>
      <c r="AH32" s="558"/>
      <c r="AI32" s="558"/>
      <c r="AJ32" s="558" t="s">
        <v>352</v>
      </c>
      <c r="AK32" s="558"/>
      <c r="AL32" s="558"/>
      <c r="AM32" s="563" t="s">
        <v>352</v>
      </c>
      <c r="AN32" s="563"/>
      <c r="AO32" s="563"/>
      <c r="AP32" s="563" t="s">
        <v>352</v>
      </c>
      <c r="AQ32" s="563"/>
      <c r="AR32" s="563"/>
      <c r="AS32" s="560" t="s">
        <v>352</v>
      </c>
      <c r="AT32" s="560"/>
      <c r="AU32" s="560"/>
      <c r="AV32" s="560" t="s">
        <v>352</v>
      </c>
      <c r="AW32" s="560"/>
      <c r="AX32" s="560"/>
      <c r="AY32" s="557"/>
      <c r="AZ32" s="557"/>
      <c r="BA32" s="557"/>
      <c r="BB32" s="557"/>
      <c r="BC32" s="557"/>
      <c r="BD32" s="557"/>
      <c r="BE32" s="557"/>
      <c r="BF32" s="557"/>
      <c r="BG32" s="557"/>
      <c r="BH32" s="557"/>
      <c r="BI32" s="557"/>
      <c r="BJ32" s="557"/>
      <c r="BK32" s="558" t="s">
        <v>352</v>
      </c>
      <c r="BL32" s="558"/>
      <c r="BM32" s="558"/>
      <c r="BN32" s="558" t="s">
        <v>352</v>
      </c>
      <c r="BO32" s="558"/>
      <c r="BP32" s="558"/>
      <c r="BQ32" s="563" t="s">
        <v>352</v>
      </c>
      <c r="BR32" s="563"/>
      <c r="BS32" s="563"/>
      <c r="BT32" s="563" t="s">
        <v>352</v>
      </c>
      <c r="BU32" s="563"/>
      <c r="BV32" s="563"/>
      <c r="BW32" s="560" t="s">
        <v>352</v>
      </c>
      <c r="BX32" s="560"/>
      <c r="BY32" s="560"/>
      <c r="BZ32" s="560" t="s">
        <v>352</v>
      </c>
      <c r="CA32" s="560"/>
      <c r="CB32" s="560"/>
      <c r="CC32" s="557"/>
      <c r="CD32" s="557"/>
      <c r="CE32" s="557"/>
      <c r="CF32" s="557"/>
      <c r="CG32" s="557"/>
      <c r="CH32" s="557"/>
      <c r="CI32" s="557"/>
      <c r="CJ32" s="557"/>
      <c r="CK32" s="557"/>
      <c r="CL32" s="557"/>
      <c r="CM32" s="557"/>
      <c r="CN32" s="557"/>
      <c r="CO32" s="558" t="s">
        <v>352</v>
      </c>
      <c r="CP32" s="558"/>
      <c r="CQ32" s="558"/>
      <c r="CR32" s="558" t="s">
        <v>352</v>
      </c>
      <c r="CS32" s="558"/>
      <c r="CT32" s="558"/>
      <c r="CU32" s="563" t="s">
        <v>352</v>
      </c>
      <c r="CV32" s="563"/>
      <c r="CW32" s="563"/>
      <c r="CX32" s="563" t="s">
        <v>352</v>
      </c>
      <c r="CY32" s="563"/>
      <c r="CZ32" s="563"/>
      <c r="DA32" s="560" t="s">
        <v>352</v>
      </c>
      <c r="DB32" s="560"/>
      <c r="DC32" s="560"/>
      <c r="DD32" s="560" t="s">
        <v>352</v>
      </c>
      <c r="DE32" s="560"/>
      <c r="DF32" s="560"/>
      <c r="DG32" s="557"/>
      <c r="DH32" s="557"/>
      <c r="DI32" s="557"/>
      <c r="DJ32" s="557"/>
      <c r="DK32" s="557"/>
      <c r="DL32" s="557"/>
      <c r="DM32" s="557"/>
      <c r="DN32" s="557"/>
      <c r="DO32" s="557"/>
      <c r="DP32" s="557"/>
      <c r="DQ32" s="557"/>
      <c r="DR32" s="557"/>
      <c r="DS32" s="558" t="s">
        <v>352</v>
      </c>
      <c r="DT32" s="558"/>
      <c r="DU32" s="558"/>
      <c r="DV32" s="558" t="s">
        <v>352</v>
      </c>
      <c r="DW32" s="558"/>
      <c r="DX32" s="558"/>
      <c r="DY32" s="563" t="s">
        <v>352</v>
      </c>
      <c r="DZ32" s="563"/>
      <c r="EA32" s="563"/>
      <c r="EB32" s="563" t="s">
        <v>352</v>
      </c>
      <c r="EC32" s="563"/>
      <c r="ED32" s="563"/>
      <c r="EE32" s="560" t="s">
        <v>352</v>
      </c>
      <c r="EF32" s="560"/>
      <c r="EG32" s="560"/>
      <c r="EH32" s="560" t="s">
        <v>352</v>
      </c>
      <c r="EI32" s="560"/>
      <c r="EJ32" s="560"/>
      <c r="EK32" s="557"/>
      <c r="EL32" s="557"/>
      <c r="EM32" s="557"/>
      <c r="EN32" s="557"/>
      <c r="EO32" s="557"/>
      <c r="EP32" s="557"/>
      <c r="EQ32" s="557"/>
      <c r="ER32" s="557"/>
      <c r="ES32" s="557"/>
      <c r="ET32" s="557"/>
      <c r="EU32" s="557"/>
      <c r="EV32" s="557"/>
      <c r="EW32" s="558" t="s">
        <v>352</v>
      </c>
      <c r="EX32" s="558"/>
      <c r="EY32" s="558"/>
      <c r="EZ32" s="558" t="s">
        <v>352</v>
      </c>
      <c r="FA32" s="558"/>
      <c r="FB32" s="558"/>
      <c r="FC32" s="563" t="s">
        <v>352</v>
      </c>
      <c r="FD32" s="563"/>
      <c r="FE32" s="563"/>
      <c r="FF32" s="563" t="s">
        <v>352</v>
      </c>
      <c r="FG32" s="563"/>
      <c r="FH32" s="563"/>
      <c r="FI32" s="560" t="s">
        <v>352</v>
      </c>
      <c r="FJ32" s="560"/>
      <c r="FK32" s="560"/>
      <c r="FL32" s="560" t="s">
        <v>352</v>
      </c>
      <c r="FM32" s="560"/>
      <c r="FN32" s="560"/>
    </row>
    <row r="33" spans="1:228" s="564" customFormat="1" x14ac:dyDescent="0.25">
      <c r="C33" s="558" t="s">
        <v>326</v>
      </c>
      <c r="D33" s="558" t="s">
        <v>354</v>
      </c>
      <c r="E33" s="558" t="s">
        <v>353</v>
      </c>
      <c r="F33" s="558" t="s">
        <v>326</v>
      </c>
      <c r="G33" s="558" t="s">
        <v>354</v>
      </c>
      <c r="H33" s="558" t="s">
        <v>353</v>
      </c>
      <c r="I33" s="563" t="s">
        <v>326</v>
      </c>
      <c r="J33" s="563" t="s">
        <v>354</v>
      </c>
      <c r="K33" s="563" t="s">
        <v>353</v>
      </c>
      <c r="L33" s="563" t="s">
        <v>326</v>
      </c>
      <c r="M33" s="563" t="s">
        <v>354</v>
      </c>
      <c r="N33" s="563" t="s">
        <v>353</v>
      </c>
      <c r="O33" s="560" t="s">
        <v>326</v>
      </c>
      <c r="P33" s="560" t="s">
        <v>354</v>
      </c>
      <c r="Q33" s="560" t="s">
        <v>353</v>
      </c>
      <c r="R33" s="560" t="s">
        <v>326</v>
      </c>
      <c r="S33" s="560" t="s">
        <v>354</v>
      </c>
      <c r="T33" s="560" t="s">
        <v>353</v>
      </c>
      <c r="U33" s="557"/>
      <c r="V33" s="557"/>
      <c r="W33" s="557"/>
      <c r="X33" s="557"/>
      <c r="Y33" s="557"/>
      <c r="Z33" s="557"/>
      <c r="AA33" s="557"/>
      <c r="AB33" s="557"/>
      <c r="AC33" s="557"/>
      <c r="AD33" s="557"/>
      <c r="AE33" s="557"/>
      <c r="AF33" s="557"/>
      <c r="AG33" s="558" t="s">
        <v>326</v>
      </c>
      <c r="AH33" s="558" t="s">
        <v>354</v>
      </c>
      <c r="AI33" s="558" t="s">
        <v>353</v>
      </c>
      <c r="AJ33" s="558" t="s">
        <v>326</v>
      </c>
      <c r="AK33" s="558" t="s">
        <v>354</v>
      </c>
      <c r="AL33" s="558" t="s">
        <v>353</v>
      </c>
      <c r="AM33" s="563" t="s">
        <v>326</v>
      </c>
      <c r="AN33" s="563" t="s">
        <v>354</v>
      </c>
      <c r="AO33" s="563" t="s">
        <v>353</v>
      </c>
      <c r="AP33" s="563" t="s">
        <v>326</v>
      </c>
      <c r="AQ33" s="563" t="s">
        <v>354</v>
      </c>
      <c r="AR33" s="563" t="s">
        <v>353</v>
      </c>
      <c r="AS33" s="560" t="s">
        <v>326</v>
      </c>
      <c r="AT33" s="560" t="s">
        <v>354</v>
      </c>
      <c r="AU33" s="560" t="s">
        <v>353</v>
      </c>
      <c r="AV33" s="560" t="s">
        <v>326</v>
      </c>
      <c r="AW33" s="560" t="s">
        <v>354</v>
      </c>
      <c r="AX33" s="560" t="s">
        <v>353</v>
      </c>
      <c r="AY33" s="557"/>
      <c r="AZ33" s="557"/>
      <c r="BA33" s="557"/>
      <c r="BB33" s="557"/>
      <c r="BC33" s="557"/>
      <c r="BD33" s="557"/>
      <c r="BE33" s="557"/>
      <c r="BF33" s="557"/>
      <c r="BG33" s="557"/>
      <c r="BH33" s="557"/>
      <c r="BI33" s="557"/>
      <c r="BJ33" s="557"/>
      <c r="BK33" s="558" t="s">
        <v>326</v>
      </c>
      <c r="BL33" s="558" t="s">
        <v>354</v>
      </c>
      <c r="BM33" s="558" t="s">
        <v>353</v>
      </c>
      <c r="BN33" s="558" t="s">
        <v>326</v>
      </c>
      <c r="BO33" s="558" t="s">
        <v>354</v>
      </c>
      <c r="BP33" s="558" t="s">
        <v>353</v>
      </c>
      <c r="BQ33" s="563" t="s">
        <v>326</v>
      </c>
      <c r="BR33" s="563" t="s">
        <v>354</v>
      </c>
      <c r="BS33" s="563" t="s">
        <v>353</v>
      </c>
      <c r="BT33" s="563" t="s">
        <v>326</v>
      </c>
      <c r="BU33" s="563" t="s">
        <v>354</v>
      </c>
      <c r="BV33" s="563" t="s">
        <v>353</v>
      </c>
      <c r="BW33" s="560" t="s">
        <v>326</v>
      </c>
      <c r="BX33" s="560" t="s">
        <v>354</v>
      </c>
      <c r="BY33" s="560" t="s">
        <v>353</v>
      </c>
      <c r="BZ33" s="560" t="s">
        <v>326</v>
      </c>
      <c r="CA33" s="560" t="s">
        <v>354</v>
      </c>
      <c r="CB33" s="560" t="s">
        <v>353</v>
      </c>
      <c r="CC33" s="557"/>
      <c r="CD33" s="557"/>
      <c r="CE33" s="557"/>
      <c r="CF33" s="557"/>
      <c r="CG33" s="557"/>
      <c r="CH33" s="557"/>
      <c r="CI33" s="557"/>
      <c r="CJ33" s="557"/>
      <c r="CK33" s="557"/>
      <c r="CL33" s="557"/>
      <c r="CM33" s="557"/>
      <c r="CN33" s="557"/>
      <c r="CO33" s="558" t="s">
        <v>326</v>
      </c>
      <c r="CP33" s="558" t="s">
        <v>354</v>
      </c>
      <c r="CQ33" s="558" t="s">
        <v>353</v>
      </c>
      <c r="CR33" s="558" t="s">
        <v>326</v>
      </c>
      <c r="CS33" s="558" t="s">
        <v>354</v>
      </c>
      <c r="CT33" s="558" t="s">
        <v>353</v>
      </c>
      <c r="CU33" s="563" t="s">
        <v>326</v>
      </c>
      <c r="CV33" s="563" t="s">
        <v>354</v>
      </c>
      <c r="CW33" s="563" t="s">
        <v>353</v>
      </c>
      <c r="CX33" s="563" t="s">
        <v>326</v>
      </c>
      <c r="CY33" s="563" t="s">
        <v>354</v>
      </c>
      <c r="CZ33" s="563" t="s">
        <v>353</v>
      </c>
      <c r="DA33" s="560" t="s">
        <v>326</v>
      </c>
      <c r="DB33" s="560" t="s">
        <v>354</v>
      </c>
      <c r="DC33" s="560" t="s">
        <v>353</v>
      </c>
      <c r="DD33" s="560" t="s">
        <v>326</v>
      </c>
      <c r="DE33" s="560" t="s">
        <v>354</v>
      </c>
      <c r="DF33" s="560" t="s">
        <v>353</v>
      </c>
      <c r="DG33" s="557"/>
      <c r="DH33" s="557"/>
      <c r="DI33" s="557"/>
      <c r="DJ33" s="557"/>
      <c r="DK33" s="557"/>
      <c r="DL33" s="557"/>
      <c r="DM33" s="557"/>
      <c r="DN33" s="557"/>
      <c r="DO33" s="557"/>
      <c r="DP33" s="557"/>
      <c r="DQ33" s="557"/>
      <c r="DR33" s="557"/>
      <c r="DS33" s="558" t="s">
        <v>326</v>
      </c>
      <c r="DT33" s="558" t="s">
        <v>354</v>
      </c>
      <c r="DU33" s="558" t="s">
        <v>353</v>
      </c>
      <c r="DV33" s="558" t="s">
        <v>326</v>
      </c>
      <c r="DW33" s="558" t="s">
        <v>354</v>
      </c>
      <c r="DX33" s="558" t="s">
        <v>353</v>
      </c>
      <c r="DY33" s="563" t="s">
        <v>326</v>
      </c>
      <c r="DZ33" s="563" t="s">
        <v>354</v>
      </c>
      <c r="EA33" s="563" t="s">
        <v>353</v>
      </c>
      <c r="EB33" s="563" t="s">
        <v>326</v>
      </c>
      <c r="EC33" s="563" t="s">
        <v>354</v>
      </c>
      <c r="ED33" s="563" t="s">
        <v>353</v>
      </c>
      <c r="EE33" s="560" t="s">
        <v>326</v>
      </c>
      <c r="EF33" s="560" t="s">
        <v>354</v>
      </c>
      <c r="EG33" s="560" t="s">
        <v>353</v>
      </c>
      <c r="EH33" s="560" t="s">
        <v>326</v>
      </c>
      <c r="EI33" s="560" t="s">
        <v>354</v>
      </c>
      <c r="EJ33" s="560" t="s">
        <v>353</v>
      </c>
      <c r="EK33" s="557"/>
      <c r="EL33" s="557"/>
      <c r="EM33" s="557"/>
      <c r="EN33" s="557"/>
      <c r="EO33" s="557"/>
      <c r="EP33" s="557"/>
      <c r="EQ33" s="557"/>
      <c r="ER33" s="557"/>
      <c r="ES33" s="557"/>
      <c r="ET33" s="557"/>
      <c r="EU33" s="557"/>
      <c r="EV33" s="557"/>
      <c r="EW33" s="558" t="s">
        <v>326</v>
      </c>
      <c r="EX33" s="558" t="s">
        <v>354</v>
      </c>
      <c r="EY33" s="558" t="s">
        <v>353</v>
      </c>
      <c r="EZ33" s="558" t="s">
        <v>326</v>
      </c>
      <c r="FA33" s="558" t="s">
        <v>354</v>
      </c>
      <c r="FB33" s="558" t="s">
        <v>353</v>
      </c>
      <c r="FC33" s="563" t="s">
        <v>326</v>
      </c>
      <c r="FD33" s="563" t="s">
        <v>354</v>
      </c>
      <c r="FE33" s="563" t="s">
        <v>353</v>
      </c>
      <c r="FF33" s="563" t="s">
        <v>326</v>
      </c>
      <c r="FG33" s="563" t="s">
        <v>354</v>
      </c>
      <c r="FH33" s="563" t="s">
        <v>353</v>
      </c>
      <c r="FI33" s="560" t="s">
        <v>326</v>
      </c>
      <c r="FJ33" s="560" t="s">
        <v>354</v>
      </c>
      <c r="FK33" s="560" t="s">
        <v>353</v>
      </c>
      <c r="FL33" s="560" t="s">
        <v>326</v>
      </c>
      <c r="FM33" s="560" t="s">
        <v>354</v>
      </c>
      <c r="FN33" s="560" t="s">
        <v>353</v>
      </c>
    </row>
    <row r="34" spans="1:228" s="564" customFormat="1" x14ac:dyDescent="0.25">
      <c r="C34" s="558" t="s">
        <v>372</v>
      </c>
      <c r="D34" s="558" t="s">
        <v>372</v>
      </c>
      <c r="E34" s="558" t="s">
        <v>372</v>
      </c>
      <c r="F34" s="558" t="s">
        <v>372</v>
      </c>
      <c r="G34" s="558" t="s">
        <v>372</v>
      </c>
      <c r="H34" s="558" t="s">
        <v>372</v>
      </c>
      <c r="I34" s="563" t="s">
        <v>372</v>
      </c>
      <c r="J34" s="563" t="s">
        <v>372</v>
      </c>
      <c r="K34" s="563" t="s">
        <v>372</v>
      </c>
      <c r="L34" s="563" t="s">
        <v>372</v>
      </c>
      <c r="M34" s="563" t="s">
        <v>372</v>
      </c>
      <c r="N34" s="563" t="s">
        <v>372</v>
      </c>
      <c r="O34" s="560" t="s">
        <v>372</v>
      </c>
      <c r="P34" s="560" t="s">
        <v>372</v>
      </c>
      <c r="Q34" s="560" t="s">
        <v>372</v>
      </c>
      <c r="R34" s="560" t="s">
        <v>372</v>
      </c>
      <c r="S34" s="560" t="s">
        <v>372</v>
      </c>
      <c r="T34" s="560" t="s">
        <v>372</v>
      </c>
      <c r="U34" s="557"/>
      <c r="V34" s="557"/>
      <c r="W34" s="557"/>
      <c r="X34" s="557"/>
      <c r="Y34" s="557"/>
      <c r="Z34" s="557"/>
      <c r="AA34" s="557"/>
      <c r="AB34" s="557"/>
      <c r="AC34" s="557"/>
      <c r="AD34" s="557"/>
      <c r="AE34" s="557"/>
      <c r="AF34" s="557"/>
      <c r="AG34" s="558" t="s">
        <v>372</v>
      </c>
      <c r="AH34" s="558" t="s">
        <v>372</v>
      </c>
      <c r="AI34" s="558" t="s">
        <v>372</v>
      </c>
      <c r="AJ34" s="558" t="s">
        <v>372</v>
      </c>
      <c r="AK34" s="558" t="s">
        <v>372</v>
      </c>
      <c r="AL34" s="558" t="s">
        <v>372</v>
      </c>
      <c r="AM34" s="563" t="s">
        <v>372</v>
      </c>
      <c r="AN34" s="563" t="s">
        <v>372</v>
      </c>
      <c r="AO34" s="563" t="s">
        <v>372</v>
      </c>
      <c r="AP34" s="563" t="s">
        <v>372</v>
      </c>
      <c r="AQ34" s="563" t="s">
        <v>372</v>
      </c>
      <c r="AR34" s="563" t="s">
        <v>372</v>
      </c>
      <c r="AS34" s="560" t="s">
        <v>372</v>
      </c>
      <c r="AT34" s="560" t="s">
        <v>372</v>
      </c>
      <c r="AU34" s="560" t="s">
        <v>372</v>
      </c>
      <c r="AV34" s="560" t="s">
        <v>372</v>
      </c>
      <c r="AW34" s="560" t="s">
        <v>372</v>
      </c>
      <c r="AX34" s="560" t="s">
        <v>372</v>
      </c>
      <c r="AY34" s="557"/>
      <c r="AZ34" s="557"/>
      <c r="BA34" s="557"/>
      <c r="BB34" s="557"/>
      <c r="BC34" s="557"/>
      <c r="BD34" s="557"/>
      <c r="BE34" s="557"/>
      <c r="BF34" s="557"/>
      <c r="BG34" s="557"/>
      <c r="BH34" s="557"/>
      <c r="BI34" s="557"/>
      <c r="BJ34" s="557"/>
      <c r="BK34" s="558" t="s">
        <v>372</v>
      </c>
      <c r="BL34" s="558" t="s">
        <v>372</v>
      </c>
      <c r="BM34" s="558" t="s">
        <v>372</v>
      </c>
      <c r="BN34" s="558" t="s">
        <v>372</v>
      </c>
      <c r="BO34" s="558" t="s">
        <v>372</v>
      </c>
      <c r="BP34" s="558" t="s">
        <v>372</v>
      </c>
      <c r="BQ34" s="563" t="s">
        <v>372</v>
      </c>
      <c r="BR34" s="563" t="s">
        <v>372</v>
      </c>
      <c r="BS34" s="563" t="s">
        <v>372</v>
      </c>
      <c r="BT34" s="563" t="s">
        <v>372</v>
      </c>
      <c r="BU34" s="563" t="s">
        <v>372</v>
      </c>
      <c r="BV34" s="563" t="s">
        <v>372</v>
      </c>
      <c r="BW34" s="560" t="s">
        <v>372</v>
      </c>
      <c r="BX34" s="560" t="s">
        <v>372</v>
      </c>
      <c r="BY34" s="560" t="s">
        <v>372</v>
      </c>
      <c r="BZ34" s="560" t="s">
        <v>372</v>
      </c>
      <c r="CA34" s="560" t="s">
        <v>372</v>
      </c>
      <c r="CB34" s="560" t="s">
        <v>372</v>
      </c>
      <c r="CC34" s="557"/>
      <c r="CD34" s="557"/>
      <c r="CE34" s="557"/>
      <c r="CF34" s="557"/>
      <c r="CG34" s="557"/>
      <c r="CH34" s="557"/>
      <c r="CI34" s="557"/>
      <c r="CJ34" s="557"/>
      <c r="CK34" s="557"/>
      <c r="CL34" s="557"/>
      <c r="CM34" s="557"/>
      <c r="CN34" s="557"/>
      <c r="CO34" s="558" t="s">
        <v>372</v>
      </c>
      <c r="CP34" s="558" t="s">
        <v>372</v>
      </c>
      <c r="CQ34" s="558" t="s">
        <v>372</v>
      </c>
      <c r="CR34" s="558" t="s">
        <v>372</v>
      </c>
      <c r="CS34" s="558" t="s">
        <v>372</v>
      </c>
      <c r="CT34" s="558" t="s">
        <v>372</v>
      </c>
      <c r="CU34" s="563" t="s">
        <v>372</v>
      </c>
      <c r="CV34" s="563" t="s">
        <v>372</v>
      </c>
      <c r="CW34" s="563" t="s">
        <v>372</v>
      </c>
      <c r="CX34" s="563" t="s">
        <v>372</v>
      </c>
      <c r="CY34" s="563" t="s">
        <v>372</v>
      </c>
      <c r="CZ34" s="563" t="s">
        <v>372</v>
      </c>
      <c r="DA34" s="560" t="s">
        <v>372</v>
      </c>
      <c r="DB34" s="560" t="s">
        <v>372</v>
      </c>
      <c r="DC34" s="560" t="s">
        <v>372</v>
      </c>
      <c r="DD34" s="560" t="s">
        <v>372</v>
      </c>
      <c r="DE34" s="560" t="s">
        <v>372</v>
      </c>
      <c r="DF34" s="560" t="s">
        <v>372</v>
      </c>
      <c r="DG34" s="557"/>
      <c r="DH34" s="557"/>
      <c r="DI34" s="557"/>
      <c r="DJ34" s="557"/>
      <c r="DK34" s="557"/>
      <c r="DL34" s="557"/>
      <c r="DM34" s="557"/>
      <c r="DN34" s="557"/>
      <c r="DO34" s="557"/>
      <c r="DP34" s="557"/>
      <c r="DQ34" s="557"/>
      <c r="DR34" s="557"/>
      <c r="DS34" s="558" t="s">
        <v>372</v>
      </c>
      <c r="DT34" s="558" t="s">
        <v>372</v>
      </c>
      <c r="DU34" s="558" t="s">
        <v>372</v>
      </c>
      <c r="DV34" s="558" t="s">
        <v>372</v>
      </c>
      <c r="DW34" s="558" t="s">
        <v>372</v>
      </c>
      <c r="DX34" s="558" t="s">
        <v>372</v>
      </c>
      <c r="DY34" s="563" t="s">
        <v>372</v>
      </c>
      <c r="DZ34" s="563" t="s">
        <v>372</v>
      </c>
      <c r="EA34" s="563" t="s">
        <v>372</v>
      </c>
      <c r="EB34" s="563" t="s">
        <v>372</v>
      </c>
      <c r="EC34" s="563" t="s">
        <v>372</v>
      </c>
      <c r="ED34" s="563" t="s">
        <v>372</v>
      </c>
      <c r="EE34" s="560" t="s">
        <v>372</v>
      </c>
      <c r="EF34" s="560" t="s">
        <v>372</v>
      </c>
      <c r="EG34" s="560" t="s">
        <v>372</v>
      </c>
      <c r="EH34" s="560" t="s">
        <v>372</v>
      </c>
      <c r="EI34" s="560" t="s">
        <v>372</v>
      </c>
      <c r="EJ34" s="560" t="s">
        <v>372</v>
      </c>
      <c r="EK34" s="557"/>
      <c r="EL34" s="557"/>
      <c r="EM34" s="557"/>
      <c r="EN34" s="557"/>
      <c r="EO34" s="557"/>
      <c r="EP34" s="557"/>
      <c r="EQ34" s="557"/>
      <c r="ER34" s="557"/>
      <c r="ES34" s="557"/>
      <c r="ET34" s="557"/>
      <c r="EU34" s="557"/>
      <c r="EV34" s="557"/>
      <c r="EW34" s="558" t="s">
        <v>372</v>
      </c>
      <c r="EX34" s="558" t="s">
        <v>372</v>
      </c>
      <c r="EY34" s="558" t="s">
        <v>372</v>
      </c>
      <c r="EZ34" s="558" t="s">
        <v>372</v>
      </c>
      <c r="FA34" s="558" t="s">
        <v>372</v>
      </c>
      <c r="FB34" s="558" t="s">
        <v>372</v>
      </c>
      <c r="FC34" s="563" t="s">
        <v>372</v>
      </c>
      <c r="FD34" s="563" t="s">
        <v>372</v>
      </c>
      <c r="FE34" s="563" t="s">
        <v>372</v>
      </c>
      <c r="FF34" s="563" t="s">
        <v>372</v>
      </c>
      <c r="FG34" s="563" t="s">
        <v>372</v>
      </c>
      <c r="FH34" s="563" t="s">
        <v>372</v>
      </c>
      <c r="FI34" s="560" t="s">
        <v>372</v>
      </c>
      <c r="FJ34" s="560" t="s">
        <v>372</v>
      </c>
      <c r="FK34" s="560" t="s">
        <v>372</v>
      </c>
      <c r="FL34" s="560" t="s">
        <v>372</v>
      </c>
      <c r="FM34" s="560" t="s">
        <v>372</v>
      </c>
      <c r="FN34" s="560" t="s">
        <v>372</v>
      </c>
      <c r="FU34" s="564" t="s">
        <v>212</v>
      </c>
    </row>
    <row r="35" spans="1:228" s="564" customFormat="1" x14ac:dyDescent="0.25">
      <c r="A35" s="567"/>
      <c r="B35" s="565" t="s">
        <v>48</v>
      </c>
      <c r="C35" s="566">
        <v>94</v>
      </c>
      <c r="D35" s="566">
        <v>94</v>
      </c>
      <c r="E35" s="566">
        <v>94</v>
      </c>
      <c r="F35" s="566">
        <v>46477</v>
      </c>
      <c r="G35" s="566">
        <v>22628</v>
      </c>
      <c r="H35" s="566">
        <v>23849</v>
      </c>
      <c r="I35" s="566">
        <v>97</v>
      </c>
      <c r="J35" s="566">
        <v>97</v>
      </c>
      <c r="K35" s="566">
        <v>98</v>
      </c>
      <c r="L35" s="566">
        <v>46539</v>
      </c>
      <c r="M35" s="566">
        <v>22662</v>
      </c>
      <c r="N35" s="566">
        <v>23877</v>
      </c>
      <c r="O35" s="566">
        <v>95</v>
      </c>
      <c r="P35" s="566">
        <v>96</v>
      </c>
      <c r="Q35" s="566">
        <v>94</v>
      </c>
      <c r="R35" s="566">
        <v>46800</v>
      </c>
      <c r="S35" s="566">
        <v>22824</v>
      </c>
      <c r="T35" s="566">
        <v>23976</v>
      </c>
      <c r="U35" s="557"/>
      <c r="AG35" s="566">
        <v>95</v>
      </c>
      <c r="AH35" s="566">
        <v>94</v>
      </c>
      <c r="AI35" s="566">
        <v>95</v>
      </c>
      <c r="AJ35" s="566">
        <v>23040</v>
      </c>
      <c r="AK35" s="566">
        <v>10645</v>
      </c>
      <c r="AL35" s="566">
        <v>12395</v>
      </c>
      <c r="AM35" s="566">
        <v>97</v>
      </c>
      <c r="AN35" s="566">
        <v>96</v>
      </c>
      <c r="AO35" s="566">
        <v>98</v>
      </c>
      <c r="AP35" s="566">
        <v>23073</v>
      </c>
      <c r="AQ35" s="566">
        <v>10664</v>
      </c>
      <c r="AR35" s="566">
        <v>12409</v>
      </c>
      <c r="AS35" s="566">
        <v>93</v>
      </c>
      <c r="AT35" s="566">
        <v>94</v>
      </c>
      <c r="AU35" s="566">
        <v>93</v>
      </c>
      <c r="AV35" s="566">
        <v>23093</v>
      </c>
      <c r="AW35" s="566">
        <v>10674</v>
      </c>
      <c r="AX35" s="566">
        <v>12419</v>
      </c>
      <c r="AY35" s="557"/>
      <c r="AZ35" s="557"/>
      <c r="BA35" s="557"/>
      <c r="BB35" s="557"/>
      <c r="BC35" s="557"/>
      <c r="BD35" s="557"/>
      <c r="BE35" s="557"/>
      <c r="BF35" s="557"/>
      <c r="BG35" s="557"/>
      <c r="BH35" s="557"/>
      <c r="BI35" s="557"/>
      <c r="BJ35" s="557"/>
      <c r="BK35" s="566">
        <v>96</v>
      </c>
      <c r="BL35" s="566">
        <v>96</v>
      </c>
      <c r="BM35" s="566">
        <v>97</v>
      </c>
      <c r="BN35" s="566">
        <v>1625</v>
      </c>
      <c r="BO35" s="566">
        <v>746</v>
      </c>
      <c r="BP35" s="566">
        <v>879</v>
      </c>
      <c r="BQ35" s="566">
        <v>98</v>
      </c>
      <c r="BR35" s="566">
        <v>97</v>
      </c>
      <c r="BS35" s="566">
        <v>99</v>
      </c>
      <c r="BT35" s="566">
        <v>1631</v>
      </c>
      <c r="BU35" s="566">
        <v>748</v>
      </c>
      <c r="BV35" s="566">
        <v>883</v>
      </c>
      <c r="BW35" s="566">
        <v>98</v>
      </c>
      <c r="BX35" s="566">
        <v>98</v>
      </c>
      <c r="BY35" s="566">
        <v>98</v>
      </c>
      <c r="BZ35" s="566">
        <v>1678</v>
      </c>
      <c r="CA35" s="566">
        <v>775</v>
      </c>
      <c r="CB35" s="566">
        <v>903</v>
      </c>
      <c r="CO35" s="566">
        <v>95</v>
      </c>
      <c r="CP35" s="566">
        <v>95</v>
      </c>
      <c r="CQ35" s="566">
        <v>95</v>
      </c>
      <c r="CR35" s="566">
        <v>21601</v>
      </c>
      <c r="CS35" s="566">
        <v>10145</v>
      </c>
      <c r="CT35" s="566">
        <v>11456</v>
      </c>
      <c r="CU35" s="566">
        <v>97</v>
      </c>
      <c r="CV35" s="566">
        <v>97</v>
      </c>
      <c r="CW35" s="566">
        <v>98</v>
      </c>
      <c r="CX35" s="566">
        <v>21627</v>
      </c>
      <c r="CY35" s="566">
        <v>10156</v>
      </c>
      <c r="CZ35" s="566">
        <v>11471</v>
      </c>
      <c r="DA35" s="566">
        <v>93</v>
      </c>
      <c r="DB35" s="566">
        <v>94</v>
      </c>
      <c r="DC35" s="566">
        <v>92</v>
      </c>
      <c r="DD35" s="566">
        <v>21685</v>
      </c>
      <c r="DE35" s="566">
        <v>10188</v>
      </c>
      <c r="DF35" s="566">
        <v>11497</v>
      </c>
      <c r="DG35" s="557"/>
      <c r="DH35" s="557"/>
      <c r="DI35" s="557"/>
      <c r="DJ35" s="557"/>
      <c r="DK35" s="557"/>
      <c r="DL35" s="557"/>
      <c r="DM35" s="557"/>
      <c r="DN35" s="557"/>
      <c r="DO35" s="557"/>
      <c r="DP35" s="557"/>
      <c r="DQ35" s="557"/>
      <c r="DR35" s="557"/>
      <c r="DS35" s="566">
        <v>94</v>
      </c>
      <c r="DT35" s="566">
        <v>94</v>
      </c>
      <c r="DU35" s="566">
        <v>94</v>
      </c>
      <c r="DV35" s="566">
        <v>340823</v>
      </c>
      <c r="DW35" s="566">
        <v>162857</v>
      </c>
      <c r="DX35" s="566">
        <v>177966</v>
      </c>
      <c r="DY35" s="566">
        <v>97</v>
      </c>
      <c r="DZ35" s="566">
        <v>96</v>
      </c>
      <c r="EA35" s="566">
        <v>97</v>
      </c>
      <c r="EB35" s="566">
        <v>341042</v>
      </c>
      <c r="EC35" s="566">
        <v>162933</v>
      </c>
      <c r="ED35" s="566">
        <v>178109</v>
      </c>
      <c r="EE35" s="566">
        <v>93</v>
      </c>
      <c r="EF35" s="566">
        <v>95</v>
      </c>
      <c r="EG35" s="566">
        <v>92</v>
      </c>
      <c r="EH35" s="566">
        <v>341275</v>
      </c>
      <c r="EI35" s="566">
        <v>163149</v>
      </c>
      <c r="EJ35" s="566">
        <v>178126</v>
      </c>
      <c r="EK35" s="557"/>
      <c r="EL35" s="557"/>
      <c r="EM35" s="557"/>
      <c r="EN35" s="557"/>
      <c r="EO35" s="557"/>
      <c r="EP35" s="557"/>
      <c r="EQ35" s="557"/>
      <c r="ER35" s="557"/>
      <c r="ES35" s="557"/>
      <c r="ET35" s="557"/>
      <c r="EU35" s="557"/>
      <c r="EV35" s="557"/>
      <c r="EW35" s="566">
        <v>94</v>
      </c>
      <c r="EX35" s="566">
        <v>94</v>
      </c>
      <c r="EY35" s="566">
        <v>94</v>
      </c>
      <c r="EZ35" s="566">
        <v>442655</v>
      </c>
      <c r="FA35" s="566">
        <v>211426</v>
      </c>
      <c r="FB35" s="566">
        <v>231229</v>
      </c>
      <c r="FC35" s="566">
        <v>97</v>
      </c>
      <c r="FD35" s="566">
        <v>96</v>
      </c>
      <c r="FE35" s="566">
        <v>97</v>
      </c>
      <c r="FF35" s="566">
        <v>443035</v>
      </c>
      <c r="FG35" s="566">
        <v>211583</v>
      </c>
      <c r="FH35" s="566">
        <v>231452</v>
      </c>
      <c r="FI35" s="566">
        <v>93</v>
      </c>
      <c r="FJ35" s="566">
        <v>95</v>
      </c>
      <c r="FK35" s="566">
        <v>92</v>
      </c>
      <c r="FL35" s="566">
        <v>443664</v>
      </c>
      <c r="FM35" s="566">
        <v>212052</v>
      </c>
      <c r="FN35" s="566">
        <v>231612</v>
      </c>
    </row>
    <row r="36" spans="1:228" s="555" customFormat="1" x14ac:dyDescent="0.25">
      <c r="A36" s="567"/>
      <c r="B36" s="565" t="s">
        <v>49</v>
      </c>
      <c r="C36" s="566">
        <v>75</v>
      </c>
      <c r="D36" s="566">
        <v>75</v>
      </c>
      <c r="E36" s="566">
        <v>74</v>
      </c>
      <c r="F36" s="566">
        <v>8528</v>
      </c>
      <c r="G36" s="566">
        <v>5419</v>
      </c>
      <c r="H36" s="566">
        <v>3109</v>
      </c>
      <c r="I36" s="566">
        <v>82</v>
      </c>
      <c r="J36" s="566">
        <v>82</v>
      </c>
      <c r="K36" s="566">
        <v>83</v>
      </c>
      <c r="L36" s="566">
        <v>8530</v>
      </c>
      <c r="M36" s="566">
        <v>5420</v>
      </c>
      <c r="N36" s="566">
        <v>3110</v>
      </c>
      <c r="O36" s="566">
        <v>74</v>
      </c>
      <c r="P36" s="566">
        <v>77</v>
      </c>
      <c r="Q36" s="566">
        <v>69</v>
      </c>
      <c r="R36" s="566">
        <v>8518</v>
      </c>
      <c r="S36" s="566">
        <v>5414</v>
      </c>
      <c r="T36" s="566">
        <v>3104</v>
      </c>
      <c r="U36" s="557"/>
      <c r="V36" s="564"/>
      <c r="W36" s="564"/>
      <c r="X36" s="564"/>
      <c r="Y36" s="564"/>
      <c r="Z36" s="564"/>
      <c r="AA36" s="564"/>
      <c r="AB36" s="564"/>
      <c r="AC36" s="564"/>
      <c r="AD36" s="564"/>
      <c r="AE36" s="564"/>
      <c r="AF36" s="564"/>
      <c r="AG36" s="566">
        <v>79</v>
      </c>
      <c r="AH36" s="566">
        <v>78</v>
      </c>
      <c r="AI36" s="566">
        <v>79</v>
      </c>
      <c r="AJ36" s="566">
        <v>6451</v>
      </c>
      <c r="AK36" s="566">
        <v>4224</v>
      </c>
      <c r="AL36" s="566">
        <v>2227</v>
      </c>
      <c r="AM36" s="566">
        <v>84</v>
      </c>
      <c r="AN36" s="566">
        <v>82</v>
      </c>
      <c r="AO36" s="566">
        <v>86</v>
      </c>
      <c r="AP36" s="566">
        <v>6449</v>
      </c>
      <c r="AQ36" s="566">
        <v>4226</v>
      </c>
      <c r="AR36" s="566">
        <v>2223</v>
      </c>
      <c r="AS36" s="566">
        <v>76</v>
      </c>
      <c r="AT36" s="566">
        <v>77</v>
      </c>
      <c r="AU36" s="566">
        <v>73</v>
      </c>
      <c r="AV36" s="566">
        <v>6449</v>
      </c>
      <c r="AW36" s="566">
        <v>4223</v>
      </c>
      <c r="AX36" s="566">
        <v>2226</v>
      </c>
      <c r="AY36" s="564"/>
      <c r="AZ36" s="564"/>
      <c r="BA36" s="564"/>
      <c r="BB36" s="564"/>
      <c r="BC36" s="564"/>
      <c r="BD36" s="564"/>
      <c r="BE36" s="564"/>
      <c r="BF36" s="564"/>
      <c r="BG36" s="564"/>
      <c r="BH36" s="564"/>
      <c r="BI36" s="564"/>
      <c r="BJ36" s="564"/>
      <c r="BK36" s="566">
        <v>75</v>
      </c>
      <c r="BL36" s="566">
        <v>73</v>
      </c>
      <c r="BM36" s="566">
        <v>80</v>
      </c>
      <c r="BN36" s="566">
        <v>160</v>
      </c>
      <c r="BO36" s="566">
        <v>106</v>
      </c>
      <c r="BP36" s="566">
        <v>54</v>
      </c>
      <c r="BQ36" s="566">
        <v>83</v>
      </c>
      <c r="BR36" s="566">
        <v>81</v>
      </c>
      <c r="BS36" s="566">
        <v>87</v>
      </c>
      <c r="BT36" s="566">
        <v>161</v>
      </c>
      <c r="BU36" s="566">
        <v>107</v>
      </c>
      <c r="BV36" s="566">
        <v>54</v>
      </c>
      <c r="BW36" s="566">
        <v>85</v>
      </c>
      <c r="BX36" s="566">
        <v>87</v>
      </c>
      <c r="BY36" s="566">
        <v>82</v>
      </c>
      <c r="BZ36" s="566">
        <v>161</v>
      </c>
      <c r="CA36" s="566">
        <v>106</v>
      </c>
      <c r="CB36" s="566">
        <v>55</v>
      </c>
      <c r="CC36" s="564"/>
      <c r="CD36" s="564"/>
      <c r="CE36" s="564" t="s">
        <v>212</v>
      </c>
      <c r="CF36" s="564"/>
      <c r="CG36" s="564"/>
      <c r="CH36" s="564"/>
      <c r="CI36" s="564"/>
      <c r="CJ36" s="564"/>
      <c r="CK36" s="564"/>
      <c r="CL36" s="564"/>
      <c r="CM36" s="564"/>
      <c r="CN36" s="564"/>
      <c r="CO36" s="566">
        <v>79</v>
      </c>
      <c r="CP36" s="566">
        <v>79</v>
      </c>
      <c r="CQ36" s="566">
        <v>79</v>
      </c>
      <c r="CR36" s="566">
        <v>5280</v>
      </c>
      <c r="CS36" s="566">
        <v>3469</v>
      </c>
      <c r="CT36" s="566">
        <v>1811</v>
      </c>
      <c r="CU36" s="566">
        <v>83</v>
      </c>
      <c r="CV36" s="566">
        <v>82</v>
      </c>
      <c r="CW36" s="566">
        <v>86</v>
      </c>
      <c r="CX36" s="566">
        <v>5280</v>
      </c>
      <c r="CY36" s="566">
        <v>3469</v>
      </c>
      <c r="CZ36" s="566">
        <v>1811</v>
      </c>
      <c r="DA36" s="566">
        <v>74</v>
      </c>
      <c r="DB36" s="566">
        <v>76</v>
      </c>
      <c r="DC36" s="566">
        <v>70</v>
      </c>
      <c r="DD36" s="566">
        <v>5276</v>
      </c>
      <c r="DE36" s="566">
        <v>3467</v>
      </c>
      <c r="DF36" s="566">
        <v>1809</v>
      </c>
      <c r="DG36" s="557"/>
      <c r="DH36" s="557"/>
      <c r="DI36" s="557"/>
      <c r="DJ36" s="557"/>
      <c r="DK36" s="557"/>
      <c r="DL36" s="557"/>
      <c r="DM36" s="557"/>
      <c r="DN36" s="557"/>
      <c r="DO36" s="557"/>
      <c r="DP36" s="557"/>
      <c r="DQ36" s="557"/>
      <c r="DR36" s="557"/>
      <c r="DS36" s="566">
        <v>78</v>
      </c>
      <c r="DT36" s="566">
        <v>78</v>
      </c>
      <c r="DU36" s="566">
        <v>77</v>
      </c>
      <c r="DV36" s="566">
        <v>81906</v>
      </c>
      <c r="DW36" s="566">
        <v>53580</v>
      </c>
      <c r="DX36" s="566">
        <v>28326</v>
      </c>
      <c r="DY36" s="566">
        <v>83</v>
      </c>
      <c r="DZ36" s="566">
        <v>82</v>
      </c>
      <c r="EA36" s="566">
        <v>84</v>
      </c>
      <c r="EB36" s="566">
        <v>81895</v>
      </c>
      <c r="EC36" s="566">
        <v>53565</v>
      </c>
      <c r="ED36" s="566">
        <v>28330</v>
      </c>
      <c r="EE36" s="566">
        <v>74</v>
      </c>
      <c r="EF36" s="566">
        <v>76</v>
      </c>
      <c r="EG36" s="566">
        <v>69</v>
      </c>
      <c r="EH36" s="566">
        <v>81832</v>
      </c>
      <c r="EI36" s="566">
        <v>53536</v>
      </c>
      <c r="EJ36" s="566">
        <v>28296</v>
      </c>
      <c r="EK36" s="564"/>
      <c r="EL36" s="564"/>
      <c r="EM36" s="564"/>
      <c r="EN36" s="564"/>
      <c r="EO36" s="564"/>
      <c r="EP36" s="564"/>
      <c r="EQ36" s="564"/>
      <c r="ER36" s="564"/>
      <c r="ES36" s="564"/>
      <c r="ET36" s="564"/>
      <c r="EU36" s="564"/>
      <c r="EV36" s="564"/>
      <c r="EW36" s="566">
        <v>78</v>
      </c>
      <c r="EX36" s="566">
        <v>78</v>
      </c>
      <c r="EY36" s="566">
        <v>77</v>
      </c>
      <c r="EZ36" s="566">
        <v>104407</v>
      </c>
      <c r="FA36" s="566">
        <v>68162</v>
      </c>
      <c r="FB36" s="566">
        <v>36245</v>
      </c>
      <c r="FC36" s="566">
        <v>83</v>
      </c>
      <c r="FD36" s="566">
        <v>82</v>
      </c>
      <c r="FE36" s="566">
        <v>84</v>
      </c>
      <c r="FF36" s="566">
        <v>104400</v>
      </c>
      <c r="FG36" s="566">
        <v>68154</v>
      </c>
      <c r="FH36" s="566">
        <v>36246</v>
      </c>
      <c r="FI36" s="566">
        <v>74</v>
      </c>
      <c r="FJ36" s="566">
        <v>76</v>
      </c>
      <c r="FK36" s="566">
        <v>69</v>
      </c>
      <c r="FL36" s="566">
        <v>104313</v>
      </c>
      <c r="FM36" s="566">
        <v>68106</v>
      </c>
      <c r="FN36" s="566">
        <v>36207</v>
      </c>
      <c r="FO36" s="564"/>
      <c r="FP36" s="564"/>
      <c r="FQ36" s="564"/>
      <c r="FR36" s="564"/>
      <c r="FS36" s="564"/>
      <c r="FT36" s="564"/>
      <c r="FU36" s="564"/>
      <c r="FV36" s="564"/>
      <c r="FW36" s="564"/>
      <c r="FX36" s="564"/>
      <c r="FY36" s="564"/>
      <c r="FZ36" s="564"/>
      <c r="GA36" s="564"/>
      <c r="GB36" s="564"/>
      <c r="GC36" s="564"/>
      <c r="GD36" s="564"/>
      <c r="GE36" s="564"/>
      <c r="GF36" s="564"/>
      <c r="GG36" s="564"/>
      <c r="GH36" s="564"/>
      <c r="GI36" s="564"/>
      <c r="GJ36" s="564"/>
      <c r="GK36" s="564"/>
      <c r="GL36" s="564"/>
      <c r="GM36" s="564"/>
      <c r="GN36" s="564"/>
      <c r="GO36" s="564"/>
      <c r="GP36" s="564"/>
      <c r="GQ36" s="564"/>
      <c r="GR36" s="564"/>
      <c r="GS36" s="564"/>
      <c r="GT36" s="564"/>
      <c r="GU36" s="564"/>
      <c r="GV36" s="564"/>
      <c r="GW36" s="564"/>
      <c r="GX36" s="564"/>
      <c r="GY36" s="564"/>
      <c r="GZ36" s="564"/>
      <c r="HA36" s="564"/>
      <c r="HB36" s="564"/>
      <c r="HC36" s="564"/>
      <c r="HD36" s="564"/>
      <c r="HE36" s="564"/>
      <c r="HF36" s="564"/>
      <c r="HG36" s="564"/>
      <c r="HH36" s="564"/>
      <c r="HI36" s="564"/>
      <c r="HJ36" s="564"/>
      <c r="HK36" s="564"/>
      <c r="HL36" s="564"/>
      <c r="HM36" s="564"/>
      <c r="HN36" s="564"/>
      <c r="HO36" s="564"/>
      <c r="HP36" s="564"/>
      <c r="HQ36" s="564"/>
      <c r="HR36" s="564"/>
      <c r="HS36" s="564"/>
      <c r="HT36" s="564"/>
    </row>
    <row r="37" spans="1:228" s="555" customFormat="1" x14ac:dyDescent="0.25">
      <c r="A37" s="567"/>
      <c r="B37" s="498" t="s">
        <v>600</v>
      </c>
      <c r="C37" s="566">
        <v>82</v>
      </c>
      <c r="D37" s="566">
        <v>82</v>
      </c>
      <c r="E37" s="566">
        <v>81</v>
      </c>
      <c r="F37" s="566">
        <v>6979</v>
      </c>
      <c r="G37" s="566">
        <v>4373</v>
      </c>
      <c r="H37" s="566">
        <v>2606</v>
      </c>
      <c r="I37" s="566">
        <v>90</v>
      </c>
      <c r="J37" s="566">
        <v>90</v>
      </c>
      <c r="K37" s="566">
        <v>91</v>
      </c>
      <c r="L37" s="566">
        <v>6982</v>
      </c>
      <c r="M37" s="566">
        <v>4375</v>
      </c>
      <c r="N37" s="566">
        <v>2607</v>
      </c>
      <c r="O37" s="566">
        <v>81</v>
      </c>
      <c r="P37" s="566">
        <v>84</v>
      </c>
      <c r="Q37" s="566">
        <v>75</v>
      </c>
      <c r="R37" s="566">
        <v>6970</v>
      </c>
      <c r="S37" s="566">
        <v>4370</v>
      </c>
      <c r="T37" s="566">
        <v>2600</v>
      </c>
      <c r="U37" s="564"/>
      <c r="V37" s="564"/>
      <c r="W37" s="564"/>
      <c r="X37" s="564"/>
      <c r="Y37" s="564"/>
      <c r="Z37" s="564"/>
      <c r="AA37" s="564"/>
      <c r="AB37" s="564"/>
      <c r="AC37" s="564"/>
      <c r="AD37" s="564"/>
      <c r="AE37" s="564"/>
      <c r="AF37" s="564"/>
      <c r="AG37" s="566">
        <v>86</v>
      </c>
      <c r="AH37" s="566">
        <v>87</v>
      </c>
      <c r="AI37" s="566">
        <v>85</v>
      </c>
      <c r="AJ37" s="566">
        <v>5284</v>
      </c>
      <c r="AK37" s="566">
        <v>3338</v>
      </c>
      <c r="AL37" s="566">
        <v>1946</v>
      </c>
      <c r="AM37" s="566">
        <v>91</v>
      </c>
      <c r="AN37" s="566">
        <v>90</v>
      </c>
      <c r="AO37" s="566">
        <v>91</v>
      </c>
      <c r="AP37" s="566">
        <v>5285</v>
      </c>
      <c r="AQ37" s="566">
        <v>3340</v>
      </c>
      <c r="AR37" s="566">
        <v>1945</v>
      </c>
      <c r="AS37" s="566">
        <v>83</v>
      </c>
      <c r="AT37" s="566">
        <v>85</v>
      </c>
      <c r="AU37" s="566">
        <v>78</v>
      </c>
      <c r="AV37" s="566">
        <v>5281</v>
      </c>
      <c r="AW37" s="566">
        <v>3336</v>
      </c>
      <c r="AX37" s="566">
        <v>1945</v>
      </c>
      <c r="AY37" s="564"/>
      <c r="AZ37" s="564"/>
      <c r="BA37" s="564"/>
      <c r="BB37" s="564"/>
      <c r="BC37" s="564"/>
      <c r="BD37" s="564"/>
      <c r="BE37" s="564"/>
      <c r="BF37" s="564"/>
      <c r="BG37" s="564"/>
      <c r="BH37" s="564"/>
      <c r="BI37" s="564"/>
      <c r="BJ37" s="564"/>
      <c r="BK37" s="566">
        <v>81</v>
      </c>
      <c r="BL37" s="566">
        <v>76</v>
      </c>
      <c r="BM37" s="566">
        <v>90</v>
      </c>
      <c r="BN37" s="566">
        <v>116</v>
      </c>
      <c r="BO37" s="566">
        <v>75</v>
      </c>
      <c r="BP37" s="566">
        <v>41</v>
      </c>
      <c r="BQ37" s="566">
        <v>90</v>
      </c>
      <c r="BR37" s="566" t="s">
        <v>415</v>
      </c>
      <c r="BS37" s="566" t="s">
        <v>415</v>
      </c>
      <c r="BT37" s="566">
        <v>117</v>
      </c>
      <c r="BU37" s="566">
        <v>76</v>
      </c>
      <c r="BV37" s="566">
        <v>41</v>
      </c>
      <c r="BW37" s="566">
        <v>91</v>
      </c>
      <c r="BX37" s="566">
        <v>92</v>
      </c>
      <c r="BY37" s="566">
        <v>90</v>
      </c>
      <c r="BZ37" s="566">
        <v>117</v>
      </c>
      <c r="CA37" s="566">
        <v>75</v>
      </c>
      <c r="CB37" s="566">
        <v>42</v>
      </c>
      <c r="CC37" s="564"/>
      <c r="CD37" s="564"/>
      <c r="CE37" s="564"/>
      <c r="CF37" s="564"/>
      <c r="CG37" s="564"/>
      <c r="CH37" s="564"/>
      <c r="CI37" s="564"/>
      <c r="CJ37" s="564"/>
      <c r="CK37" s="564"/>
      <c r="CL37" s="564"/>
      <c r="CM37" s="564"/>
      <c r="CN37" s="564"/>
      <c r="CO37" s="566">
        <v>85</v>
      </c>
      <c r="CP37" s="566">
        <v>86</v>
      </c>
      <c r="CQ37" s="566">
        <v>84</v>
      </c>
      <c r="CR37" s="566">
        <v>4355</v>
      </c>
      <c r="CS37" s="566">
        <v>2775</v>
      </c>
      <c r="CT37" s="566">
        <v>1580</v>
      </c>
      <c r="CU37" s="566">
        <v>89</v>
      </c>
      <c r="CV37" s="566">
        <v>89</v>
      </c>
      <c r="CW37" s="566">
        <v>90</v>
      </c>
      <c r="CX37" s="566">
        <v>4356</v>
      </c>
      <c r="CY37" s="566">
        <v>2775</v>
      </c>
      <c r="CZ37" s="566">
        <v>1581</v>
      </c>
      <c r="DA37" s="566">
        <v>79</v>
      </c>
      <c r="DB37" s="566">
        <v>81</v>
      </c>
      <c r="DC37" s="566">
        <v>74</v>
      </c>
      <c r="DD37" s="566">
        <v>4350</v>
      </c>
      <c r="DE37" s="566">
        <v>2773</v>
      </c>
      <c r="DF37" s="566">
        <v>1577</v>
      </c>
      <c r="DG37" s="564"/>
      <c r="DH37" s="564"/>
      <c r="DI37" s="564"/>
      <c r="DJ37" s="564"/>
      <c r="DK37" s="564"/>
      <c r="DL37" s="564"/>
      <c r="DM37" s="564"/>
      <c r="DN37" s="564"/>
      <c r="DO37" s="564"/>
      <c r="DP37" s="564"/>
      <c r="DQ37" s="564"/>
      <c r="DR37" s="564"/>
      <c r="DS37" s="566">
        <v>83</v>
      </c>
      <c r="DT37" s="566">
        <v>84</v>
      </c>
      <c r="DU37" s="566">
        <v>82</v>
      </c>
      <c r="DV37" s="566">
        <v>68569</v>
      </c>
      <c r="DW37" s="566">
        <v>43747</v>
      </c>
      <c r="DX37" s="566">
        <v>24822</v>
      </c>
      <c r="DY37" s="566">
        <v>88</v>
      </c>
      <c r="DZ37" s="566">
        <v>88</v>
      </c>
      <c r="EA37" s="566">
        <v>89</v>
      </c>
      <c r="EB37" s="566">
        <v>68570</v>
      </c>
      <c r="EC37" s="566">
        <v>43742</v>
      </c>
      <c r="ED37" s="566">
        <v>24828</v>
      </c>
      <c r="EE37" s="566">
        <v>78</v>
      </c>
      <c r="EF37" s="566">
        <v>82</v>
      </c>
      <c r="EG37" s="566">
        <v>73</v>
      </c>
      <c r="EH37" s="566">
        <v>68504</v>
      </c>
      <c r="EI37" s="566">
        <v>43711</v>
      </c>
      <c r="EJ37" s="566">
        <v>24793</v>
      </c>
      <c r="EK37" s="564"/>
      <c r="EL37" s="564"/>
      <c r="EM37" s="564"/>
      <c r="EN37" s="564"/>
      <c r="EO37" s="564"/>
      <c r="EP37" s="564"/>
      <c r="EQ37" s="564"/>
      <c r="ER37" s="564"/>
      <c r="ES37" s="564"/>
      <c r="ET37" s="564"/>
      <c r="EU37" s="564"/>
      <c r="EV37" s="564"/>
      <c r="EW37" s="566">
        <v>83</v>
      </c>
      <c r="EX37" s="566">
        <v>84</v>
      </c>
      <c r="EY37" s="566">
        <v>82</v>
      </c>
      <c r="EZ37" s="566">
        <v>87016</v>
      </c>
      <c r="FA37" s="566">
        <v>55391</v>
      </c>
      <c r="FB37" s="566">
        <v>31625</v>
      </c>
      <c r="FC37" s="566">
        <v>89</v>
      </c>
      <c r="FD37" s="566">
        <v>88</v>
      </c>
      <c r="FE37" s="566">
        <v>89</v>
      </c>
      <c r="FF37" s="566">
        <v>87023</v>
      </c>
      <c r="FG37" s="566">
        <v>55393</v>
      </c>
      <c r="FH37" s="566">
        <v>31630</v>
      </c>
      <c r="FI37" s="566">
        <v>79</v>
      </c>
      <c r="FJ37" s="566">
        <v>82</v>
      </c>
      <c r="FK37" s="566">
        <v>73</v>
      </c>
      <c r="FL37" s="566">
        <v>86928</v>
      </c>
      <c r="FM37" s="566">
        <v>55343</v>
      </c>
      <c r="FN37" s="566">
        <v>31585</v>
      </c>
      <c r="FO37" s="564"/>
      <c r="FP37" s="564"/>
      <c r="FQ37" s="564"/>
      <c r="FR37" s="564"/>
      <c r="FS37" s="564"/>
      <c r="FT37" s="564"/>
      <c r="FU37" s="564"/>
      <c r="FV37" s="564"/>
      <c r="FW37" s="564"/>
      <c r="FX37" s="564"/>
      <c r="FY37" s="564"/>
      <c r="FZ37" s="564"/>
      <c r="GA37" s="564"/>
      <c r="GB37" s="564"/>
      <c r="GC37" s="564"/>
      <c r="GD37" s="564"/>
      <c r="GE37" s="564"/>
      <c r="GF37" s="564"/>
      <c r="GG37" s="564"/>
      <c r="GH37" s="564"/>
      <c r="GI37" s="564"/>
      <c r="GJ37" s="564"/>
      <c r="GK37" s="564"/>
      <c r="GL37" s="564"/>
      <c r="GM37" s="564"/>
      <c r="GN37" s="564"/>
      <c r="GO37" s="564"/>
      <c r="GP37" s="564"/>
      <c r="GQ37" s="564"/>
      <c r="GR37" s="564"/>
      <c r="GS37" s="564"/>
      <c r="GT37" s="564"/>
      <c r="GU37" s="564"/>
      <c r="GV37" s="564"/>
      <c r="GW37" s="564"/>
      <c r="GX37" s="564"/>
      <c r="GY37" s="564"/>
      <c r="GZ37" s="564"/>
      <c r="HA37" s="564"/>
      <c r="HB37" s="564"/>
      <c r="HC37" s="564"/>
      <c r="HD37" s="564"/>
      <c r="HE37" s="564"/>
      <c r="HF37" s="564"/>
      <c r="HG37" s="564"/>
      <c r="HH37" s="564"/>
      <c r="HI37" s="564"/>
      <c r="HJ37" s="564"/>
      <c r="HK37" s="564"/>
      <c r="HL37" s="564"/>
      <c r="HM37" s="564"/>
      <c r="HN37" s="564"/>
      <c r="HO37" s="564"/>
      <c r="HP37" s="564"/>
      <c r="HQ37" s="564"/>
      <c r="HR37" s="564"/>
      <c r="HS37" s="564"/>
      <c r="HT37" s="564"/>
    </row>
    <row r="38" spans="1:228" s="564" customFormat="1" x14ac:dyDescent="0.25">
      <c r="A38" s="567"/>
      <c r="B38" s="565" t="s">
        <v>51</v>
      </c>
      <c r="C38" s="973" t="s">
        <v>416</v>
      </c>
      <c r="D38" s="973" t="s">
        <v>416</v>
      </c>
      <c r="E38" s="973" t="s">
        <v>416</v>
      </c>
      <c r="F38" s="973" t="s">
        <v>416</v>
      </c>
      <c r="G38" s="973" t="s">
        <v>416</v>
      </c>
      <c r="H38" s="973" t="s">
        <v>416</v>
      </c>
      <c r="I38" s="973" t="s">
        <v>416</v>
      </c>
      <c r="J38" s="973" t="s">
        <v>416</v>
      </c>
      <c r="K38" s="973" t="s">
        <v>416</v>
      </c>
      <c r="L38" s="973" t="s">
        <v>416</v>
      </c>
      <c r="M38" s="973" t="s">
        <v>416</v>
      </c>
      <c r="N38" s="973" t="s">
        <v>416</v>
      </c>
      <c r="O38" s="973" t="s">
        <v>416</v>
      </c>
      <c r="P38" s="973" t="s">
        <v>416</v>
      </c>
      <c r="Q38" s="973" t="s">
        <v>416</v>
      </c>
      <c r="R38" s="973" t="s">
        <v>416</v>
      </c>
      <c r="S38" s="973" t="s">
        <v>416</v>
      </c>
      <c r="T38" s="973" t="s">
        <v>416</v>
      </c>
      <c r="AG38" s="973" t="s">
        <v>416</v>
      </c>
      <c r="AH38" s="973" t="s">
        <v>416</v>
      </c>
      <c r="AI38" s="973" t="s">
        <v>416</v>
      </c>
      <c r="AJ38" s="973" t="s">
        <v>416</v>
      </c>
      <c r="AK38" s="973" t="s">
        <v>416</v>
      </c>
      <c r="AL38" s="973" t="s">
        <v>416</v>
      </c>
      <c r="AM38" s="973" t="s">
        <v>416</v>
      </c>
      <c r="AN38" s="973" t="s">
        <v>416</v>
      </c>
      <c r="AO38" s="973" t="s">
        <v>416</v>
      </c>
      <c r="AP38" s="973" t="s">
        <v>416</v>
      </c>
      <c r="AQ38" s="973" t="s">
        <v>416</v>
      </c>
      <c r="AR38" s="973" t="s">
        <v>416</v>
      </c>
      <c r="AS38" s="973" t="s">
        <v>416</v>
      </c>
      <c r="AT38" s="973" t="s">
        <v>416</v>
      </c>
      <c r="AU38" s="973" t="s">
        <v>416</v>
      </c>
      <c r="AV38" s="973" t="s">
        <v>416</v>
      </c>
      <c r="AW38" s="973" t="s">
        <v>416</v>
      </c>
      <c r="AX38" s="973" t="s">
        <v>416</v>
      </c>
      <c r="BK38" s="973" t="s">
        <v>416</v>
      </c>
      <c r="BL38" s="973" t="s">
        <v>416</v>
      </c>
      <c r="BM38" s="973" t="s">
        <v>416</v>
      </c>
      <c r="BN38" s="973" t="s">
        <v>416</v>
      </c>
      <c r="BO38" s="973" t="s">
        <v>416</v>
      </c>
      <c r="BP38" s="973" t="s">
        <v>416</v>
      </c>
      <c r="BQ38" s="973" t="s">
        <v>416</v>
      </c>
      <c r="BR38" s="973" t="s">
        <v>416</v>
      </c>
      <c r="BS38" s="973" t="s">
        <v>416</v>
      </c>
      <c r="BT38" s="973" t="s">
        <v>416</v>
      </c>
      <c r="BU38" s="973" t="s">
        <v>416</v>
      </c>
      <c r="BV38" s="973" t="s">
        <v>416</v>
      </c>
      <c r="BW38" s="973" t="s">
        <v>416</v>
      </c>
      <c r="BX38" s="973" t="s">
        <v>416</v>
      </c>
      <c r="BY38" s="973" t="s">
        <v>416</v>
      </c>
      <c r="BZ38" s="973" t="s">
        <v>416</v>
      </c>
      <c r="CA38" s="973" t="s">
        <v>416</v>
      </c>
      <c r="CB38" s="973" t="s">
        <v>416</v>
      </c>
      <c r="CO38" s="973" t="s">
        <v>416</v>
      </c>
      <c r="CP38" s="973" t="s">
        <v>416</v>
      </c>
      <c r="CQ38" s="973" t="s">
        <v>416</v>
      </c>
      <c r="CR38" s="973" t="s">
        <v>416</v>
      </c>
      <c r="CS38" s="973" t="s">
        <v>416</v>
      </c>
      <c r="CT38" s="973" t="s">
        <v>416</v>
      </c>
      <c r="CU38" s="973" t="s">
        <v>416</v>
      </c>
      <c r="CV38" s="973" t="s">
        <v>416</v>
      </c>
      <c r="CW38" s="973" t="s">
        <v>416</v>
      </c>
      <c r="CX38" s="973" t="s">
        <v>416</v>
      </c>
      <c r="CY38" s="973" t="s">
        <v>416</v>
      </c>
      <c r="CZ38" s="973" t="s">
        <v>416</v>
      </c>
      <c r="DA38" s="973" t="s">
        <v>416</v>
      </c>
      <c r="DB38" s="973" t="s">
        <v>416</v>
      </c>
      <c r="DC38" s="973" t="s">
        <v>416</v>
      </c>
      <c r="DD38" s="973" t="s">
        <v>416</v>
      </c>
      <c r="DE38" s="973" t="s">
        <v>416</v>
      </c>
      <c r="DF38" s="973" t="s">
        <v>416</v>
      </c>
      <c r="DS38" s="973" t="s">
        <v>416</v>
      </c>
      <c r="DT38" s="973" t="s">
        <v>416</v>
      </c>
      <c r="DU38" s="973" t="s">
        <v>416</v>
      </c>
      <c r="DV38" s="973" t="s">
        <v>416</v>
      </c>
      <c r="DW38" s="973" t="s">
        <v>416</v>
      </c>
      <c r="DX38" s="973" t="s">
        <v>416</v>
      </c>
      <c r="DY38" s="973" t="s">
        <v>416</v>
      </c>
      <c r="DZ38" s="973" t="s">
        <v>416</v>
      </c>
      <c r="EA38" s="973" t="s">
        <v>416</v>
      </c>
      <c r="EB38" s="973" t="s">
        <v>416</v>
      </c>
      <c r="EC38" s="973" t="s">
        <v>416</v>
      </c>
      <c r="ED38" s="973" t="s">
        <v>416</v>
      </c>
      <c r="EE38" s="973" t="s">
        <v>416</v>
      </c>
      <c r="EF38" s="973" t="s">
        <v>416</v>
      </c>
      <c r="EG38" s="973" t="s">
        <v>416</v>
      </c>
      <c r="EH38" s="973" t="s">
        <v>416</v>
      </c>
      <c r="EI38" s="973" t="s">
        <v>416</v>
      </c>
      <c r="EJ38" s="973" t="s">
        <v>416</v>
      </c>
      <c r="EW38" s="973" t="s">
        <v>416</v>
      </c>
      <c r="EX38" s="973" t="s">
        <v>416</v>
      </c>
      <c r="EY38" s="973" t="s">
        <v>416</v>
      </c>
      <c r="EZ38" s="973" t="s">
        <v>416</v>
      </c>
      <c r="FA38" s="973" t="s">
        <v>416</v>
      </c>
      <c r="FB38" s="973" t="s">
        <v>416</v>
      </c>
      <c r="FC38" s="973" t="s">
        <v>416</v>
      </c>
      <c r="FD38" s="973" t="s">
        <v>416</v>
      </c>
      <c r="FE38" s="973" t="s">
        <v>416</v>
      </c>
      <c r="FF38" s="973" t="s">
        <v>416</v>
      </c>
      <c r="FG38" s="973" t="s">
        <v>416</v>
      </c>
      <c r="FH38" s="973" t="s">
        <v>416</v>
      </c>
      <c r="FI38" s="973" t="s">
        <v>416</v>
      </c>
      <c r="FJ38" s="973" t="s">
        <v>416</v>
      </c>
      <c r="FK38" s="973" t="s">
        <v>416</v>
      </c>
      <c r="FL38" s="973" t="s">
        <v>416</v>
      </c>
      <c r="FM38" s="973" t="s">
        <v>416</v>
      </c>
      <c r="FN38" s="973" t="s">
        <v>416</v>
      </c>
    </row>
    <row r="39" spans="1:228" s="564" customFormat="1" x14ac:dyDescent="0.25">
      <c r="A39" s="567"/>
      <c r="B39" s="565" t="s">
        <v>52</v>
      </c>
      <c r="C39" s="973" t="s">
        <v>416</v>
      </c>
      <c r="D39" s="973" t="s">
        <v>416</v>
      </c>
      <c r="E39" s="973" t="s">
        <v>416</v>
      </c>
      <c r="F39" s="973" t="s">
        <v>416</v>
      </c>
      <c r="G39" s="973" t="s">
        <v>416</v>
      </c>
      <c r="H39" s="973" t="s">
        <v>416</v>
      </c>
      <c r="I39" s="973" t="s">
        <v>416</v>
      </c>
      <c r="J39" s="973" t="s">
        <v>416</v>
      </c>
      <c r="K39" s="973" t="s">
        <v>416</v>
      </c>
      <c r="L39" s="973" t="s">
        <v>416</v>
      </c>
      <c r="M39" s="973" t="s">
        <v>416</v>
      </c>
      <c r="N39" s="973" t="s">
        <v>416</v>
      </c>
      <c r="O39" s="973" t="s">
        <v>416</v>
      </c>
      <c r="P39" s="973" t="s">
        <v>416</v>
      </c>
      <c r="Q39" s="973" t="s">
        <v>416</v>
      </c>
      <c r="R39" s="973" t="s">
        <v>416</v>
      </c>
      <c r="S39" s="973" t="s">
        <v>416</v>
      </c>
      <c r="T39" s="973" t="s">
        <v>416</v>
      </c>
      <c r="AG39" s="973" t="s">
        <v>416</v>
      </c>
      <c r="AH39" s="973" t="s">
        <v>416</v>
      </c>
      <c r="AI39" s="973" t="s">
        <v>416</v>
      </c>
      <c r="AJ39" s="973" t="s">
        <v>416</v>
      </c>
      <c r="AK39" s="973" t="s">
        <v>416</v>
      </c>
      <c r="AL39" s="973" t="s">
        <v>416</v>
      </c>
      <c r="AM39" s="973" t="s">
        <v>416</v>
      </c>
      <c r="AN39" s="973" t="s">
        <v>416</v>
      </c>
      <c r="AO39" s="973" t="s">
        <v>416</v>
      </c>
      <c r="AP39" s="973" t="s">
        <v>416</v>
      </c>
      <c r="AQ39" s="973" t="s">
        <v>416</v>
      </c>
      <c r="AR39" s="973" t="s">
        <v>416</v>
      </c>
      <c r="AS39" s="973" t="s">
        <v>416</v>
      </c>
      <c r="AT39" s="973" t="s">
        <v>416</v>
      </c>
      <c r="AU39" s="973" t="s">
        <v>416</v>
      </c>
      <c r="AV39" s="973" t="s">
        <v>416</v>
      </c>
      <c r="AW39" s="973" t="s">
        <v>416</v>
      </c>
      <c r="AX39" s="973" t="s">
        <v>416</v>
      </c>
      <c r="BK39" s="973" t="s">
        <v>416</v>
      </c>
      <c r="BL39" s="973" t="s">
        <v>416</v>
      </c>
      <c r="BM39" s="973" t="s">
        <v>416</v>
      </c>
      <c r="BN39" s="973" t="s">
        <v>416</v>
      </c>
      <c r="BO39" s="973" t="s">
        <v>416</v>
      </c>
      <c r="BP39" s="973" t="s">
        <v>416</v>
      </c>
      <c r="BQ39" s="973" t="s">
        <v>416</v>
      </c>
      <c r="BR39" s="973" t="s">
        <v>416</v>
      </c>
      <c r="BS39" s="973" t="s">
        <v>416</v>
      </c>
      <c r="BT39" s="973" t="s">
        <v>416</v>
      </c>
      <c r="BU39" s="973" t="s">
        <v>416</v>
      </c>
      <c r="BV39" s="973" t="s">
        <v>416</v>
      </c>
      <c r="BW39" s="973" t="s">
        <v>416</v>
      </c>
      <c r="BX39" s="973" t="s">
        <v>416</v>
      </c>
      <c r="BY39" s="973" t="s">
        <v>416</v>
      </c>
      <c r="BZ39" s="973" t="s">
        <v>416</v>
      </c>
      <c r="CA39" s="973" t="s">
        <v>416</v>
      </c>
      <c r="CB39" s="973" t="s">
        <v>416</v>
      </c>
      <c r="CO39" s="973" t="s">
        <v>416</v>
      </c>
      <c r="CP39" s="973" t="s">
        <v>416</v>
      </c>
      <c r="CQ39" s="973" t="s">
        <v>416</v>
      </c>
      <c r="CR39" s="973" t="s">
        <v>416</v>
      </c>
      <c r="CS39" s="973" t="s">
        <v>416</v>
      </c>
      <c r="CT39" s="973" t="s">
        <v>416</v>
      </c>
      <c r="CU39" s="973" t="s">
        <v>416</v>
      </c>
      <c r="CV39" s="973" t="s">
        <v>416</v>
      </c>
      <c r="CW39" s="973" t="s">
        <v>416</v>
      </c>
      <c r="CX39" s="973" t="s">
        <v>416</v>
      </c>
      <c r="CY39" s="973" t="s">
        <v>416</v>
      </c>
      <c r="CZ39" s="973" t="s">
        <v>416</v>
      </c>
      <c r="DA39" s="973" t="s">
        <v>416</v>
      </c>
      <c r="DB39" s="973" t="s">
        <v>416</v>
      </c>
      <c r="DC39" s="973" t="s">
        <v>416</v>
      </c>
      <c r="DD39" s="973" t="s">
        <v>416</v>
      </c>
      <c r="DE39" s="973" t="s">
        <v>416</v>
      </c>
      <c r="DF39" s="973" t="s">
        <v>416</v>
      </c>
      <c r="DS39" s="973" t="s">
        <v>416</v>
      </c>
      <c r="DT39" s="973" t="s">
        <v>416</v>
      </c>
      <c r="DU39" s="973" t="s">
        <v>416</v>
      </c>
      <c r="DV39" s="973" t="s">
        <v>416</v>
      </c>
      <c r="DW39" s="973" t="s">
        <v>416</v>
      </c>
      <c r="DX39" s="973" t="s">
        <v>416</v>
      </c>
      <c r="DY39" s="973" t="s">
        <v>416</v>
      </c>
      <c r="DZ39" s="973" t="s">
        <v>416</v>
      </c>
      <c r="EA39" s="973" t="s">
        <v>416</v>
      </c>
      <c r="EB39" s="973" t="s">
        <v>416</v>
      </c>
      <c r="EC39" s="973" t="s">
        <v>416</v>
      </c>
      <c r="ED39" s="973" t="s">
        <v>416</v>
      </c>
      <c r="EE39" s="973" t="s">
        <v>416</v>
      </c>
      <c r="EF39" s="973" t="s">
        <v>416</v>
      </c>
      <c r="EG39" s="973" t="s">
        <v>416</v>
      </c>
      <c r="EH39" s="973" t="s">
        <v>416</v>
      </c>
      <c r="EI39" s="973" t="s">
        <v>416</v>
      </c>
      <c r="EJ39" s="973" t="s">
        <v>416</v>
      </c>
      <c r="EW39" s="973" t="s">
        <v>416</v>
      </c>
      <c r="EX39" s="973" t="s">
        <v>416</v>
      </c>
      <c r="EY39" s="973" t="s">
        <v>416</v>
      </c>
      <c r="EZ39" s="973" t="s">
        <v>416</v>
      </c>
      <c r="FA39" s="973" t="s">
        <v>416</v>
      </c>
      <c r="FB39" s="973" t="s">
        <v>416</v>
      </c>
      <c r="FC39" s="973" t="s">
        <v>416</v>
      </c>
      <c r="FD39" s="973" t="s">
        <v>416</v>
      </c>
      <c r="FE39" s="973" t="s">
        <v>416</v>
      </c>
      <c r="FF39" s="973" t="s">
        <v>416</v>
      </c>
      <c r="FG39" s="973" t="s">
        <v>416</v>
      </c>
      <c r="FH39" s="973" t="s">
        <v>416</v>
      </c>
      <c r="FI39" s="973" t="s">
        <v>416</v>
      </c>
      <c r="FJ39" s="973" t="s">
        <v>416</v>
      </c>
      <c r="FK39" s="973" t="s">
        <v>416</v>
      </c>
      <c r="FL39" s="973" t="s">
        <v>416</v>
      </c>
      <c r="FM39" s="973" t="s">
        <v>416</v>
      </c>
      <c r="FN39" s="973" t="s">
        <v>416</v>
      </c>
    </row>
    <row r="40" spans="1:228" s="564" customFormat="1" x14ac:dyDescent="0.25">
      <c r="A40" s="567"/>
      <c r="B40" s="498" t="s">
        <v>601</v>
      </c>
      <c r="C40" s="566">
        <v>42</v>
      </c>
      <c r="D40" s="566">
        <v>44</v>
      </c>
      <c r="E40" s="566">
        <v>39</v>
      </c>
      <c r="F40" s="566">
        <v>1549</v>
      </c>
      <c r="G40" s="566">
        <v>1046</v>
      </c>
      <c r="H40" s="566">
        <v>503</v>
      </c>
      <c r="I40" s="566">
        <v>47</v>
      </c>
      <c r="J40" s="566">
        <v>48</v>
      </c>
      <c r="K40" s="566">
        <v>44</v>
      </c>
      <c r="L40" s="566">
        <v>1548</v>
      </c>
      <c r="M40" s="566">
        <v>1045</v>
      </c>
      <c r="N40" s="566">
        <v>503</v>
      </c>
      <c r="O40" s="566">
        <v>42</v>
      </c>
      <c r="P40" s="566">
        <v>45</v>
      </c>
      <c r="Q40" s="566">
        <v>37</v>
      </c>
      <c r="R40" s="566">
        <v>1548</v>
      </c>
      <c r="S40" s="566">
        <v>1044</v>
      </c>
      <c r="T40" s="566">
        <v>504</v>
      </c>
      <c r="AG40" s="566">
        <v>46</v>
      </c>
      <c r="AH40" s="566">
        <v>46</v>
      </c>
      <c r="AI40" s="566">
        <v>43</v>
      </c>
      <c r="AJ40" s="566">
        <v>1167</v>
      </c>
      <c r="AK40" s="566">
        <v>886</v>
      </c>
      <c r="AL40" s="566">
        <v>281</v>
      </c>
      <c r="AM40" s="566">
        <v>51</v>
      </c>
      <c r="AN40" s="566">
        <v>51</v>
      </c>
      <c r="AO40" s="566">
        <v>52</v>
      </c>
      <c r="AP40" s="566">
        <v>1164</v>
      </c>
      <c r="AQ40" s="566">
        <v>886</v>
      </c>
      <c r="AR40" s="566">
        <v>278</v>
      </c>
      <c r="AS40" s="566">
        <v>45</v>
      </c>
      <c r="AT40" s="566">
        <v>47</v>
      </c>
      <c r="AU40" s="566">
        <v>40</v>
      </c>
      <c r="AV40" s="566">
        <v>1168</v>
      </c>
      <c r="AW40" s="566">
        <v>887</v>
      </c>
      <c r="AX40" s="566">
        <v>281</v>
      </c>
      <c r="BK40" s="566">
        <v>59</v>
      </c>
      <c r="BL40" s="566">
        <v>65</v>
      </c>
      <c r="BM40" s="566">
        <v>46</v>
      </c>
      <c r="BN40" s="566">
        <v>44</v>
      </c>
      <c r="BO40" s="566">
        <v>31</v>
      </c>
      <c r="BP40" s="566">
        <v>13</v>
      </c>
      <c r="BQ40" s="566">
        <v>66</v>
      </c>
      <c r="BR40" s="566" t="s">
        <v>415</v>
      </c>
      <c r="BS40" s="566" t="s">
        <v>415</v>
      </c>
      <c r="BT40" s="566">
        <v>44</v>
      </c>
      <c r="BU40" s="566">
        <v>31</v>
      </c>
      <c r="BV40" s="566">
        <v>13</v>
      </c>
      <c r="BW40" s="566">
        <v>68</v>
      </c>
      <c r="BX40" s="566">
        <v>74</v>
      </c>
      <c r="BY40" s="566">
        <v>54</v>
      </c>
      <c r="BZ40" s="566">
        <v>44</v>
      </c>
      <c r="CA40" s="566">
        <v>31</v>
      </c>
      <c r="CB40" s="566">
        <v>13</v>
      </c>
      <c r="CO40" s="566">
        <v>52</v>
      </c>
      <c r="CP40" s="566">
        <v>54</v>
      </c>
      <c r="CQ40" s="566">
        <v>46</v>
      </c>
      <c r="CR40" s="566">
        <v>925</v>
      </c>
      <c r="CS40" s="566">
        <v>694</v>
      </c>
      <c r="CT40" s="566">
        <v>231</v>
      </c>
      <c r="CU40" s="566">
        <v>56</v>
      </c>
      <c r="CV40" s="566">
        <v>56</v>
      </c>
      <c r="CW40" s="566">
        <v>53</v>
      </c>
      <c r="CX40" s="566">
        <v>924</v>
      </c>
      <c r="CY40" s="566">
        <v>694</v>
      </c>
      <c r="CZ40" s="566">
        <v>230</v>
      </c>
      <c r="DA40" s="566">
        <v>51</v>
      </c>
      <c r="DB40" s="566">
        <v>54</v>
      </c>
      <c r="DC40" s="566">
        <v>43</v>
      </c>
      <c r="DD40" s="566">
        <v>926</v>
      </c>
      <c r="DE40" s="566">
        <v>694</v>
      </c>
      <c r="DF40" s="566">
        <v>232</v>
      </c>
      <c r="DS40" s="566">
        <v>51</v>
      </c>
      <c r="DT40" s="566">
        <v>53</v>
      </c>
      <c r="DU40" s="566">
        <v>44</v>
      </c>
      <c r="DV40" s="566">
        <v>13337</v>
      </c>
      <c r="DW40" s="566">
        <v>9833</v>
      </c>
      <c r="DX40" s="566">
        <v>3504</v>
      </c>
      <c r="DY40" s="566">
        <v>55</v>
      </c>
      <c r="DZ40" s="566">
        <v>57</v>
      </c>
      <c r="EA40" s="566">
        <v>50</v>
      </c>
      <c r="EB40" s="566">
        <v>13325</v>
      </c>
      <c r="EC40" s="566">
        <v>9823</v>
      </c>
      <c r="ED40" s="566">
        <v>3502</v>
      </c>
      <c r="EE40" s="566">
        <v>48</v>
      </c>
      <c r="EF40" s="566">
        <v>51</v>
      </c>
      <c r="EG40" s="566">
        <v>40</v>
      </c>
      <c r="EH40" s="566">
        <v>13328</v>
      </c>
      <c r="EI40" s="566">
        <v>9825</v>
      </c>
      <c r="EJ40" s="566">
        <v>3503</v>
      </c>
      <c r="EW40" s="566">
        <v>50</v>
      </c>
      <c r="EX40" s="566">
        <v>52</v>
      </c>
      <c r="EY40" s="566">
        <v>43</v>
      </c>
      <c r="EZ40" s="566">
        <v>17391</v>
      </c>
      <c r="FA40" s="566">
        <v>12771</v>
      </c>
      <c r="FB40" s="566">
        <v>4620</v>
      </c>
      <c r="FC40" s="566">
        <v>54</v>
      </c>
      <c r="FD40" s="566">
        <v>56</v>
      </c>
      <c r="FE40" s="566">
        <v>50</v>
      </c>
      <c r="FF40" s="566">
        <v>17377</v>
      </c>
      <c r="FG40" s="566">
        <v>12761</v>
      </c>
      <c r="FH40" s="566">
        <v>4616</v>
      </c>
      <c r="FI40" s="566">
        <v>48</v>
      </c>
      <c r="FJ40" s="566">
        <v>50</v>
      </c>
      <c r="FK40" s="566">
        <v>40</v>
      </c>
      <c r="FL40" s="566">
        <v>17385</v>
      </c>
      <c r="FM40" s="566">
        <v>12763</v>
      </c>
      <c r="FN40" s="566">
        <v>4622</v>
      </c>
    </row>
    <row r="41" spans="1:228" s="564" customFormat="1" x14ac:dyDescent="0.25">
      <c r="A41" s="567"/>
      <c r="B41" s="565"/>
      <c r="C41" s="564">
        <v>93</v>
      </c>
      <c r="D41" s="564" t="s">
        <v>415</v>
      </c>
      <c r="E41" s="564" t="s">
        <v>415</v>
      </c>
      <c r="F41" s="564">
        <v>44</v>
      </c>
      <c r="G41" s="564">
        <v>23</v>
      </c>
      <c r="H41" s="564">
        <v>21</v>
      </c>
      <c r="I41" s="564">
        <v>89</v>
      </c>
      <c r="J41" s="564">
        <v>78</v>
      </c>
      <c r="K41" s="564">
        <v>100</v>
      </c>
      <c r="L41" s="564">
        <v>45</v>
      </c>
      <c r="M41" s="564">
        <v>23</v>
      </c>
      <c r="N41" s="564">
        <v>22</v>
      </c>
      <c r="O41" s="564">
        <v>84</v>
      </c>
      <c r="P41" s="564" t="s">
        <v>415</v>
      </c>
      <c r="Q41" s="564">
        <v>86</v>
      </c>
      <c r="R41" s="564">
        <v>45</v>
      </c>
      <c r="S41" s="564">
        <v>24</v>
      </c>
      <c r="T41" s="564">
        <v>21</v>
      </c>
      <c r="AG41" s="564">
        <v>76</v>
      </c>
      <c r="AH41" s="564">
        <v>70</v>
      </c>
      <c r="AI41" s="564" t="s">
        <v>415</v>
      </c>
      <c r="AJ41" s="564">
        <v>17</v>
      </c>
      <c r="AK41" s="564">
        <v>10</v>
      </c>
      <c r="AL41" s="564">
        <v>7</v>
      </c>
      <c r="AM41" s="564">
        <v>76</v>
      </c>
      <c r="AN41" s="564">
        <v>70</v>
      </c>
      <c r="AO41" s="564" t="s">
        <v>415</v>
      </c>
      <c r="AP41" s="564">
        <v>17</v>
      </c>
      <c r="AQ41" s="564">
        <v>10</v>
      </c>
      <c r="AR41" s="564">
        <v>7</v>
      </c>
      <c r="AS41" s="564">
        <v>71</v>
      </c>
      <c r="AT41" s="564">
        <v>70</v>
      </c>
      <c r="AU41" s="564" t="s">
        <v>415</v>
      </c>
      <c r="AV41" s="564">
        <v>17</v>
      </c>
      <c r="AW41" s="564">
        <v>10</v>
      </c>
      <c r="AX41" s="564">
        <v>7</v>
      </c>
      <c r="BK41" s="564" t="s">
        <v>416</v>
      </c>
      <c r="BL41" s="564" t="s">
        <v>416</v>
      </c>
      <c r="BM41" s="564" t="s">
        <v>416</v>
      </c>
      <c r="BN41" s="564">
        <v>0</v>
      </c>
      <c r="BO41" s="564">
        <v>0</v>
      </c>
      <c r="BP41" s="564">
        <v>0</v>
      </c>
      <c r="BQ41" s="564" t="s">
        <v>416</v>
      </c>
      <c r="BR41" s="564" t="s">
        <v>416</v>
      </c>
      <c r="BS41" s="564" t="s">
        <v>416</v>
      </c>
      <c r="BT41" s="564">
        <v>0</v>
      </c>
      <c r="BU41" s="564">
        <v>0</v>
      </c>
      <c r="BV41" s="564">
        <v>0</v>
      </c>
      <c r="BW41" s="564" t="s">
        <v>416</v>
      </c>
      <c r="BX41" s="564" t="s">
        <v>416</v>
      </c>
      <c r="BY41" s="564" t="s">
        <v>416</v>
      </c>
      <c r="BZ41" s="564">
        <v>0</v>
      </c>
      <c r="CA41" s="564">
        <v>0</v>
      </c>
      <c r="CB41" s="564">
        <v>0</v>
      </c>
      <c r="CO41" s="564">
        <v>76</v>
      </c>
      <c r="CP41" s="564" t="s">
        <v>415</v>
      </c>
      <c r="CQ41" s="564" t="s">
        <v>415</v>
      </c>
      <c r="CR41" s="564">
        <v>17</v>
      </c>
      <c r="CS41" s="564">
        <v>10</v>
      </c>
      <c r="CT41" s="564">
        <v>7</v>
      </c>
      <c r="CU41" s="564">
        <v>82</v>
      </c>
      <c r="CV41" s="564">
        <v>70</v>
      </c>
      <c r="CW41" s="564">
        <v>100</v>
      </c>
      <c r="CX41" s="564">
        <v>17</v>
      </c>
      <c r="CY41" s="564">
        <v>10</v>
      </c>
      <c r="CZ41" s="564">
        <v>7</v>
      </c>
      <c r="DA41" s="564">
        <v>65</v>
      </c>
      <c r="DB41" s="564">
        <v>60</v>
      </c>
      <c r="DC41" s="564" t="s">
        <v>415</v>
      </c>
      <c r="DD41" s="564">
        <v>17</v>
      </c>
      <c r="DE41" s="564">
        <v>10</v>
      </c>
      <c r="DF41" s="564">
        <v>7</v>
      </c>
      <c r="DI41" s="564" t="s">
        <v>212</v>
      </c>
      <c r="DS41" s="564">
        <v>73</v>
      </c>
      <c r="DT41" s="564">
        <v>70</v>
      </c>
      <c r="DU41" s="564">
        <v>78</v>
      </c>
      <c r="DV41" s="564">
        <v>139</v>
      </c>
      <c r="DW41" s="564">
        <v>80</v>
      </c>
      <c r="DX41" s="564">
        <v>59</v>
      </c>
      <c r="DY41" s="564">
        <v>74</v>
      </c>
      <c r="DZ41" s="564">
        <v>68</v>
      </c>
      <c r="EA41" s="564">
        <v>83</v>
      </c>
      <c r="EB41" s="564">
        <v>140</v>
      </c>
      <c r="EC41" s="564">
        <v>81</v>
      </c>
      <c r="ED41" s="564">
        <v>59</v>
      </c>
      <c r="EE41" s="564">
        <v>73</v>
      </c>
      <c r="EF41" s="564">
        <v>73</v>
      </c>
      <c r="EG41" s="564">
        <v>73</v>
      </c>
      <c r="EH41" s="564">
        <v>139</v>
      </c>
      <c r="EI41" s="564">
        <v>80</v>
      </c>
      <c r="EJ41" s="564">
        <v>59</v>
      </c>
      <c r="EW41" s="564">
        <v>48</v>
      </c>
      <c r="EX41" s="564">
        <v>48</v>
      </c>
      <c r="EY41" s="564">
        <v>49</v>
      </c>
      <c r="EZ41" s="564">
        <v>823</v>
      </c>
      <c r="FA41" s="564">
        <v>470</v>
      </c>
      <c r="FB41" s="564">
        <v>353</v>
      </c>
      <c r="FC41" s="564">
        <v>47</v>
      </c>
      <c r="FD41" s="564">
        <v>45</v>
      </c>
      <c r="FE41" s="564">
        <v>50</v>
      </c>
      <c r="FF41" s="564">
        <v>855</v>
      </c>
      <c r="FG41" s="564">
        <v>492</v>
      </c>
      <c r="FH41" s="564">
        <v>363</v>
      </c>
      <c r="FI41" s="564">
        <v>54</v>
      </c>
      <c r="FJ41" s="564">
        <v>56</v>
      </c>
      <c r="FK41" s="564">
        <v>52</v>
      </c>
      <c r="FL41" s="564">
        <v>704</v>
      </c>
      <c r="FM41" s="564">
        <v>397</v>
      </c>
      <c r="FN41" s="564">
        <v>307</v>
      </c>
    </row>
    <row r="42" spans="1:228" x14ac:dyDescent="0.25">
      <c r="A42" s="567"/>
      <c r="B42" s="565" t="s">
        <v>437</v>
      </c>
      <c r="C42" s="566">
        <v>91</v>
      </c>
      <c r="D42" s="566">
        <v>91</v>
      </c>
      <c r="E42" s="566">
        <v>92</v>
      </c>
      <c r="F42" s="566">
        <v>55049</v>
      </c>
      <c r="G42" s="566">
        <v>28070</v>
      </c>
      <c r="H42" s="566">
        <v>26979</v>
      </c>
      <c r="I42" s="566">
        <v>95</v>
      </c>
      <c r="J42" s="566">
        <v>94</v>
      </c>
      <c r="K42" s="566">
        <v>96</v>
      </c>
      <c r="L42" s="566">
        <v>55114</v>
      </c>
      <c r="M42" s="566">
        <v>28105</v>
      </c>
      <c r="N42" s="566">
        <v>27009</v>
      </c>
      <c r="O42" s="566">
        <v>92</v>
      </c>
      <c r="P42" s="566">
        <v>93</v>
      </c>
      <c r="Q42" s="566">
        <v>91</v>
      </c>
      <c r="R42" s="566">
        <v>55363</v>
      </c>
      <c r="S42" s="566">
        <v>28262</v>
      </c>
      <c r="T42" s="566">
        <v>27101</v>
      </c>
      <c r="U42" s="564"/>
      <c r="V42" s="564"/>
      <c r="W42" s="564"/>
      <c r="X42" s="564"/>
      <c r="Y42" s="564"/>
      <c r="Z42" s="564"/>
      <c r="AA42" s="564"/>
      <c r="AB42" s="564"/>
      <c r="AC42" s="564"/>
      <c r="AD42" s="564"/>
      <c r="AE42" s="564"/>
      <c r="AF42" s="564"/>
      <c r="AG42" s="566">
        <v>91</v>
      </c>
      <c r="AH42" s="566">
        <v>90</v>
      </c>
      <c r="AI42" s="566">
        <v>93</v>
      </c>
      <c r="AJ42" s="566">
        <v>29508</v>
      </c>
      <c r="AK42" s="566">
        <v>14879</v>
      </c>
      <c r="AL42" s="566">
        <v>14629</v>
      </c>
      <c r="AM42" s="566">
        <v>94</v>
      </c>
      <c r="AN42" s="566">
        <v>92</v>
      </c>
      <c r="AO42" s="566">
        <v>96</v>
      </c>
      <c r="AP42" s="566">
        <v>29539</v>
      </c>
      <c r="AQ42" s="566">
        <v>14900</v>
      </c>
      <c r="AR42" s="566">
        <v>14639</v>
      </c>
      <c r="AS42" s="566">
        <v>89</v>
      </c>
      <c r="AT42" s="566">
        <v>89</v>
      </c>
      <c r="AU42" s="566">
        <v>90</v>
      </c>
      <c r="AV42" s="566">
        <v>29559</v>
      </c>
      <c r="AW42" s="566">
        <v>14907</v>
      </c>
      <c r="AX42" s="566">
        <v>14652</v>
      </c>
      <c r="AY42" s="564"/>
      <c r="AZ42" s="564"/>
      <c r="BA42" s="564"/>
      <c r="BB42" s="564"/>
      <c r="BC42" s="564"/>
      <c r="BD42" s="564"/>
      <c r="BE42" s="564"/>
      <c r="BF42" s="564"/>
      <c r="BG42" s="564"/>
      <c r="BH42" s="564"/>
      <c r="BI42" s="564"/>
      <c r="BJ42" s="564"/>
      <c r="BK42" s="566">
        <v>95</v>
      </c>
      <c r="BL42" s="566">
        <v>93</v>
      </c>
      <c r="BM42" s="566">
        <v>96</v>
      </c>
      <c r="BN42" s="566">
        <v>1785</v>
      </c>
      <c r="BO42" s="566">
        <v>852</v>
      </c>
      <c r="BP42" s="566">
        <v>933</v>
      </c>
      <c r="BQ42" s="566">
        <v>97</v>
      </c>
      <c r="BR42" s="566">
        <v>95</v>
      </c>
      <c r="BS42" s="566">
        <v>98</v>
      </c>
      <c r="BT42" s="566">
        <v>1792</v>
      </c>
      <c r="BU42" s="566">
        <v>855</v>
      </c>
      <c r="BV42" s="566">
        <v>937</v>
      </c>
      <c r="BW42" s="566">
        <v>97</v>
      </c>
      <c r="BX42" s="566">
        <v>97</v>
      </c>
      <c r="BY42" s="566">
        <v>97</v>
      </c>
      <c r="BZ42" s="566">
        <v>1839</v>
      </c>
      <c r="CA42" s="566">
        <v>881</v>
      </c>
      <c r="CB42" s="566">
        <v>958</v>
      </c>
      <c r="CC42" s="564"/>
      <c r="CD42" s="564"/>
      <c r="CE42" s="564"/>
      <c r="CF42" s="564"/>
      <c r="CG42" s="564"/>
      <c r="CH42" s="564"/>
      <c r="CI42" s="564"/>
      <c r="CJ42" s="564"/>
      <c r="CK42" s="564"/>
      <c r="CL42" s="564"/>
      <c r="CM42" s="564"/>
      <c r="CN42" s="564"/>
      <c r="CO42" s="566">
        <v>92</v>
      </c>
      <c r="CP42" s="566">
        <v>91</v>
      </c>
      <c r="CQ42" s="566">
        <v>93</v>
      </c>
      <c r="CR42" s="566">
        <v>26898</v>
      </c>
      <c r="CS42" s="566">
        <v>13624</v>
      </c>
      <c r="CT42" s="566">
        <v>13274</v>
      </c>
      <c r="CU42" s="566">
        <v>94</v>
      </c>
      <c r="CV42" s="566">
        <v>93</v>
      </c>
      <c r="CW42" s="566">
        <v>96</v>
      </c>
      <c r="CX42" s="566">
        <v>26924</v>
      </c>
      <c r="CY42" s="566">
        <v>13635</v>
      </c>
      <c r="CZ42" s="566">
        <v>13289</v>
      </c>
      <c r="DA42" s="566">
        <v>90</v>
      </c>
      <c r="DB42" s="566">
        <v>90</v>
      </c>
      <c r="DC42" s="566">
        <v>89</v>
      </c>
      <c r="DD42" s="566">
        <v>26978</v>
      </c>
      <c r="DE42" s="566">
        <v>13665</v>
      </c>
      <c r="DF42" s="566">
        <v>13313</v>
      </c>
      <c r="DG42" s="564"/>
      <c r="DH42" s="564"/>
      <c r="DI42" s="564"/>
      <c r="DJ42" s="564"/>
      <c r="DK42" s="564"/>
      <c r="DL42" s="564"/>
      <c r="DM42" s="564"/>
      <c r="DN42" s="564"/>
      <c r="DO42" s="564"/>
      <c r="DP42" s="564"/>
      <c r="DQ42" s="564"/>
      <c r="DR42" s="564"/>
      <c r="DS42" s="566">
        <v>91</v>
      </c>
      <c r="DT42" s="566">
        <v>90</v>
      </c>
      <c r="DU42" s="566">
        <v>92</v>
      </c>
      <c r="DV42" s="566">
        <v>422868</v>
      </c>
      <c r="DW42" s="566">
        <v>216517</v>
      </c>
      <c r="DX42" s="566">
        <v>206351</v>
      </c>
      <c r="DY42" s="566">
        <v>94</v>
      </c>
      <c r="DZ42" s="566">
        <v>93</v>
      </c>
      <c r="EA42" s="566">
        <v>95</v>
      </c>
      <c r="EB42" s="566">
        <v>423077</v>
      </c>
      <c r="EC42" s="566">
        <v>216579</v>
      </c>
      <c r="ED42" s="566">
        <v>206498</v>
      </c>
      <c r="EE42" s="566">
        <v>89</v>
      </c>
      <c r="EF42" s="566">
        <v>90</v>
      </c>
      <c r="EG42" s="566">
        <v>89</v>
      </c>
      <c r="EH42" s="566">
        <v>423246</v>
      </c>
      <c r="EI42" s="566">
        <v>216765</v>
      </c>
      <c r="EJ42" s="566">
        <v>206481</v>
      </c>
      <c r="EK42" s="564"/>
      <c r="EL42" s="564"/>
      <c r="EM42" s="564"/>
      <c r="EN42" s="564"/>
      <c r="EO42" s="564"/>
      <c r="EP42" s="564"/>
      <c r="EQ42" s="564"/>
      <c r="ER42" s="564"/>
      <c r="ES42" s="564"/>
      <c r="ET42" s="564"/>
      <c r="EU42" s="564"/>
      <c r="EV42" s="564"/>
      <c r="EW42" s="566">
        <v>91</v>
      </c>
      <c r="EX42" s="566">
        <v>90</v>
      </c>
      <c r="EY42" s="566">
        <v>92</v>
      </c>
      <c r="EZ42" s="566">
        <v>547885</v>
      </c>
      <c r="FA42" s="566">
        <v>280058</v>
      </c>
      <c r="FB42" s="566">
        <v>267827</v>
      </c>
      <c r="FC42" s="566">
        <v>94</v>
      </c>
      <c r="FD42" s="566">
        <v>93</v>
      </c>
      <c r="FE42" s="566">
        <v>96</v>
      </c>
      <c r="FF42" s="566">
        <v>548290</v>
      </c>
      <c r="FG42" s="566">
        <v>280229</v>
      </c>
      <c r="FH42" s="566">
        <v>268061</v>
      </c>
      <c r="FI42" s="566">
        <v>90</v>
      </c>
      <c r="FJ42" s="566">
        <v>90</v>
      </c>
      <c r="FK42" s="566">
        <v>89</v>
      </c>
      <c r="FL42" s="566">
        <v>548681</v>
      </c>
      <c r="FM42" s="566">
        <v>280555</v>
      </c>
      <c r="FN42" s="566">
        <v>268126</v>
      </c>
    </row>
    <row r="44" spans="1:228" x14ac:dyDescent="0.25">
      <c r="T44" s="568"/>
    </row>
  </sheetData>
  <mergeCells count="1">
    <mergeCell ref="A1:T1"/>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4"/>
  <sheetViews>
    <sheetView topLeftCell="EL1" zoomScale="80" zoomScaleNormal="80" workbookViewId="0">
      <selection activeCell="DV23" sqref="DV23"/>
    </sheetView>
  </sheetViews>
  <sheetFormatPr defaultColWidth="9.140625" defaultRowHeight="15" x14ac:dyDescent="0.25"/>
  <cols>
    <col min="1" max="1" width="9.140625" style="554"/>
    <col min="2" max="2" width="30.140625" style="554" customWidth="1"/>
    <col min="3" max="16384" width="9.140625" style="554"/>
  </cols>
  <sheetData>
    <row r="1" spans="1:182" x14ac:dyDescent="0.25">
      <c r="A1" s="1187" t="s">
        <v>345</v>
      </c>
      <c r="B1" s="1187"/>
      <c r="C1" s="1187"/>
      <c r="D1" s="1187"/>
      <c r="E1" s="1187"/>
      <c r="F1" s="1187"/>
      <c r="G1" s="1187"/>
      <c r="H1" s="1187"/>
      <c r="I1" s="1187"/>
      <c r="J1" s="1187"/>
      <c r="K1" s="1187"/>
      <c r="L1" s="1187"/>
      <c r="M1" s="1187"/>
      <c r="N1" s="1187"/>
      <c r="O1" s="1187"/>
      <c r="P1" s="1187"/>
      <c r="Q1" s="1187"/>
      <c r="R1" s="1187"/>
      <c r="S1" s="1187"/>
      <c r="T1" s="1187"/>
    </row>
    <row r="2" spans="1:182" x14ac:dyDescent="0.25">
      <c r="B2" s="555">
        <v>1</v>
      </c>
      <c r="C2" s="555">
        <v>2</v>
      </c>
      <c r="D2" s="555">
        <v>3</v>
      </c>
      <c r="E2" s="555">
        <v>4</v>
      </c>
      <c r="F2" s="555">
        <v>5</v>
      </c>
      <c r="G2" s="555">
        <v>6</v>
      </c>
      <c r="H2" s="555">
        <v>7</v>
      </c>
      <c r="I2" s="555">
        <v>8</v>
      </c>
      <c r="J2" s="555">
        <v>9</v>
      </c>
      <c r="K2" s="555">
        <v>10</v>
      </c>
      <c r="L2" s="555">
        <v>11</v>
      </c>
      <c r="M2" s="555">
        <v>12</v>
      </c>
      <c r="N2" s="555">
        <v>13</v>
      </c>
      <c r="O2" s="555">
        <v>14</v>
      </c>
      <c r="P2" s="555">
        <v>15</v>
      </c>
      <c r="Q2" s="555">
        <v>16</v>
      </c>
      <c r="R2" s="555">
        <v>17</v>
      </c>
      <c r="S2" s="555">
        <v>18</v>
      </c>
      <c r="T2" s="555">
        <v>19</v>
      </c>
      <c r="U2" s="555">
        <v>20</v>
      </c>
      <c r="V2" s="555">
        <v>21</v>
      </c>
      <c r="W2" s="555">
        <v>22</v>
      </c>
      <c r="X2" s="555">
        <v>23</v>
      </c>
      <c r="Y2" s="555">
        <v>24</v>
      </c>
      <c r="Z2" s="555">
        <v>25</v>
      </c>
      <c r="AA2" s="555">
        <v>26</v>
      </c>
      <c r="AB2" s="555">
        <v>27</v>
      </c>
      <c r="AC2" s="555">
        <v>28</v>
      </c>
      <c r="AD2" s="555">
        <v>29</v>
      </c>
      <c r="AE2" s="555">
        <v>30</v>
      </c>
      <c r="AF2" s="555">
        <v>31</v>
      </c>
      <c r="AG2" s="555">
        <v>32</v>
      </c>
      <c r="AH2" s="555">
        <v>33</v>
      </c>
      <c r="AI2" s="555">
        <v>34</v>
      </c>
      <c r="AJ2" s="555">
        <v>35</v>
      </c>
      <c r="AK2" s="555">
        <v>36</v>
      </c>
      <c r="AL2" s="555">
        <v>37</v>
      </c>
      <c r="AM2" s="555">
        <v>38</v>
      </c>
      <c r="AN2" s="555">
        <v>39</v>
      </c>
      <c r="AO2" s="555">
        <v>40</v>
      </c>
      <c r="AP2" s="555">
        <v>41</v>
      </c>
      <c r="AQ2" s="555">
        <v>42</v>
      </c>
      <c r="AR2" s="555">
        <v>43</v>
      </c>
      <c r="AS2" s="555">
        <v>44</v>
      </c>
      <c r="AT2" s="555">
        <v>45</v>
      </c>
      <c r="AU2" s="555">
        <v>46</v>
      </c>
      <c r="AV2" s="555">
        <v>47</v>
      </c>
      <c r="AW2" s="555">
        <v>48</v>
      </c>
      <c r="AX2" s="555">
        <v>49</v>
      </c>
      <c r="AY2" s="555">
        <v>50</v>
      </c>
      <c r="AZ2" s="555">
        <v>51</v>
      </c>
      <c r="BA2" s="555">
        <v>52</v>
      </c>
      <c r="BB2" s="555">
        <v>53</v>
      </c>
      <c r="BC2" s="555">
        <v>54</v>
      </c>
      <c r="BD2" s="555">
        <v>55</v>
      </c>
      <c r="BE2" s="555">
        <v>56</v>
      </c>
      <c r="BF2" s="555">
        <v>57</v>
      </c>
      <c r="BG2" s="555">
        <v>58</v>
      </c>
      <c r="BH2" s="555">
        <v>59</v>
      </c>
      <c r="BI2" s="555">
        <v>60</v>
      </c>
      <c r="BJ2" s="555">
        <v>61</v>
      </c>
      <c r="BK2" s="555">
        <v>62</v>
      </c>
      <c r="BL2" s="555">
        <v>63</v>
      </c>
      <c r="BM2" s="555">
        <v>64</v>
      </c>
      <c r="BN2" s="555">
        <v>65</v>
      </c>
      <c r="BO2" s="555">
        <v>66</v>
      </c>
      <c r="BP2" s="555">
        <v>67</v>
      </c>
      <c r="BQ2" s="555">
        <v>68</v>
      </c>
      <c r="BR2" s="555">
        <v>69</v>
      </c>
      <c r="BS2" s="555">
        <v>70</v>
      </c>
      <c r="BT2" s="555">
        <v>71</v>
      </c>
      <c r="BU2" s="555">
        <v>72</v>
      </c>
      <c r="BV2" s="555">
        <v>73</v>
      </c>
      <c r="BW2" s="555">
        <v>74</v>
      </c>
      <c r="BX2" s="555">
        <v>75</v>
      </c>
      <c r="BY2" s="555">
        <v>76</v>
      </c>
      <c r="BZ2" s="555">
        <v>77</v>
      </c>
      <c r="CA2" s="555">
        <v>78</v>
      </c>
      <c r="CB2" s="555">
        <v>79</v>
      </c>
      <c r="CC2" s="555">
        <v>80</v>
      </c>
      <c r="CD2" s="555">
        <v>81</v>
      </c>
      <c r="CE2" s="555">
        <v>82</v>
      </c>
      <c r="CF2" s="555">
        <v>83</v>
      </c>
      <c r="CG2" s="555">
        <v>84</v>
      </c>
      <c r="CH2" s="555">
        <v>85</v>
      </c>
      <c r="CI2" s="555">
        <v>86</v>
      </c>
      <c r="CJ2" s="555">
        <v>87</v>
      </c>
      <c r="CK2" s="555">
        <v>88</v>
      </c>
      <c r="CL2" s="555">
        <v>89</v>
      </c>
      <c r="CM2" s="555">
        <v>90</v>
      </c>
      <c r="CN2" s="555">
        <v>91</v>
      </c>
      <c r="CO2" s="555">
        <v>92</v>
      </c>
      <c r="CP2" s="555">
        <v>93</v>
      </c>
      <c r="CQ2" s="555">
        <v>94</v>
      </c>
      <c r="CR2" s="555">
        <v>95</v>
      </c>
      <c r="CS2" s="555">
        <v>96</v>
      </c>
      <c r="CT2" s="555">
        <v>97</v>
      </c>
      <c r="CU2" s="555">
        <v>98</v>
      </c>
      <c r="CV2" s="555">
        <v>99</v>
      </c>
      <c r="CW2" s="555">
        <v>100</v>
      </c>
      <c r="CX2" s="555">
        <v>101</v>
      </c>
      <c r="CY2" s="555">
        <v>102</v>
      </c>
      <c r="CZ2" s="555">
        <v>103</v>
      </c>
      <c r="DA2" s="555">
        <v>104</v>
      </c>
      <c r="DB2" s="555">
        <v>105</v>
      </c>
      <c r="DC2" s="555">
        <v>106</v>
      </c>
      <c r="DD2" s="555">
        <v>107</v>
      </c>
      <c r="DE2" s="555">
        <v>108</v>
      </c>
      <c r="DF2" s="555">
        <v>109</v>
      </c>
      <c r="DG2" s="555">
        <v>110</v>
      </c>
      <c r="DH2" s="555">
        <v>111</v>
      </c>
      <c r="DI2" s="555">
        <v>112</v>
      </c>
      <c r="DJ2" s="555">
        <v>113</v>
      </c>
      <c r="DK2" s="555">
        <v>114</v>
      </c>
      <c r="DL2" s="555">
        <v>115</v>
      </c>
      <c r="DM2" s="555">
        <v>116</v>
      </c>
      <c r="DN2" s="555">
        <v>117</v>
      </c>
      <c r="DO2" s="555">
        <v>118</v>
      </c>
      <c r="DP2" s="555">
        <v>119</v>
      </c>
      <c r="DQ2" s="555">
        <v>120</v>
      </c>
      <c r="DR2" s="555">
        <v>121</v>
      </c>
      <c r="DS2" s="555">
        <v>122</v>
      </c>
      <c r="DT2" s="555">
        <v>123</v>
      </c>
      <c r="DU2" s="555">
        <v>124</v>
      </c>
      <c r="DV2" s="555">
        <v>125</v>
      </c>
      <c r="DW2" s="555">
        <v>126</v>
      </c>
      <c r="DX2" s="555">
        <v>127</v>
      </c>
      <c r="DY2" s="555">
        <v>128</v>
      </c>
      <c r="DZ2" s="555">
        <v>129</v>
      </c>
      <c r="EA2" s="555">
        <v>130</v>
      </c>
      <c r="EB2" s="555">
        <v>131</v>
      </c>
      <c r="EC2" s="555">
        <v>132</v>
      </c>
      <c r="ED2" s="555">
        <v>133</v>
      </c>
      <c r="EE2" s="555">
        <v>134</v>
      </c>
      <c r="EF2" s="555">
        <v>135</v>
      </c>
      <c r="EG2" s="555">
        <v>136</v>
      </c>
      <c r="EH2" s="555">
        <v>137</v>
      </c>
      <c r="EI2" s="555">
        <v>138</v>
      </c>
      <c r="EJ2" s="555">
        <v>139</v>
      </c>
      <c r="EK2" s="555">
        <v>140</v>
      </c>
      <c r="EL2" s="555">
        <v>141</v>
      </c>
      <c r="EM2" s="555">
        <v>142</v>
      </c>
      <c r="EN2" s="555">
        <v>143</v>
      </c>
      <c r="EO2" s="555">
        <v>144</v>
      </c>
      <c r="EP2" s="555">
        <v>145</v>
      </c>
      <c r="EQ2" s="555">
        <v>146</v>
      </c>
      <c r="ER2" s="555">
        <v>147</v>
      </c>
      <c r="ES2" s="555">
        <v>148</v>
      </c>
      <c r="ET2" s="555">
        <v>149</v>
      </c>
      <c r="EU2" s="555">
        <v>150</v>
      </c>
      <c r="EV2" s="555">
        <v>151</v>
      </c>
      <c r="EW2" s="555">
        <v>152</v>
      </c>
      <c r="EX2" s="555">
        <v>153</v>
      </c>
      <c r="EY2" s="555">
        <v>154</v>
      </c>
      <c r="EZ2" s="555">
        <v>155</v>
      </c>
      <c r="FA2" s="555">
        <v>156</v>
      </c>
      <c r="FB2" s="555">
        <v>157</v>
      </c>
      <c r="FC2" s="555">
        <v>158</v>
      </c>
      <c r="FD2" s="555">
        <v>159</v>
      </c>
      <c r="FE2" s="555">
        <v>160</v>
      </c>
      <c r="FF2" s="555">
        <v>161</v>
      </c>
      <c r="FG2" s="555">
        <v>162</v>
      </c>
      <c r="FH2" s="555">
        <v>163</v>
      </c>
      <c r="FI2" s="555">
        <v>164</v>
      </c>
      <c r="FJ2" s="555">
        <v>165</v>
      </c>
      <c r="FK2" s="555">
        <v>166</v>
      </c>
      <c r="FL2" s="555">
        <v>167</v>
      </c>
      <c r="FM2" s="555">
        <v>168</v>
      </c>
      <c r="FN2" s="555">
        <v>169</v>
      </c>
      <c r="FO2" s="555">
        <v>170</v>
      </c>
      <c r="FP2" s="555">
        <v>171</v>
      </c>
      <c r="FQ2" s="555">
        <v>172</v>
      </c>
      <c r="FR2" s="555">
        <v>173</v>
      </c>
      <c r="FS2" s="555">
        <v>174</v>
      </c>
      <c r="FT2" s="555">
        <v>175</v>
      </c>
      <c r="FU2" s="555">
        <v>176</v>
      </c>
      <c r="FV2" s="555">
        <v>177</v>
      </c>
      <c r="FW2" s="555">
        <v>178</v>
      </c>
      <c r="FX2" s="555">
        <v>179</v>
      </c>
      <c r="FY2" s="555">
        <v>180</v>
      </c>
      <c r="FZ2" s="555">
        <v>181</v>
      </c>
    </row>
    <row r="3" spans="1:182" s="564" customFormat="1" x14ac:dyDescent="0.25">
      <c r="A3" s="556"/>
      <c r="B3" s="557"/>
      <c r="C3" s="558" t="s">
        <v>440</v>
      </c>
      <c r="D3" s="558"/>
      <c r="E3" s="558"/>
      <c r="F3" s="558"/>
      <c r="G3" s="558"/>
      <c r="H3" s="558"/>
      <c r="I3" s="559"/>
      <c r="J3" s="559"/>
      <c r="K3" s="559"/>
      <c r="L3" s="559"/>
      <c r="M3" s="559"/>
      <c r="N3" s="559"/>
      <c r="O3" s="560"/>
      <c r="P3" s="560"/>
      <c r="Q3" s="560"/>
      <c r="R3" s="560"/>
      <c r="S3" s="560"/>
      <c r="T3" s="560"/>
      <c r="U3" s="561"/>
      <c r="V3" s="561"/>
      <c r="W3" s="561"/>
      <c r="X3" s="561"/>
      <c r="Y3" s="561"/>
      <c r="Z3" s="561"/>
      <c r="AA3" s="562"/>
      <c r="AB3" s="562"/>
      <c r="AC3" s="562"/>
      <c r="AD3" s="562"/>
      <c r="AE3" s="562"/>
      <c r="AF3" s="562"/>
      <c r="AG3" s="558"/>
      <c r="AH3" s="558"/>
      <c r="AI3" s="558"/>
      <c r="AJ3" s="558"/>
      <c r="AK3" s="558"/>
      <c r="AL3" s="558"/>
      <c r="AM3" s="563"/>
      <c r="AN3" s="563"/>
      <c r="AO3" s="563"/>
      <c r="AP3" s="563"/>
      <c r="AQ3" s="563"/>
      <c r="AR3" s="563"/>
      <c r="AS3" s="560"/>
      <c r="AT3" s="560"/>
      <c r="AU3" s="560"/>
      <c r="AV3" s="560"/>
      <c r="AW3" s="560"/>
      <c r="AX3" s="560"/>
      <c r="AY3" s="561"/>
      <c r="AZ3" s="561"/>
      <c r="BA3" s="561"/>
      <c r="BB3" s="561"/>
      <c r="BC3" s="561"/>
      <c r="BD3" s="561"/>
      <c r="BE3" s="562"/>
      <c r="BF3" s="562"/>
      <c r="BG3" s="562"/>
      <c r="BH3" s="562"/>
      <c r="BI3" s="562"/>
      <c r="BJ3" s="562"/>
      <c r="BK3" s="558"/>
      <c r="BL3" s="558"/>
      <c r="BM3" s="558"/>
      <c r="BN3" s="558"/>
      <c r="BO3" s="558"/>
      <c r="BP3" s="558"/>
      <c r="BQ3" s="563"/>
      <c r="BR3" s="563"/>
      <c r="BS3" s="563"/>
      <c r="BT3" s="563"/>
      <c r="BU3" s="563"/>
      <c r="BV3" s="563"/>
      <c r="BW3" s="560"/>
      <c r="BX3" s="560"/>
      <c r="BY3" s="560"/>
      <c r="BZ3" s="560"/>
      <c r="CA3" s="560"/>
      <c r="CB3" s="560"/>
      <c r="CC3" s="561"/>
      <c r="CD3" s="561"/>
      <c r="CE3" s="561"/>
      <c r="CF3" s="561"/>
      <c r="CG3" s="561"/>
      <c r="CH3" s="561"/>
      <c r="CI3" s="562"/>
      <c r="CJ3" s="562"/>
      <c r="CK3" s="562"/>
      <c r="CL3" s="562"/>
      <c r="CM3" s="562"/>
      <c r="CN3" s="562"/>
      <c r="CO3" s="558"/>
      <c r="CP3" s="558"/>
      <c r="CQ3" s="558"/>
      <c r="CR3" s="558"/>
      <c r="CS3" s="558"/>
      <c r="CT3" s="558"/>
      <c r="CU3" s="563"/>
      <c r="CV3" s="563"/>
      <c r="CW3" s="563"/>
      <c r="CX3" s="563"/>
      <c r="CY3" s="563"/>
      <c r="CZ3" s="563"/>
      <c r="DA3" s="560"/>
      <c r="DB3" s="560"/>
      <c r="DC3" s="560"/>
      <c r="DD3" s="560"/>
      <c r="DE3" s="560"/>
      <c r="DF3" s="560"/>
      <c r="DG3" s="561"/>
      <c r="DH3" s="561"/>
      <c r="DI3" s="561"/>
      <c r="DJ3" s="561"/>
      <c r="DK3" s="561"/>
      <c r="DL3" s="561"/>
      <c r="DM3" s="562"/>
      <c r="DN3" s="562"/>
      <c r="DO3" s="562"/>
      <c r="DP3" s="562"/>
      <c r="DQ3" s="562"/>
      <c r="DR3" s="562"/>
      <c r="DS3" s="558"/>
      <c r="DT3" s="558"/>
      <c r="DU3" s="558"/>
      <c r="DV3" s="558"/>
      <c r="DW3" s="558"/>
      <c r="DX3" s="558"/>
      <c r="DY3" s="563"/>
      <c r="DZ3" s="563"/>
      <c r="EA3" s="563"/>
      <c r="EB3" s="563"/>
      <c r="EC3" s="563"/>
      <c r="ED3" s="563"/>
      <c r="EE3" s="560"/>
      <c r="EF3" s="560"/>
      <c r="EG3" s="560"/>
      <c r="EH3" s="560"/>
      <c r="EI3" s="560"/>
      <c r="EJ3" s="560"/>
      <c r="EK3" s="561"/>
      <c r="EL3" s="561"/>
      <c r="EM3" s="561"/>
      <c r="EN3" s="561"/>
      <c r="EO3" s="561"/>
      <c r="EP3" s="561"/>
      <c r="EQ3" s="562"/>
      <c r="ER3" s="562"/>
      <c r="ES3" s="562"/>
      <c r="ET3" s="562"/>
      <c r="EU3" s="562"/>
      <c r="EV3" s="562"/>
      <c r="EW3" s="558"/>
      <c r="EX3" s="558"/>
      <c r="EY3" s="558"/>
      <c r="EZ3" s="558"/>
      <c r="FA3" s="558"/>
      <c r="FB3" s="558"/>
      <c r="FC3" s="563"/>
      <c r="FD3" s="563"/>
      <c r="FE3" s="563"/>
      <c r="FF3" s="563"/>
      <c r="FG3" s="563"/>
      <c r="FH3" s="563"/>
      <c r="FI3" s="560"/>
      <c r="FJ3" s="560"/>
      <c r="FK3" s="560"/>
      <c r="FL3" s="560"/>
      <c r="FM3" s="560"/>
      <c r="FN3" s="560"/>
      <c r="FO3" s="561"/>
      <c r="FP3" s="561"/>
      <c r="FQ3" s="561"/>
      <c r="FR3" s="561"/>
      <c r="FS3" s="561"/>
      <c r="FT3" s="561"/>
      <c r="FU3" s="562"/>
      <c r="FV3" s="562"/>
      <c r="FW3" s="562"/>
      <c r="FX3" s="562"/>
      <c r="FY3" s="562"/>
      <c r="FZ3" s="562"/>
    </row>
    <row r="4" spans="1:182" s="564" customFormat="1" x14ac:dyDescent="0.25">
      <c r="A4" s="556"/>
      <c r="B4" s="557"/>
      <c r="C4" s="558" t="s">
        <v>35</v>
      </c>
      <c r="D4" s="558"/>
      <c r="E4" s="558"/>
      <c r="F4" s="558"/>
      <c r="G4" s="558"/>
      <c r="H4" s="558"/>
      <c r="I4" s="559"/>
      <c r="J4" s="559"/>
      <c r="K4" s="559"/>
      <c r="L4" s="559"/>
      <c r="M4" s="559"/>
      <c r="N4" s="559"/>
      <c r="O4" s="560"/>
      <c r="P4" s="560"/>
      <c r="Q4" s="560"/>
      <c r="R4" s="560"/>
      <c r="S4" s="560"/>
      <c r="T4" s="560"/>
      <c r="U4" s="561"/>
      <c r="V4" s="561"/>
      <c r="W4" s="561"/>
      <c r="X4" s="561"/>
      <c r="Y4" s="561"/>
      <c r="Z4" s="561"/>
      <c r="AA4" s="562" t="s">
        <v>346</v>
      </c>
      <c r="AB4" s="562"/>
      <c r="AC4" s="562"/>
      <c r="AD4" s="562"/>
      <c r="AE4" s="562"/>
      <c r="AF4" s="562"/>
      <c r="AG4" s="558" t="s">
        <v>36</v>
      </c>
      <c r="AH4" s="558"/>
      <c r="AI4" s="558"/>
      <c r="AJ4" s="558"/>
      <c r="AK4" s="558"/>
      <c r="AL4" s="558"/>
      <c r="AM4" s="563"/>
      <c r="AN4" s="563"/>
      <c r="AO4" s="563"/>
      <c r="AP4" s="563"/>
      <c r="AQ4" s="563"/>
      <c r="AR4" s="563"/>
      <c r="AS4" s="560"/>
      <c r="AT4" s="560"/>
      <c r="AU4" s="560"/>
      <c r="AV4" s="560"/>
      <c r="AW4" s="560"/>
      <c r="AX4" s="560"/>
      <c r="AY4" s="561"/>
      <c r="AZ4" s="561"/>
      <c r="BA4" s="561"/>
      <c r="BB4" s="561"/>
      <c r="BC4" s="561"/>
      <c r="BD4" s="561"/>
      <c r="BE4" s="562"/>
      <c r="BF4" s="562"/>
      <c r="BG4" s="562"/>
      <c r="BH4" s="562"/>
      <c r="BI4" s="562"/>
      <c r="BJ4" s="562"/>
      <c r="BK4" s="558" t="s">
        <v>37</v>
      </c>
      <c r="BL4" s="558"/>
      <c r="BM4" s="558"/>
      <c r="BN4" s="558"/>
      <c r="BO4" s="558"/>
      <c r="BP4" s="558"/>
      <c r="BQ4" s="563"/>
      <c r="BR4" s="563"/>
      <c r="BS4" s="563"/>
      <c r="BT4" s="563"/>
      <c r="BU4" s="563"/>
      <c r="BV4" s="563"/>
      <c r="BW4" s="560"/>
      <c r="BX4" s="560"/>
      <c r="BY4" s="560"/>
      <c r="BZ4" s="560"/>
      <c r="CA4" s="560"/>
      <c r="CB4" s="560"/>
      <c r="CC4" s="561"/>
      <c r="CD4" s="561"/>
      <c r="CE4" s="561"/>
      <c r="CF4" s="561"/>
      <c r="CG4" s="561"/>
      <c r="CH4" s="561"/>
      <c r="CI4" s="562"/>
      <c r="CJ4" s="562"/>
      <c r="CK4" s="562"/>
      <c r="CL4" s="562"/>
      <c r="CM4" s="562"/>
      <c r="CN4" s="562"/>
      <c r="CO4" s="558" t="s">
        <v>34</v>
      </c>
      <c r="CP4" s="558"/>
      <c r="CQ4" s="558"/>
      <c r="CR4" s="558"/>
      <c r="CS4" s="558"/>
      <c r="CT4" s="558"/>
      <c r="CU4" s="563"/>
      <c r="CV4" s="563"/>
      <c r="CW4" s="563"/>
      <c r="CX4" s="563"/>
      <c r="CY4" s="563"/>
      <c r="CZ4" s="563"/>
      <c r="DA4" s="560"/>
      <c r="DB4" s="560"/>
      <c r="DC4" s="560"/>
      <c r="DD4" s="560"/>
      <c r="DE4" s="560"/>
      <c r="DF4" s="560"/>
      <c r="DG4" s="561"/>
      <c r="DH4" s="561"/>
      <c r="DI4" s="561"/>
      <c r="DJ4" s="561"/>
      <c r="DK4" s="561"/>
      <c r="DL4" s="561"/>
      <c r="DM4" s="562"/>
      <c r="DN4" s="562"/>
      <c r="DO4" s="562"/>
      <c r="DP4" s="562"/>
      <c r="DQ4" s="562"/>
      <c r="DR4" s="562"/>
      <c r="DS4" s="558" t="s">
        <v>33</v>
      </c>
      <c r="DT4" s="558"/>
      <c r="DU4" s="558"/>
      <c r="DV4" s="558"/>
      <c r="DW4" s="558"/>
      <c r="DX4" s="558"/>
      <c r="DY4" s="563"/>
      <c r="DZ4" s="563"/>
      <c r="EA4" s="563"/>
      <c r="EB4" s="563"/>
      <c r="EC4" s="563"/>
      <c r="ED4" s="563"/>
      <c r="EE4" s="560"/>
      <c r="EF4" s="560"/>
      <c r="EG4" s="560"/>
      <c r="EH4" s="560"/>
      <c r="EI4" s="560"/>
      <c r="EJ4" s="560"/>
      <c r="EK4" s="561"/>
      <c r="EL4" s="561"/>
      <c r="EM4" s="561"/>
      <c r="EN4" s="561"/>
      <c r="EO4" s="561"/>
      <c r="EP4" s="561"/>
      <c r="EQ4" s="562"/>
      <c r="ER4" s="562"/>
      <c r="ES4" s="562"/>
      <c r="ET4" s="562"/>
      <c r="EU4" s="562"/>
      <c r="EV4" s="562"/>
      <c r="EW4" s="558" t="s">
        <v>326</v>
      </c>
      <c r="EX4" s="558"/>
      <c r="EY4" s="558"/>
      <c r="EZ4" s="558"/>
      <c r="FA4" s="558"/>
      <c r="FB4" s="558"/>
      <c r="FC4" s="563"/>
      <c r="FD4" s="563"/>
      <c r="FE4" s="563"/>
      <c r="FF4" s="563"/>
      <c r="FG4" s="563"/>
      <c r="FH4" s="563"/>
      <c r="FI4" s="560"/>
      <c r="FJ4" s="560"/>
      <c r="FK4" s="560"/>
      <c r="FL4" s="560"/>
      <c r="FM4" s="560"/>
      <c r="FN4" s="560"/>
      <c r="FO4" s="561"/>
      <c r="FP4" s="561"/>
      <c r="FQ4" s="561"/>
      <c r="FR4" s="561"/>
      <c r="FS4" s="561"/>
      <c r="FT4" s="561"/>
      <c r="FU4" s="562"/>
      <c r="FV4" s="562"/>
      <c r="FW4" s="562"/>
      <c r="FX4" s="562"/>
      <c r="FY4" s="562"/>
      <c r="FZ4" s="562"/>
    </row>
    <row r="5" spans="1:182" s="564" customFormat="1" x14ac:dyDescent="0.25">
      <c r="A5" s="556"/>
      <c r="B5" s="557"/>
      <c r="C5" s="558" t="s">
        <v>346</v>
      </c>
      <c r="D5" s="558"/>
      <c r="E5" s="558"/>
      <c r="F5" s="558"/>
      <c r="G5" s="558"/>
      <c r="H5" s="558"/>
      <c r="I5" s="559" t="s">
        <v>347</v>
      </c>
      <c r="J5" s="559"/>
      <c r="K5" s="559"/>
      <c r="L5" s="559"/>
      <c r="M5" s="559"/>
      <c r="N5" s="559"/>
      <c r="O5" s="560" t="s">
        <v>348</v>
      </c>
      <c r="P5" s="560"/>
      <c r="Q5" s="560"/>
      <c r="R5" s="560"/>
      <c r="S5" s="560"/>
      <c r="T5" s="560"/>
      <c r="U5" s="561" t="s">
        <v>349</v>
      </c>
      <c r="V5" s="561"/>
      <c r="W5" s="561"/>
      <c r="X5" s="561"/>
      <c r="Y5" s="561"/>
      <c r="Z5" s="561"/>
      <c r="AA5" s="562">
        <v>1</v>
      </c>
      <c r="AB5" s="562"/>
      <c r="AC5" s="562"/>
      <c r="AD5" s="562"/>
      <c r="AE5" s="562"/>
      <c r="AF5" s="562"/>
      <c r="AG5" s="558" t="s">
        <v>346</v>
      </c>
      <c r="AH5" s="558"/>
      <c r="AI5" s="558"/>
      <c r="AJ5" s="558"/>
      <c r="AK5" s="558"/>
      <c r="AL5" s="558"/>
      <c r="AM5" s="563" t="s">
        <v>347</v>
      </c>
      <c r="AN5" s="563"/>
      <c r="AO5" s="563"/>
      <c r="AP5" s="563"/>
      <c r="AQ5" s="563"/>
      <c r="AR5" s="563"/>
      <c r="AS5" s="560" t="s">
        <v>348</v>
      </c>
      <c r="AT5" s="560"/>
      <c r="AU5" s="560"/>
      <c r="AV5" s="560"/>
      <c r="AW5" s="560"/>
      <c r="AX5" s="560"/>
      <c r="AY5" s="561" t="s">
        <v>349</v>
      </c>
      <c r="AZ5" s="561"/>
      <c r="BA5" s="561"/>
      <c r="BB5" s="561"/>
      <c r="BC5" s="561"/>
      <c r="BD5" s="561"/>
      <c r="BE5" s="562" t="s">
        <v>346</v>
      </c>
      <c r="BF5" s="562"/>
      <c r="BG5" s="562"/>
      <c r="BH5" s="562"/>
      <c r="BI5" s="562"/>
      <c r="BJ5" s="562"/>
      <c r="BK5" s="558" t="s">
        <v>346</v>
      </c>
      <c r="BL5" s="558"/>
      <c r="BM5" s="558"/>
      <c r="BN5" s="558"/>
      <c r="BO5" s="558"/>
      <c r="BP5" s="558"/>
      <c r="BQ5" s="563" t="s">
        <v>347</v>
      </c>
      <c r="BR5" s="563"/>
      <c r="BS5" s="563"/>
      <c r="BT5" s="563"/>
      <c r="BU5" s="563"/>
      <c r="BV5" s="563"/>
      <c r="BW5" s="560" t="s">
        <v>348</v>
      </c>
      <c r="BX5" s="560"/>
      <c r="BY5" s="560"/>
      <c r="BZ5" s="560"/>
      <c r="CA5" s="560"/>
      <c r="CB5" s="560"/>
      <c r="CC5" s="561" t="s">
        <v>349</v>
      </c>
      <c r="CD5" s="561"/>
      <c r="CE5" s="561"/>
      <c r="CF5" s="561"/>
      <c r="CG5" s="561"/>
      <c r="CH5" s="561"/>
      <c r="CI5" s="562" t="s">
        <v>346</v>
      </c>
      <c r="CJ5" s="562"/>
      <c r="CK5" s="562"/>
      <c r="CL5" s="562"/>
      <c r="CM5" s="562"/>
      <c r="CN5" s="562"/>
      <c r="CO5" s="558" t="s">
        <v>346</v>
      </c>
      <c r="CP5" s="558"/>
      <c r="CQ5" s="558"/>
      <c r="CR5" s="558"/>
      <c r="CS5" s="558"/>
      <c r="CT5" s="558"/>
      <c r="CU5" s="563" t="s">
        <v>347</v>
      </c>
      <c r="CV5" s="563"/>
      <c r="CW5" s="563"/>
      <c r="CX5" s="563"/>
      <c r="CY5" s="563"/>
      <c r="CZ5" s="563"/>
      <c r="DA5" s="560" t="s">
        <v>348</v>
      </c>
      <c r="DB5" s="560"/>
      <c r="DC5" s="560"/>
      <c r="DD5" s="560"/>
      <c r="DE5" s="560"/>
      <c r="DF5" s="560"/>
      <c r="DG5" s="561" t="s">
        <v>349</v>
      </c>
      <c r="DH5" s="561"/>
      <c r="DI5" s="561"/>
      <c r="DJ5" s="561"/>
      <c r="DK5" s="561"/>
      <c r="DL5" s="561"/>
      <c r="DM5" s="562" t="s">
        <v>346</v>
      </c>
      <c r="DN5" s="562"/>
      <c r="DO5" s="562"/>
      <c r="DP5" s="562"/>
      <c r="DQ5" s="562"/>
      <c r="DR5" s="562"/>
      <c r="DS5" s="558" t="s">
        <v>346</v>
      </c>
      <c r="DT5" s="558"/>
      <c r="DU5" s="558"/>
      <c r="DV5" s="558"/>
      <c r="DW5" s="558"/>
      <c r="DX5" s="558"/>
      <c r="DY5" s="563" t="s">
        <v>347</v>
      </c>
      <c r="DZ5" s="563"/>
      <c r="EA5" s="563"/>
      <c r="EB5" s="563"/>
      <c r="EC5" s="563"/>
      <c r="ED5" s="563"/>
      <c r="EE5" s="560" t="s">
        <v>348</v>
      </c>
      <c r="EF5" s="560"/>
      <c r="EG5" s="560"/>
      <c r="EH5" s="560"/>
      <c r="EI5" s="560"/>
      <c r="EJ5" s="560"/>
      <c r="EK5" s="561" t="s">
        <v>349</v>
      </c>
      <c r="EL5" s="561"/>
      <c r="EM5" s="561"/>
      <c r="EN5" s="561"/>
      <c r="EO5" s="561"/>
      <c r="EP5" s="561"/>
      <c r="EQ5" s="562" t="s">
        <v>346</v>
      </c>
      <c r="ER5" s="562"/>
      <c r="ES5" s="562"/>
      <c r="ET5" s="562"/>
      <c r="EU5" s="562"/>
      <c r="EV5" s="562"/>
      <c r="EW5" s="558" t="s">
        <v>346</v>
      </c>
      <c r="EX5" s="558"/>
      <c r="EY5" s="558"/>
      <c r="EZ5" s="558"/>
      <c r="FA5" s="558"/>
      <c r="FB5" s="558"/>
      <c r="FC5" s="563" t="s">
        <v>347</v>
      </c>
      <c r="FD5" s="563"/>
      <c r="FE5" s="563"/>
      <c r="FF5" s="563"/>
      <c r="FG5" s="563"/>
      <c r="FH5" s="563"/>
      <c r="FI5" s="560" t="s">
        <v>348</v>
      </c>
      <c r="FJ5" s="560"/>
      <c r="FK5" s="560"/>
      <c r="FL5" s="560"/>
      <c r="FM5" s="560"/>
      <c r="FN5" s="560"/>
      <c r="FO5" s="561" t="s">
        <v>349</v>
      </c>
      <c r="FP5" s="561"/>
      <c r="FQ5" s="561"/>
      <c r="FR5" s="561"/>
      <c r="FS5" s="561"/>
      <c r="FT5" s="561"/>
      <c r="FU5" s="562" t="s">
        <v>346</v>
      </c>
      <c r="FV5" s="562"/>
      <c r="FW5" s="562"/>
      <c r="FX5" s="562"/>
      <c r="FY5" s="562"/>
      <c r="FZ5" s="562"/>
    </row>
    <row r="6" spans="1:182" s="564" customFormat="1" x14ac:dyDescent="0.25">
      <c r="A6" s="556"/>
      <c r="B6" s="557"/>
      <c r="C6" s="558">
        <v>1</v>
      </c>
      <c r="D6" s="558"/>
      <c r="E6" s="558"/>
      <c r="F6" s="558"/>
      <c r="G6" s="558"/>
      <c r="H6" s="558"/>
      <c r="I6" s="559">
        <v>1</v>
      </c>
      <c r="J6" s="559"/>
      <c r="K6" s="559"/>
      <c r="L6" s="559"/>
      <c r="M6" s="559"/>
      <c r="N6" s="559"/>
      <c r="O6" s="560">
        <v>1</v>
      </c>
      <c r="P6" s="560"/>
      <c r="Q6" s="560"/>
      <c r="R6" s="560"/>
      <c r="S6" s="560"/>
      <c r="T6" s="560"/>
      <c r="U6" s="561">
        <v>1</v>
      </c>
      <c r="V6" s="561"/>
      <c r="W6" s="561"/>
      <c r="X6" s="561"/>
      <c r="Y6" s="561"/>
      <c r="Z6" s="561"/>
      <c r="AA6" s="562" t="s">
        <v>347</v>
      </c>
      <c r="AB6" s="562"/>
      <c r="AC6" s="562"/>
      <c r="AD6" s="562"/>
      <c r="AE6" s="562"/>
      <c r="AF6" s="562"/>
      <c r="AG6" s="558">
        <v>1</v>
      </c>
      <c r="AH6" s="558"/>
      <c r="AI6" s="558"/>
      <c r="AJ6" s="558"/>
      <c r="AK6" s="558"/>
      <c r="AL6" s="558"/>
      <c r="AM6" s="563">
        <v>1</v>
      </c>
      <c r="AN6" s="563"/>
      <c r="AO6" s="563"/>
      <c r="AP6" s="563"/>
      <c r="AQ6" s="563"/>
      <c r="AR6" s="563"/>
      <c r="AS6" s="560">
        <v>1</v>
      </c>
      <c r="AT6" s="560"/>
      <c r="AU6" s="560"/>
      <c r="AV6" s="560"/>
      <c r="AW6" s="560"/>
      <c r="AX6" s="560"/>
      <c r="AY6" s="561">
        <v>1</v>
      </c>
      <c r="AZ6" s="561"/>
      <c r="BA6" s="561"/>
      <c r="BB6" s="561"/>
      <c r="BC6" s="561"/>
      <c r="BD6" s="561"/>
      <c r="BE6" s="562">
        <v>1</v>
      </c>
      <c r="BF6" s="562"/>
      <c r="BG6" s="562"/>
      <c r="BH6" s="562"/>
      <c r="BI6" s="562"/>
      <c r="BJ6" s="562"/>
      <c r="BK6" s="558">
        <v>1</v>
      </c>
      <c r="BL6" s="558"/>
      <c r="BM6" s="558"/>
      <c r="BN6" s="558"/>
      <c r="BO6" s="558"/>
      <c r="BP6" s="558"/>
      <c r="BQ6" s="563">
        <v>1</v>
      </c>
      <c r="BR6" s="563"/>
      <c r="BS6" s="563"/>
      <c r="BT6" s="563"/>
      <c r="BU6" s="563"/>
      <c r="BV6" s="563"/>
      <c r="BW6" s="560">
        <v>1</v>
      </c>
      <c r="BX6" s="560"/>
      <c r="BY6" s="560"/>
      <c r="BZ6" s="560"/>
      <c r="CA6" s="560"/>
      <c r="CB6" s="560"/>
      <c r="CC6" s="561">
        <v>1</v>
      </c>
      <c r="CD6" s="561"/>
      <c r="CE6" s="561"/>
      <c r="CF6" s="561"/>
      <c r="CG6" s="561"/>
      <c r="CH6" s="561"/>
      <c r="CI6" s="562">
        <v>1</v>
      </c>
      <c r="CJ6" s="562"/>
      <c r="CK6" s="562"/>
      <c r="CL6" s="562"/>
      <c r="CM6" s="562"/>
      <c r="CN6" s="562"/>
      <c r="CO6" s="558">
        <v>1</v>
      </c>
      <c r="CP6" s="558"/>
      <c r="CQ6" s="558"/>
      <c r="CR6" s="558"/>
      <c r="CS6" s="558"/>
      <c r="CT6" s="558"/>
      <c r="CU6" s="563">
        <v>1</v>
      </c>
      <c r="CV6" s="563"/>
      <c r="CW6" s="563"/>
      <c r="CX6" s="563"/>
      <c r="CY6" s="563"/>
      <c r="CZ6" s="563"/>
      <c r="DA6" s="560">
        <v>1</v>
      </c>
      <c r="DB6" s="560"/>
      <c r="DC6" s="560"/>
      <c r="DD6" s="560"/>
      <c r="DE6" s="560"/>
      <c r="DF6" s="560"/>
      <c r="DG6" s="561">
        <v>1</v>
      </c>
      <c r="DH6" s="561"/>
      <c r="DI6" s="561"/>
      <c r="DJ6" s="561"/>
      <c r="DK6" s="561"/>
      <c r="DL6" s="561"/>
      <c r="DM6" s="562">
        <v>1</v>
      </c>
      <c r="DN6" s="562"/>
      <c r="DO6" s="562"/>
      <c r="DP6" s="562"/>
      <c r="DQ6" s="562"/>
      <c r="DR6" s="562"/>
      <c r="DS6" s="558">
        <v>1</v>
      </c>
      <c r="DT6" s="558"/>
      <c r="DU6" s="558"/>
      <c r="DV6" s="558"/>
      <c r="DW6" s="558"/>
      <c r="DX6" s="558"/>
      <c r="DY6" s="563">
        <v>1</v>
      </c>
      <c r="DZ6" s="563"/>
      <c r="EA6" s="563"/>
      <c r="EB6" s="563"/>
      <c r="EC6" s="563"/>
      <c r="ED6" s="563"/>
      <c r="EE6" s="560">
        <v>1</v>
      </c>
      <c r="EF6" s="560"/>
      <c r="EG6" s="560"/>
      <c r="EH6" s="560"/>
      <c r="EI6" s="560"/>
      <c r="EJ6" s="560"/>
      <c r="EK6" s="561">
        <v>1</v>
      </c>
      <c r="EL6" s="561"/>
      <c r="EM6" s="561"/>
      <c r="EN6" s="561"/>
      <c r="EO6" s="561"/>
      <c r="EP6" s="561"/>
      <c r="EQ6" s="562">
        <v>1</v>
      </c>
      <c r="ER6" s="562"/>
      <c r="ES6" s="562"/>
      <c r="ET6" s="562"/>
      <c r="EU6" s="562"/>
      <c r="EV6" s="562"/>
      <c r="EW6" s="558">
        <v>1</v>
      </c>
      <c r="EX6" s="558"/>
      <c r="EY6" s="558"/>
      <c r="EZ6" s="558"/>
      <c r="FA6" s="558"/>
      <c r="FB6" s="558"/>
      <c r="FC6" s="563">
        <v>1</v>
      </c>
      <c r="FD6" s="563"/>
      <c r="FE6" s="563"/>
      <c r="FF6" s="563"/>
      <c r="FG6" s="563"/>
      <c r="FH6" s="563"/>
      <c r="FI6" s="560">
        <v>1</v>
      </c>
      <c r="FJ6" s="560"/>
      <c r="FK6" s="560"/>
      <c r="FL6" s="560"/>
      <c r="FM6" s="560"/>
      <c r="FN6" s="560"/>
      <c r="FO6" s="561">
        <v>1</v>
      </c>
      <c r="FP6" s="561"/>
      <c r="FQ6" s="561"/>
      <c r="FR6" s="561"/>
      <c r="FS6" s="561"/>
      <c r="FT6" s="561"/>
      <c r="FU6" s="562">
        <v>1</v>
      </c>
      <c r="FV6" s="562"/>
      <c r="FW6" s="562"/>
      <c r="FX6" s="562"/>
      <c r="FY6" s="562"/>
      <c r="FZ6" s="562"/>
    </row>
    <row r="7" spans="1:182" s="564" customFormat="1" x14ac:dyDescent="0.25">
      <c r="A7" s="556"/>
      <c r="B7" s="557"/>
      <c r="C7" s="558" t="s">
        <v>356</v>
      </c>
      <c r="D7" s="558"/>
      <c r="E7" s="558"/>
      <c r="F7" s="558"/>
      <c r="G7" s="558"/>
      <c r="H7" s="558"/>
      <c r="I7" s="559" t="s">
        <v>358</v>
      </c>
      <c r="J7" s="559"/>
      <c r="K7" s="559"/>
      <c r="L7" s="559"/>
      <c r="M7" s="559"/>
      <c r="N7" s="559"/>
      <c r="O7" s="560" t="s">
        <v>360</v>
      </c>
      <c r="P7" s="560"/>
      <c r="Q7" s="560"/>
      <c r="R7" s="560"/>
      <c r="S7" s="560"/>
      <c r="T7" s="560"/>
      <c r="U7" s="561" t="s">
        <v>362</v>
      </c>
      <c r="V7" s="561"/>
      <c r="W7" s="561"/>
      <c r="X7" s="561"/>
      <c r="Y7" s="561"/>
      <c r="Z7" s="561"/>
      <c r="AA7" s="562">
        <v>1</v>
      </c>
      <c r="AB7" s="562"/>
      <c r="AC7" s="562"/>
      <c r="AD7" s="562"/>
      <c r="AE7" s="562"/>
      <c r="AF7" s="562"/>
      <c r="AG7" s="558" t="s">
        <v>356</v>
      </c>
      <c r="AH7" s="558"/>
      <c r="AI7" s="558"/>
      <c r="AJ7" s="558"/>
      <c r="AK7" s="558"/>
      <c r="AL7" s="558"/>
      <c r="AM7" s="563" t="s">
        <v>358</v>
      </c>
      <c r="AN7" s="563"/>
      <c r="AO7" s="563"/>
      <c r="AP7" s="563"/>
      <c r="AQ7" s="563"/>
      <c r="AR7" s="563"/>
      <c r="AS7" s="560" t="s">
        <v>360</v>
      </c>
      <c r="AT7" s="560"/>
      <c r="AU7" s="560"/>
      <c r="AV7" s="560"/>
      <c r="AW7" s="560"/>
      <c r="AX7" s="560"/>
      <c r="AY7" s="561" t="s">
        <v>362</v>
      </c>
      <c r="AZ7" s="561"/>
      <c r="BA7" s="561"/>
      <c r="BB7" s="561"/>
      <c r="BC7" s="561"/>
      <c r="BD7" s="561"/>
      <c r="BE7" s="562" t="s">
        <v>347</v>
      </c>
      <c r="BF7" s="562"/>
      <c r="BG7" s="562"/>
      <c r="BH7" s="562"/>
      <c r="BI7" s="562"/>
      <c r="BJ7" s="562"/>
      <c r="BK7" s="558" t="s">
        <v>356</v>
      </c>
      <c r="BL7" s="558"/>
      <c r="BM7" s="558"/>
      <c r="BN7" s="558"/>
      <c r="BO7" s="558"/>
      <c r="BP7" s="558"/>
      <c r="BQ7" s="563" t="s">
        <v>358</v>
      </c>
      <c r="BR7" s="563"/>
      <c r="BS7" s="563"/>
      <c r="BT7" s="563"/>
      <c r="BU7" s="563"/>
      <c r="BV7" s="563"/>
      <c r="BW7" s="560" t="s">
        <v>360</v>
      </c>
      <c r="BX7" s="560"/>
      <c r="BY7" s="560"/>
      <c r="BZ7" s="560"/>
      <c r="CA7" s="560"/>
      <c r="CB7" s="560"/>
      <c r="CC7" s="561" t="s">
        <v>362</v>
      </c>
      <c r="CD7" s="561"/>
      <c r="CE7" s="561"/>
      <c r="CF7" s="561"/>
      <c r="CG7" s="561"/>
      <c r="CH7" s="561"/>
      <c r="CI7" s="562" t="s">
        <v>347</v>
      </c>
      <c r="CJ7" s="562"/>
      <c r="CK7" s="562"/>
      <c r="CL7" s="562"/>
      <c r="CM7" s="562"/>
      <c r="CN7" s="562"/>
      <c r="CO7" s="558" t="s">
        <v>356</v>
      </c>
      <c r="CP7" s="558"/>
      <c r="CQ7" s="558"/>
      <c r="CR7" s="558"/>
      <c r="CS7" s="558"/>
      <c r="CT7" s="558"/>
      <c r="CU7" s="563" t="s">
        <v>358</v>
      </c>
      <c r="CV7" s="563"/>
      <c r="CW7" s="563"/>
      <c r="CX7" s="563"/>
      <c r="CY7" s="563"/>
      <c r="CZ7" s="563"/>
      <c r="DA7" s="560" t="s">
        <v>360</v>
      </c>
      <c r="DB7" s="560"/>
      <c r="DC7" s="560"/>
      <c r="DD7" s="560"/>
      <c r="DE7" s="560"/>
      <c r="DF7" s="560"/>
      <c r="DG7" s="561" t="s">
        <v>362</v>
      </c>
      <c r="DH7" s="561"/>
      <c r="DI7" s="561"/>
      <c r="DJ7" s="561"/>
      <c r="DK7" s="561"/>
      <c r="DL7" s="561"/>
      <c r="DM7" s="562" t="s">
        <v>347</v>
      </c>
      <c r="DN7" s="562"/>
      <c r="DO7" s="562"/>
      <c r="DP7" s="562"/>
      <c r="DQ7" s="562"/>
      <c r="DR7" s="562"/>
      <c r="DS7" s="558" t="s">
        <v>356</v>
      </c>
      <c r="DT7" s="558"/>
      <c r="DU7" s="558"/>
      <c r="DV7" s="558"/>
      <c r="DW7" s="558"/>
      <c r="DX7" s="558"/>
      <c r="DY7" s="563" t="s">
        <v>358</v>
      </c>
      <c r="DZ7" s="563"/>
      <c r="EA7" s="563"/>
      <c r="EB7" s="563"/>
      <c r="EC7" s="563"/>
      <c r="ED7" s="563"/>
      <c r="EE7" s="560" t="s">
        <v>360</v>
      </c>
      <c r="EF7" s="560"/>
      <c r="EG7" s="560"/>
      <c r="EH7" s="560"/>
      <c r="EI7" s="560"/>
      <c r="EJ7" s="560"/>
      <c r="EK7" s="561" t="s">
        <v>362</v>
      </c>
      <c r="EL7" s="561"/>
      <c r="EM7" s="561"/>
      <c r="EN7" s="561"/>
      <c r="EO7" s="561"/>
      <c r="EP7" s="561"/>
      <c r="EQ7" s="562" t="s">
        <v>347</v>
      </c>
      <c r="ER7" s="562"/>
      <c r="ES7" s="562"/>
      <c r="ET7" s="562"/>
      <c r="EU7" s="562"/>
      <c r="EV7" s="562"/>
      <c r="EW7" s="558" t="s">
        <v>356</v>
      </c>
      <c r="EX7" s="558"/>
      <c r="EY7" s="558"/>
      <c r="EZ7" s="558"/>
      <c r="FA7" s="558"/>
      <c r="FB7" s="558"/>
      <c r="FC7" s="563" t="s">
        <v>358</v>
      </c>
      <c r="FD7" s="563"/>
      <c r="FE7" s="563"/>
      <c r="FF7" s="563"/>
      <c r="FG7" s="563"/>
      <c r="FH7" s="563"/>
      <c r="FI7" s="560" t="s">
        <v>360</v>
      </c>
      <c r="FJ7" s="560"/>
      <c r="FK7" s="560"/>
      <c r="FL7" s="560"/>
      <c r="FM7" s="560"/>
      <c r="FN7" s="560"/>
      <c r="FO7" s="561" t="s">
        <v>362</v>
      </c>
      <c r="FP7" s="561"/>
      <c r="FQ7" s="561"/>
      <c r="FR7" s="561"/>
      <c r="FS7" s="561"/>
      <c r="FT7" s="561"/>
      <c r="FU7" s="562" t="s">
        <v>347</v>
      </c>
      <c r="FV7" s="562"/>
      <c r="FW7" s="562"/>
      <c r="FX7" s="562"/>
      <c r="FY7" s="562"/>
      <c r="FZ7" s="562"/>
    </row>
    <row r="8" spans="1:182" s="564" customFormat="1" x14ac:dyDescent="0.25">
      <c r="A8" s="556"/>
      <c r="B8" s="557"/>
      <c r="C8" s="558">
        <v>1</v>
      </c>
      <c r="D8" s="558"/>
      <c r="E8" s="558"/>
      <c r="F8" s="558" t="s">
        <v>326</v>
      </c>
      <c r="G8" s="558"/>
      <c r="H8" s="558"/>
      <c r="I8" s="559">
        <v>1</v>
      </c>
      <c r="J8" s="559"/>
      <c r="K8" s="559"/>
      <c r="L8" s="559" t="s">
        <v>326</v>
      </c>
      <c r="M8" s="559"/>
      <c r="N8" s="559"/>
      <c r="O8" s="560">
        <v>1</v>
      </c>
      <c r="P8" s="560"/>
      <c r="Q8" s="560"/>
      <c r="R8" s="560" t="s">
        <v>326</v>
      </c>
      <c r="S8" s="560"/>
      <c r="T8" s="560"/>
      <c r="U8" s="561">
        <v>1</v>
      </c>
      <c r="V8" s="561"/>
      <c r="W8" s="561"/>
      <c r="X8" s="561" t="s">
        <v>326</v>
      </c>
      <c r="Y8" s="561"/>
      <c r="Z8" s="561"/>
      <c r="AA8" s="562" t="s">
        <v>348</v>
      </c>
      <c r="AB8" s="562"/>
      <c r="AC8" s="562"/>
      <c r="AD8" s="562"/>
      <c r="AE8" s="562"/>
      <c r="AF8" s="562"/>
      <c r="AG8" s="558">
        <v>1</v>
      </c>
      <c r="AH8" s="558"/>
      <c r="AI8" s="558"/>
      <c r="AJ8" s="558" t="s">
        <v>326</v>
      </c>
      <c r="AK8" s="558"/>
      <c r="AL8" s="558"/>
      <c r="AM8" s="563">
        <v>1</v>
      </c>
      <c r="AN8" s="563"/>
      <c r="AO8" s="563"/>
      <c r="AP8" s="563" t="s">
        <v>326</v>
      </c>
      <c r="AQ8" s="563"/>
      <c r="AR8" s="563"/>
      <c r="AS8" s="560">
        <v>1</v>
      </c>
      <c r="AT8" s="560"/>
      <c r="AU8" s="560"/>
      <c r="AV8" s="560" t="s">
        <v>326</v>
      </c>
      <c r="AW8" s="560"/>
      <c r="AX8" s="560"/>
      <c r="AY8" s="561">
        <v>1</v>
      </c>
      <c r="AZ8" s="561"/>
      <c r="BA8" s="561"/>
      <c r="BB8" s="561" t="s">
        <v>326</v>
      </c>
      <c r="BC8" s="561"/>
      <c r="BD8" s="561"/>
      <c r="BE8" s="562">
        <v>1</v>
      </c>
      <c r="BF8" s="562"/>
      <c r="BG8" s="562"/>
      <c r="BH8" s="562"/>
      <c r="BI8" s="562"/>
      <c r="BJ8" s="562"/>
      <c r="BK8" s="558">
        <v>1</v>
      </c>
      <c r="BL8" s="558"/>
      <c r="BM8" s="558"/>
      <c r="BN8" s="558" t="s">
        <v>326</v>
      </c>
      <c r="BO8" s="558"/>
      <c r="BP8" s="558"/>
      <c r="BQ8" s="563">
        <v>1</v>
      </c>
      <c r="BR8" s="563"/>
      <c r="BS8" s="563"/>
      <c r="BT8" s="563" t="s">
        <v>326</v>
      </c>
      <c r="BU8" s="563"/>
      <c r="BV8" s="563"/>
      <c r="BW8" s="560">
        <v>1</v>
      </c>
      <c r="BX8" s="560"/>
      <c r="BY8" s="560"/>
      <c r="BZ8" s="560" t="s">
        <v>326</v>
      </c>
      <c r="CA8" s="560"/>
      <c r="CB8" s="560"/>
      <c r="CC8" s="561">
        <v>1</v>
      </c>
      <c r="CD8" s="561"/>
      <c r="CE8" s="561"/>
      <c r="CF8" s="561" t="s">
        <v>326</v>
      </c>
      <c r="CG8" s="561"/>
      <c r="CH8" s="561"/>
      <c r="CI8" s="562">
        <v>1</v>
      </c>
      <c r="CJ8" s="562"/>
      <c r="CK8" s="562"/>
      <c r="CL8" s="562"/>
      <c r="CM8" s="562"/>
      <c r="CN8" s="562"/>
      <c r="CO8" s="558">
        <v>1</v>
      </c>
      <c r="CP8" s="558"/>
      <c r="CQ8" s="558"/>
      <c r="CR8" s="558" t="s">
        <v>326</v>
      </c>
      <c r="CS8" s="558"/>
      <c r="CT8" s="558"/>
      <c r="CU8" s="563">
        <v>1</v>
      </c>
      <c r="CV8" s="563"/>
      <c r="CW8" s="563"/>
      <c r="CX8" s="563" t="s">
        <v>326</v>
      </c>
      <c r="CY8" s="563"/>
      <c r="CZ8" s="563"/>
      <c r="DA8" s="560">
        <v>1</v>
      </c>
      <c r="DB8" s="560"/>
      <c r="DC8" s="560"/>
      <c r="DD8" s="560" t="s">
        <v>326</v>
      </c>
      <c r="DE8" s="560"/>
      <c r="DF8" s="560"/>
      <c r="DG8" s="561">
        <v>1</v>
      </c>
      <c r="DH8" s="561"/>
      <c r="DI8" s="561"/>
      <c r="DJ8" s="561" t="s">
        <v>326</v>
      </c>
      <c r="DK8" s="561"/>
      <c r="DL8" s="561"/>
      <c r="DM8" s="562">
        <v>1</v>
      </c>
      <c r="DN8" s="562"/>
      <c r="DO8" s="562"/>
      <c r="DP8" s="562"/>
      <c r="DQ8" s="562"/>
      <c r="DR8" s="562"/>
      <c r="DS8" s="558">
        <v>1</v>
      </c>
      <c r="DT8" s="558"/>
      <c r="DU8" s="558"/>
      <c r="DV8" s="558" t="s">
        <v>326</v>
      </c>
      <c r="DW8" s="558"/>
      <c r="DX8" s="558"/>
      <c r="DY8" s="563">
        <v>1</v>
      </c>
      <c r="DZ8" s="563"/>
      <c r="EA8" s="563"/>
      <c r="EB8" s="563" t="s">
        <v>326</v>
      </c>
      <c r="EC8" s="563"/>
      <c r="ED8" s="563"/>
      <c r="EE8" s="560">
        <v>1</v>
      </c>
      <c r="EF8" s="560"/>
      <c r="EG8" s="560"/>
      <c r="EH8" s="560" t="s">
        <v>326</v>
      </c>
      <c r="EI8" s="560"/>
      <c r="EJ8" s="560"/>
      <c r="EK8" s="561">
        <v>1</v>
      </c>
      <c r="EL8" s="561"/>
      <c r="EM8" s="561"/>
      <c r="EN8" s="561" t="s">
        <v>326</v>
      </c>
      <c r="EO8" s="561"/>
      <c r="EP8" s="561"/>
      <c r="EQ8" s="562">
        <v>1</v>
      </c>
      <c r="ER8" s="562"/>
      <c r="ES8" s="562"/>
      <c r="ET8" s="562"/>
      <c r="EU8" s="562"/>
      <c r="EV8" s="562"/>
      <c r="EW8" s="558">
        <v>1</v>
      </c>
      <c r="EX8" s="558"/>
      <c r="EY8" s="558"/>
      <c r="EZ8" s="558" t="s">
        <v>326</v>
      </c>
      <c r="FA8" s="558"/>
      <c r="FB8" s="558"/>
      <c r="FC8" s="563">
        <v>1</v>
      </c>
      <c r="FD8" s="563"/>
      <c r="FE8" s="563"/>
      <c r="FF8" s="563" t="s">
        <v>326</v>
      </c>
      <c r="FG8" s="563"/>
      <c r="FH8" s="563"/>
      <c r="FI8" s="560">
        <v>1</v>
      </c>
      <c r="FJ8" s="560"/>
      <c r="FK8" s="560"/>
      <c r="FL8" s="560" t="s">
        <v>326</v>
      </c>
      <c r="FM8" s="560"/>
      <c r="FN8" s="560"/>
      <c r="FO8" s="561">
        <v>1</v>
      </c>
      <c r="FP8" s="561"/>
      <c r="FQ8" s="561"/>
      <c r="FR8" s="561" t="s">
        <v>326</v>
      </c>
      <c r="FS8" s="561"/>
      <c r="FT8" s="561"/>
      <c r="FU8" s="562">
        <v>1</v>
      </c>
      <c r="FV8" s="562"/>
      <c r="FW8" s="562"/>
      <c r="FX8" s="562"/>
      <c r="FY8" s="562"/>
      <c r="FZ8" s="562"/>
    </row>
    <row r="9" spans="1:182" s="564" customFormat="1" x14ac:dyDescent="0.25">
      <c r="C9" s="558" t="s">
        <v>352</v>
      </c>
      <c r="D9" s="558"/>
      <c r="E9" s="558"/>
      <c r="F9" s="558" t="s">
        <v>352</v>
      </c>
      <c r="G9" s="558"/>
      <c r="H9" s="558"/>
      <c r="I9" s="559" t="s">
        <v>352</v>
      </c>
      <c r="J9" s="559"/>
      <c r="K9" s="559"/>
      <c r="L9" s="559" t="s">
        <v>352</v>
      </c>
      <c r="M9" s="559"/>
      <c r="N9" s="559"/>
      <c r="O9" s="560" t="s">
        <v>352</v>
      </c>
      <c r="P9" s="560"/>
      <c r="Q9" s="560"/>
      <c r="R9" s="560" t="s">
        <v>352</v>
      </c>
      <c r="S9" s="560"/>
      <c r="T9" s="560"/>
      <c r="U9" s="561" t="s">
        <v>352</v>
      </c>
      <c r="V9" s="561"/>
      <c r="W9" s="561"/>
      <c r="X9" s="561" t="s">
        <v>352</v>
      </c>
      <c r="Y9" s="561"/>
      <c r="Z9" s="561"/>
      <c r="AA9" s="562"/>
      <c r="AB9" s="562"/>
      <c r="AC9" s="562"/>
      <c r="AD9" s="562"/>
      <c r="AE9" s="562"/>
      <c r="AF9" s="562"/>
      <c r="AG9" s="558" t="s">
        <v>352</v>
      </c>
      <c r="AH9" s="558"/>
      <c r="AI9" s="558"/>
      <c r="AJ9" s="558" t="s">
        <v>352</v>
      </c>
      <c r="AK9" s="558"/>
      <c r="AL9" s="558"/>
      <c r="AM9" s="563" t="s">
        <v>352</v>
      </c>
      <c r="AN9" s="563"/>
      <c r="AO9" s="563"/>
      <c r="AP9" s="563" t="s">
        <v>352</v>
      </c>
      <c r="AQ9" s="563"/>
      <c r="AR9" s="563"/>
      <c r="AS9" s="560" t="s">
        <v>352</v>
      </c>
      <c r="AT9" s="560"/>
      <c r="AU9" s="560"/>
      <c r="AV9" s="560" t="s">
        <v>352</v>
      </c>
      <c r="AW9" s="560"/>
      <c r="AX9" s="560"/>
      <c r="AY9" s="561" t="s">
        <v>352</v>
      </c>
      <c r="AZ9" s="561"/>
      <c r="BA9" s="561"/>
      <c r="BB9" s="561" t="s">
        <v>352</v>
      </c>
      <c r="BC9" s="561"/>
      <c r="BD9" s="561"/>
      <c r="BE9" s="562" t="s">
        <v>348</v>
      </c>
      <c r="BF9" s="562"/>
      <c r="BG9" s="562"/>
      <c r="BH9" s="562"/>
      <c r="BI9" s="562"/>
      <c r="BJ9" s="562"/>
      <c r="BK9" s="558" t="s">
        <v>352</v>
      </c>
      <c r="BL9" s="558"/>
      <c r="BM9" s="558"/>
      <c r="BN9" s="558" t="s">
        <v>352</v>
      </c>
      <c r="BO9" s="558"/>
      <c r="BP9" s="558"/>
      <c r="BQ9" s="563" t="s">
        <v>352</v>
      </c>
      <c r="BR9" s="563"/>
      <c r="BS9" s="563"/>
      <c r="BT9" s="563" t="s">
        <v>352</v>
      </c>
      <c r="BU9" s="563"/>
      <c r="BV9" s="563"/>
      <c r="BW9" s="560" t="s">
        <v>352</v>
      </c>
      <c r="BX9" s="560"/>
      <c r="BY9" s="560"/>
      <c r="BZ9" s="560" t="s">
        <v>352</v>
      </c>
      <c r="CA9" s="560"/>
      <c r="CB9" s="560"/>
      <c r="CC9" s="561" t="s">
        <v>352</v>
      </c>
      <c r="CD9" s="561"/>
      <c r="CE9" s="561"/>
      <c r="CF9" s="561" t="s">
        <v>352</v>
      </c>
      <c r="CG9" s="561"/>
      <c r="CH9" s="561"/>
      <c r="CI9" s="562" t="s">
        <v>348</v>
      </c>
      <c r="CJ9" s="562"/>
      <c r="CK9" s="562"/>
      <c r="CL9" s="562"/>
      <c r="CM9" s="562"/>
      <c r="CN9" s="562"/>
      <c r="CO9" s="558" t="s">
        <v>352</v>
      </c>
      <c r="CP9" s="558"/>
      <c r="CQ9" s="558"/>
      <c r="CR9" s="558" t="s">
        <v>352</v>
      </c>
      <c r="CS9" s="558"/>
      <c r="CT9" s="558"/>
      <c r="CU9" s="563" t="s">
        <v>352</v>
      </c>
      <c r="CV9" s="563"/>
      <c r="CW9" s="563"/>
      <c r="CX9" s="563" t="s">
        <v>352</v>
      </c>
      <c r="CY9" s="563"/>
      <c r="CZ9" s="563"/>
      <c r="DA9" s="560" t="s">
        <v>352</v>
      </c>
      <c r="DB9" s="560"/>
      <c r="DC9" s="560"/>
      <c r="DD9" s="560" t="s">
        <v>352</v>
      </c>
      <c r="DE9" s="560"/>
      <c r="DF9" s="560"/>
      <c r="DG9" s="561" t="s">
        <v>352</v>
      </c>
      <c r="DH9" s="561"/>
      <c r="DI9" s="561"/>
      <c r="DJ9" s="561" t="s">
        <v>352</v>
      </c>
      <c r="DK9" s="561"/>
      <c r="DL9" s="561"/>
      <c r="DM9" s="562" t="s">
        <v>348</v>
      </c>
      <c r="DN9" s="562"/>
      <c r="DO9" s="562"/>
      <c r="DP9" s="562"/>
      <c r="DQ9" s="562"/>
      <c r="DR9" s="562"/>
      <c r="DS9" s="558" t="s">
        <v>352</v>
      </c>
      <c r="DT9" s="558"/>
      <c r="DU9" s="558"/>
      <c r="DV9" s="558" t="s">
        <v>352</v>
      </c>
      <c r="DW9" s="558"/>
      <c r="DX9" s="558"/>
      <c r="DY9" s="563" t="s">
        <v>352</v>
      </c>
      <c r="DZ9" s="563"/>
      <c r="EA9" s="563"/>
      <c r="EB9" s="563" t="s">
        <v>352</v>
      </c>
      <c r="EC9" s="563"/>
      <c r="ED9" s="563"/>
      <c r="EE9" s="560" t="s">
        <v>352</v>
      </c>
      <c r="EF9" s="560"/>
      <c r="EG9" s="560"/>
      <c r="EH9" s="560" t="s">
        <v>352</v>
      </c>
      <c r="EI9" s="560"/>
      <c r="EJ9" s="560"/>
      <c r="EK9" s="561" t="s">
        <v>352</v>
      </c>
      <c r="EL9" s="561"/>
      <c r="EM9" s="561"/>
      <c r="EN9" s="561" t="s">
        <v>352</v>
      </c>
      <c r="EO9" s="561"/>
      <c r="EP9" s="561"/>
      <c r="EQ9" s="562" t="s">
        <v>348</v>
      </c>
      <c r="ER9" s="562"/>
      <c r="ES9" s="562"/>
      <c r="ET9" s="562"/>
      <c r="EU9" s="562"/>
      <c r="EV9" s="562"/>
      <c r="EW9" s="558" t="s">
        <v>352</v>
      </c>
      <c r="EX9" s="558"/>
      <c r="EY9" s="558"/>
      <c r="EZ9" s="558" t="s">
        <v>352</v>
      </c>
      <c r="FA9" s="558"/>
      <c r="FB9" s="558"/>
      <c r="FC9" s="563" t="s">
        <v>352</v>
      </c>
      <c r="FD9" s="563"/>
      <c r="FE9" s="563"/>
      <c r="FF9" s="563" t="s">
        <v>352</v>
      </c>
      <c r="FG9" s="563"/>
      <c r="FH9" s="563"/>
      <c r="FI9" s="560" t="s">
        <v>352</v>
      </c>
      <c r="FJ9" s="560"/>
      <c r="FK9" s="560"/>
      <c r="FL9" s="560" t="s">
        <v>352</v>
      </c>
      <c r="FM9" s="560"/>
      <c r="FN9" s="560"/>
      <c r="FO9" s="561" t="s">
        <v>352</v>
      </c>
      <c r="FP9" s="561"/>
      <c r="FQ9" s="561"/>
      <c r="FR9" s="561" t="s">
        <v>352</v>
      </c>
      <c r="FS9" s="561"/>
      <c r="FT9" s="561"/>
      <c r="FU9" s="562" t="s">
        <v>348</v>
      </c>
      <c r="FV9" s="562"/>
      <c r="FW9" s="562"/>
      <c r="FX9" s="562"/>
      <c r="FY9" s="562"/>
      <c r="FZ9" s="562"/>
    </row>
    <row r="10" spans="1:182" s="564" customFormat="1" x14ac:dyDescent="0.25">
      <c r="C10" s="558" t="s">
        <v>326</v>
      </c>
      <c r="D10" s="558" t="s">
        <v>354</v>
      </c>
      <c r="E10" s="558" t="s">
        <v>353</v>
      </c>
      <c r="F10" s="558" t="s">
        <v>326</v>
      </c>
      <c r="G10" s="558" t="s">
        <v>354</v>
      </c>
      <c r="H10" s="558" t="s">
        <v>353</v>
      </c>
      <c r="I10" s="559" t="s">
        <v>326</v>
      </c>
      <c r="J10" s="559" t="s">
        <v>354</v>
      </c>
      <c r="K10" s="559" t="s">
        <v>353</v>
      </c>
      <c r="L10" s="559" t="s">
        <v>326</v>
      </c>
      <c r="M10" s="559" t="s">
        <v>354</v>
      </c>
      <c r="N10" s="559" t="s">
        <v>353</v>
      </c>
      <c r="O10" s="560" t="s">
        <v>326</v>
      </c>
      <c r="P10" s="560" t="s">
        <v>354</v>
      </c>
      <c r="Q10" s="560" t="s">
        <v>353</v>
      </c>
      <c r="R10" s="560" t="s">
        <v>326</v>
      </c>
      <c r="S10" s="560" t="s">
        <v>354</v>
      </c>
      <c r="T10" s="560" t="s">
        <v>353</v>
      </c>
      <c r="U10" s="561" t="s">
        <v>326</v>
      </c>
      <c r="V10" s="561" t="s">
        <v>354</v>
      </c>
      <c r="W10" s="561" t="s">
        <v>353</v>
      </c>
      <c r="X10" s="561" t="s">
        <v>326</v>
      </c>
      <c r="Y10" s="561" t="s">
        <v>354</v>
      </c>
      <c r="Z10" s="561" t="s">
        <v>353</v>
      </c>
      <c r="AA10" s="562"/>
      <c r="AB10" s="562"/>
      <c r="AC10" s="562"/>
      <c r="AD10" s="562"/>
      <c r="AE10" s="562"/>
      <c r="AF10" s="562"/>
      <c r="AG10" s="558" t="s">
        <v>326</v>
      </c>
      <c r="AH10" s="558" t="s">
        <v>354</v>
      </c>
      <c r="AI10" s="558" t="s">
        <v>353</v>
      </c>
      <c r="AJ10" s="558" t="s">
        <v>326</v>
      </c>
      <c r="AK10" s="558" t="s">
        <v>354</v>
      </c>
      <c r="AL10" s="558" t="s">
        <v>353</v>
      </c>
      <c r="AM10" s="563" t="s">
        <v>326</v>
      </c>
      <c r="AN10" s="563" t="s">
        <v>354</v>
      </c>
      <c r="AO10" s="563" t="s">
        <v>353</v>
      </c>
      <c r="AP10" s="563" t="s">
        <v>326</v>
      </c>
      <c r="AQ10" s="563" t="s">
        <v>354</v>
      </c>
      <c r="AR10" s="563" t="s">
        <v>353</v>
      </c>
      <c r="AS10" s="560" t="s">
        <v>326</v>
      </c>
      <c r="AT10" s="560" t="s">
        <v>354</v>
      </c>
      <c r="AU10" s="560" t="s">
        <v>353</v>
      </c>
      <c r="AV10" s="560" t="s">
        <v>326</v>
      </c>
      <c r="AW10" s="560" t="s">
        <v>354</v>
      </c>
      <c r="AX10" s="560" t="s">
        <v>353</v>
      </c>
      <c r="AY10" s="561" t="s">
        <v>326</v>
      </c>
      <c r="AZ10" s="561" t="s">
        <v>354</v>
      </c>
      <c r="BA10" s="561" t="s">
        <v>353</v>
      </c>
      <c r="BB10" s="561" t="s">
        <v>326</v>
      </c>
      <c r="BC10" s="561" t="s">
        <v>354</v>
      </c>
      <c r="BD10" s="561" t="s">
        <v>353</v>
      </c>
      <c r="BE10" s="562"/>
      <c r="BF10" s="562"/>
      <c r="BG10" s="562"/>
      <c r="BH10" s="562"/>
      <c r="BI10" s="562"/>
      <c r="BJ10" s="562"/>
      <c r="BK10" s="558" t="s">
        <v>326</v>
      </c>
      <c r="BL10" s="558" t="s">
        <v>354</v>
      </c>
      <c r="BM10" s="558" t="s">
        <v>353</v>
      </c>
      <c r="BN10" s="558" t="s">
        <v>326</v>
      </c>
      <c r="BO10" s="558" t="s">
        <v>354</v>
      </c>
      <c r="BP10" s="558" t="s">
        <v>353</v>
      </c>
      <c r="BQ10" s="563" t="s">
        <v>326</v>
      </c>
      <c r="BR10" s="563" t="s">
        <v>354</v>
      </c>
      <c r="BS10" s="563" t="s">
        <v>353</v>
      </c>
      <c r="BT10" s="563" t="s">
        <v>326</v>
      </c>
      <c r="BU10" s="563" t="s">
        <v>354</v>
      </c>
      <c r="BV10" s="563" t="s">
        <v>353</v>
      </c>
      <c r="BW10" s="560" t="s">
        <v>326</v>
      </c>
      <c r="BX10" s="560" t="s">
        <v>354</v>
      </c>
      <c r="BY10" s="560" t="s">
        <v>353</v>
      </c>
      <c r="BZ10" s="560" t="s">
        <v>326</v>
      </c>
      <c r="CA10" s="560" t="s">
        <v>354</v>
      </c>
      <c r="CB10" s="560" t="s">
        <v>353</v>
      </c>
      <c r="CC10" s="561" t="s">
        <v>326</v>
      </c>
      <c r="CD10" s="561" t="s">
        <v>354</v>
      </c>
      <c r="CE10" s="561" t="s">
        <v>353</v>
      </c>
      <c r="CF10" s="561" t="s">
        <v>326</v>
      </c>
      <c r="CG10" s="561" t="s">
        <v>354</v>
      </c>
      <c r="CH10" s="561" t="s">
        <v>353</v>
      </c>
      <c r="CI10" s="562"/>
      <c r="CJ10" s="562"/>
      <c r="CK10" s="562"/>
      <c r="CL10" s="562"/>
      <c r="CM10" s="562"/>
      <c r="CN10" s="562"/>
      <c r="CO10" s="558" t="s">
        <v>326</v>
      </c>
      <c r="CP10" s="558" t="s">
        <v>354</v>
      </c>
      <c r="CQ10" s="558" t="s">
        <v>353</v>
      </c>
      <c r="CR10" s="558" t="s">
        <v>326</v>
      </c>
      <c r="CS10" s="558" t="s">
        <v>354</v>
      </c>
      <c r="CT10" s="558" t="s">
        <v>353</v>
      </c>
      <c r="CU10" s="563" t="s">
        <v>326</v>
      </c>
      <c r="CV10" s="563" t="s">
        <v>354</v>
      </c>
      <c r="CW10" s="563" t="s">
        <v>353</v>
      </c>
      <c r="CX10" s="563" t="s">
        <v>326</v>
      </c>
      <c r="CY10" s="563" t="s">
        <v>354</v>
      </c>
      <c r="CZ10" s="563" t="s">
        <v>353</v>
      </c>
      <c r="DA10" s="560" t="s">
        <v>326</v>
      </c>
      <c r="DB10" s="560" t="s">
        <v>354</v>
      </c>
      <c r="DC10" s="560" t="s">
        <v>353</v>
      </c>
      <c r="DD10" s="560" t="s">
        <v>326</v>
      </c>
      <c r="DE10" s="560" t="s">
        <v>354</v>
      </c>
      <c r="DF10" s="560" t="s">
        <v>353</v>
      </c>
      <c r="DG10" s="561" t="s">
        <v>326</v>
      </c>
      <c r="DH10" s="561" t="s">
        <v>354</v>
      </c>
      <c r="DI10" s="561" t="s">
        <v>353</v>
      </c>
      <c r="DJ10" s="561" t="s">
        <v>326</v>
      </c>
      <c r="DK10" s="561" t="s">
        <v>354</v>
      </c>
      <c r="DL10" s="561" t="s">
        <v>353</v>
      </c>
      <c r="DM10" s="562"/>
      <c r="DN10" s="562"/>
      <c r="DO10" s="562"/>
      <c r="DP10" s="562"/>
      <c r="DQ10" s="562"/>
      <c r="DR10" s="562"/>
      <c r="DS10" s="558" t="s">
        <v>326</v>
      </c>
      <c r="DT10" s="558" t="s">
        <v>354</v>
      </c>
      <c r="DU10" s="558" t="s">
        <v>353</v>
      </c>
      <c r="DV10" s="558" t="s">
        <v>326</v>
      </c>
      <c r="DW10" s="558" t="s">
        <v>354</v>
      </c>
      <c r="DX10" s="558" t="s">
        <v>353</v>
      </c>
      <c r="DY10" s="563" t="s">
        <v>326</v>
      </c>
      <c r="DZ10" s="563" t="s">
        <v>354</v>
      </c>
      <c r="EA10" s="563" t="s">
        <v>353</v>
      </c>
      <c r="EB10" s="563" t="s">
        <v>326</v>
      </c>
      <c r="EC10" s="563" t="s">
        <v>354</v>
      </c>
      <c r="ED10" s="563" t="s">
        <v>353</v>
      </c>
      <c r="EE10" s="560" t="s">
        <v>326</v>
      </c>
      <c r="EF10" s="560" t="s">
        <v>354</v>
      </c>
      <c r="EG10" s="560" t="s">
        <v>353</v>
      </c>
      <c r="EH10" s="560" t="s">
        <v>326</v>
      </c>
      <c r="EI10" s="560" t="s">
        <v>354</v>
      </c>
      <c r="EJ10" s="560" t="s">
        <v>353</v>
      </c>
      <c r="EK10" s="561" t="s">
        <v>326</v>
      </c>
      <c r="EL10" s="561" t="s">
        <v>354</v>
      </c>
      <c r="EM10" s="561" t="s">
        <v>353</v>
      </c>
      <c r="EN10" s="561" t="s">
        <v>326</v>
      </c>
      <c r="EO10" s="561" t="s">
        <v>354</v>
      </c>
      <c r="EP10" s="561" t="s">
        <v>353</v>
      </c>
      <c r="EQ10" s="562"/>
      <c r="ER10" s="562"/>
      <c r="ES10" s="562"/>
      <c r="ET10" s="562"/>
      <c r="EU10" s="562"/>
      <c r="EV10" s="562"/>
      <c r="EW10" s="558" t="s">
        <v>326</v>
      </c>
      <c r="EX10" s="558" t="s">
        <v>354</v>
      </c>
      <c r="EY10" s="558" t="s">
        <v>353</v>
      </c>
      <c r="EZ10" s="558" t="s">
        <v>326</v>
      </c>
      <c r="FA10" s="558" t="s">
        <v>354</v>
      </c>
      <c r="FB10" s="558" t="s">
        <v>353</v>
      </c>
      <c r="FC10" s="563" t="s">
        <v>326</v>
      </c>
      <c r="FD10" s="563" t="s">
        <v>354</v>
      </c>
      <c r="FE10" s="563" t="s">
        <v>353</v>
      </c>
      <c r="FF10" s="563" t="s">
        <v>326</v>
      </c>
      <c r="FG10" s="563" t="s">
        <v>354</v>
      </c>
      <c r="FH10" s="563" t="s">
        <v>353</v>
      </c>
      <c r="FI10" s="560" t="s">
        <v>326</v>
      </c>
      <c r="FJ10" s="560" t="s">
        <v>354</v>
      </c>
      <c r="FK10" s="560" t="s">
        <v>353</v>
      </c>
      <c r="FL10" s="560" t="s">
        <v>326</v>
      </c>
      <c r="FM10" s="560" t="s">
        <v>354</v>
      </c>
      <c r="FN10" s="560" t="s">
        <v>353</v>
      </c>
      <c r="FO10" s="561" t="s">
        <v>326</v>
      </c>
      <c r="FP10" s="561" t="s">
        <v>354</v>
      </c>
      <c r="FQ10" s="561" t="s">
        <v>353</v>
      </c>
      <c r="FR10" s="561" t="s">
        <v>326</v>
      </c>
      <c r="FS10" s="561" t="s">
        <v>354</v>
      </c>
      <c r="FT10" s="561" t="s">
        <v>353</v>
      </c>
      <c r="FU10" s="562"/>
      <c r="FV10" s="562"/>
      <c r="FW10" s="562"/>
      <c r="FX10" s="562"/>
      <c r="FY10" s="562"/>
      <c r="FZ10" s="562"/>
    </row>
    <row r="11" spans="1:182" s="564" customFormat="1" x14ac:dyDescent="0.25">
      <c r="C11" s="558" t="s">
        <v>372</v>
      </c>
      <c r="D11" s="558" t="s">
        <v>372</v>
      </c>
      <c r="E11" s="558" t="s">
        <v>372</v>
      </c>
      <c r="F11" s="558" t="s">
        <v>372</v>
      </c>
      <c r="G11" s="558" t="s">
        <v>372</v>
      </c>
      <c r="H11" s="558" t="s">
        <v>372</v>
      </c>
      <c r="I11" s="559" t="s">
        <v>372</v>
      </c>
      <c r="J11" s="559" t="s">
        <v>372</v>
      </c>
      <c r="K11" s="559" t="s">
        <v>372</v>
      </c>
      <c r="L11" s="559" t="s">
        <v>372</v>
      </c>
      <c r="M11" s="559" t="s">
        <v>372</v>
      </c>
      <c r="N11" s="559" t="s">
        <v>372</v>
      </c>
      <c r="O11" s="560" t="s">
        <v>372</v>
      </c>
      <c r="P11" s="560" t="s">
        <v>372</v>
      </c>
      <c r="Q11" s="560" t="s">
        <v>372</v>
      </c>
      <c r="R11" s="560" t="s">
        <v>372</v>
      </c>
      <c r="S11" s="560" t="s">
        <v>372</v>
      </c>
      <c r="T11" s="560" t="s">
        <v>372</v>
      </c>
      <c r="U11" s="561" t="s">
        <v>372</v>
      </c>
      <c r="V11" s="561" t="s">
        <v>372</v>
      </c>
      <c r="W11" s="561" t="s">
        <v>372</v>
      </c>
      <c r="X11" s="561" t="s">
        <v>372</v>
      </c>
      <c r="Y11" s="561" t="s">
        <v>372</v>
      </c>
      <c r="Z11" s="561" t="s">
        <v>372</v>
      </c>
      <c r="AA11" s="562"/>
      <c r="AB11" s="562"/>
      <c r="AC11" s="562"/>
      <c r="AD11" s="562"/>
      <c r="AE11" s="562"/>
      <c r="AF11" s="562"/>
      <c r="AG11" s="558" t="s">
        <v>372</v>
      </c>
      <c r="AH11" s="558" t="s">
        <v>372</v>
      </c>
      <c r="AI11" s="558" t="s">
        <v>372</v>
      </c>
      <c r="AJ11" s="558" t="s">
        <v>372</v>
      </c>
      <c r="AK11" s="558" t="s">
        <v>372</v>
      </c>
      <c r="AL11" s="558" t="s">
        <v>372</v>
      </c>
      <c r="AM11" s="563" t="s">
        <v>372</v>
      </c>
      <c r="AN11" s="563" t="s">
        <v>372</v>
      </c>
      <c r="AO11" s="563" t="s">
        <v>372</v>
      </c>
      <c r="AP11" s="563" t="s">
        <v>372</v>
      </c>
      <c r="AQ11" s="563" t="s">
        <v>372</v>
      </c>
      <c r="AR11" s="563" t="s">
        <v>372</v>
      </c>
      <c r="AS11" s="560" t="s">
        <v>372</v>
      </c>
      <c r="AT11" s="560" t="s">
        <v>372</v>
      </c>
      <c r="AU11" s="560" t="s">
        <v>372</v>
      </c>
      <c r="AV11" s="560" t="s">
        <v>372</v>
      </c>
      <c r="AW11" s="560" t="s">
        <v>372</v>
      </c>
      <c r="AX11" s="560" t="s">
        <v>372</v>
      </c>
      <c r="AY11" s="561" t="s">
        <v>372</v>
      </c>
      <c r="AZ11" s="561" t="s">
        <v>372</v>
      </c>
      <c r="BA11" s="561" t="s">
        <v>372</v>
      </c>
      <c r="BB11" s="561" t="s">
        <v>372</v>
      </c>
      <c r="BC11" s="561" t="s">
        <v>372</v>
      </c>
      <c r="BD11" s="561" t="s">
        <v>372</v>
      </c>
      <c r="BE11" s="562"/>
      <c r="BF11" s="562"/>
      <c r="BG11" s="562"/>
      <c r="BH11" s="562"/>
      <c r="BI11" s="562"/>
      <c r="BJ11" s="562"/>
      <c r="BK11" s="558" t="s">
        <v>372</v>
      </c>
      <c r="BL11" s="558" t="s">
        <v>372</v>
      </c>
      <c r="BM11" s="558" t="s">
        <v>372</v>
      </c>
      <c r="BN11" s="558" t="s">
        <v>372</v>
      </c>
      <c r="BO11" s="558" t="s">
        <v>372</v>
      </c>
      <c r="BP11" s="558" t="s">
        <v>372</v>
      </c>
      <c r="BQ11" s="563" t="s">
        <v>372</v>
      </c>
      <c r="BR11" s="563" t="s">
        <v>372</v>
      </c>
      <c r="BS11" s="563" t="s">
        <v>372</v>
      </c>
      <c r="BT11" s="563" t="s">
        <v>372</v>
      </c>
      <c r="BU11" s="563" t="s">
        <v>372</v>
      </c>
      <c r="BV11" s="563" t="s">
        <v>372</v>
      </c>
      <c r="BW11" s="560" t="s">
        <v>372</v>
      </c>
      <c r="BX11" s="560" t="s">
        <v>372</v>
      </c>
      <c r="BY11" s="560" t="s">
        <v>372</v>
      </c>
      <c r="BZ11" s="560" t="s">
        <v>372</v>
      </c>
      <c r="CA11" s="560" t="s">
        <v>372</v>
      </c>
      <c r="CB11" s="560" t="s">
        <v>372</v>
      </c>
      <c r="CC11" s="561" t="s">
        <v>372</v>
      </c>
      <c r="CD11" s="561" t="s">
        <v>372</v>
      </c>
      <c r="CE11" s="561" t="s">
        <v>372</v>
      </c>
      <c r="CF11" s="561" t="s">
        <v>372</v>
      </c>
      <c r="CG11" s="561" t="s">
        <v>372</v>
      </c>
      <c r="CH11" s="561" t="s">
        <v>372</v>
      </c>
      <c r="CI11" s="562"/>
      <c r="CJ11" s="562"/>
      <c r="CK11" s="562"/>
      <c r="CL11" s="562"/>
      <c r="CM11" s="562"/>
      <c r="CN11" s="562"/>
      <c r="CO11" s="558" t="s">
        <v>372</v>
      </c>
      <c r="CP11" s="558" t="s">
        <v>372</v>
      </c>
      <c r="CQ11" s="558" t="s">
        <v>372</v>
      </c>
      <c r="CR11" s="558" t="s">
        <v>372</v>
      </c>
      <c r="CS11" s="558" t="s">
        <v>372</v>
      </c>
      <c r="CT11" s="558" t="s">
        <v>372</v>
      </c>
      <c r="CU11" s="563" t="s">
        <v>372</v>
      </c>
      <c r="CV11" s="563" t="s">
        <v>372</v>
      </c>
      <c r="CW11" s="563" t="s">
        <v>372</v>
      </c>
      <c r="CX11" s="563" t="s">
        <v>372</v>
      </c>
      <c r="CY11" s="563" t="s">
        <v>372</v>
      </c>
      <c r="CZ11" s="563" t="s">
        <v>372</v>
      </c>
      <c r="DA11" s="560" t="s">
        <v>372</v>
      </c>
      <c r="DB11" s="560" t="s">
        <v>372</v>
      </c>
      <c r="DC11" s="560" t="s">
        <v>372</v>
      </c>
      <c r="DD11" s="560" t="s">
        <v>372</v>
      </c>
      <c r="DE11" s="560" t="s">
        <v>372</v>
      </c>
      <c r="DF11" s="560" t="s">
        <v>372</v>
      </c>
      <c r="DG11" s="561" t="s">
        <v>372</v>
      </c>
      <c r="DH11" s="561" t="s">
        <v>372</v>
      </c>
      <c r="DI11" s="561" t="s">
        <v>372</v>
      </c>
      <c r="DJ11" s="561" t="s">
        <v>372</v>
      </c>
      <c r="DK11" s="561" t="s">
        <v>372</v>
      </c>
      <c r="DL11" s="561" t="s">
        <v>372</v>
      </c>
      <c r="DM11" s="562"/>
      <c r="DN11" s="562"/>
      <c r="DO11" s="562"/>
      <c r="DP11" s="562"/>
      <c r="DQ11" s="562"/>
      <c r="DR11" s="562"/>
      <c r="DS11" s="558" t="s">
        <v>372</v>
      </c>
      <c r="DT11" s="558" t="s">
        <v>372</v>
      </c>
      <c r="DU11" s="558" t="s">
        <v>372</v>
      </c>
      <c r="DV11" s="558" t="s">
        <v>372</v>
      </c>
      <c r="DW11" s="558" t="s">
        <v>372</v>
      </c>
      <c r="DX11" s="558" t="s">
        <v>372</v>
      </c>
      <c r="DY11" s="563" t="s">
        <v>372</v>
      </c>
      <c r="DZ11" s="563" t="s">
        <v>372</v>
      </c>
      <c r="EA11" s="563" t="s">
        <v>372</v>
      </c>
      <c r="EB11" s="563" t="s">
        <v>372</v>
      </c>
      <c r="EC11" s="563" t="s">
        <v>372</v>
      </c>
      <c r="ED11" s="563" t="s">
        <v>372</v>
      </c>
      <c r="EE11" s="560" t="s">
        <v>372</v>
      </c>
      <c r="EF11" s="560" t="s">
        <v>372</v>
      </c>
      <c r="EG11" s="560" t="s">
        <v>372</v>
      </c>
      <c r="EH11" s="560" t="s">
        <v>372</v>
      </c>
      <c r="EI11" s="560" t="s">
        <v>372</v>
      </c>
      <c r="EJ11" s="560" t="s">
        <v>372</v>
      </c>
      <c r="EK11" s="561" t="s">
        <v>372</v>
      </c>
      <c r="EL11" s="561" t="s">
        <v>372</v>
      </c>
      <c r="EM11" s="561" t="s">
        <v>372</v>
      </c>
      <c r="EN11" s="561" t="s">
        <v>372</v>
      </c>
      <c r="EO11" s="561" t="s">
        <v>372</v>
      </c>
      <c r="EP11" s="561" t="s">
        <v>372</v>
      </c>
      <c r="EQ11" s="562"/>
      <c r="ER11" s="562"/>
      <c r="ES11" s="562"/>
      <c r="ET11" s="562"/>
      <c r="EU11" s="562"/>
      <c r="EV11" s="562"/>
      <c r="EW11" s="558" t="s">
        <v>372</v>
      </c>
      <c r="EX11" s="558" t="s">
        <v>372</v>
      </c>
      <c r="EY11" s="558" t="s">
        <v>372</v>
      </c>
      <c r="EZ11" s="558" t="s">
        <v>372</v>
      </c>
      <c r="FA11" s="558" t="s">
        <v>372</v>
      </c>
      <c r="FB11" s="558" t="s">
        <v>372</v>
      </c>
      <c r="FC11" s="563" t="s">
        <v>372</v>
      </c>
      <c r="FD11" s="563" t="s">
        <v>372</v>
      </c>
      <c r="FE11" s="563" t="s">
        <v>372</v>
      </c>
      <c r="FF11" s="563" t="s">
        <v>372</v>
      </c>
      <c r="FG11" s="563" t="s">
        <v>372</v>
      </c>
      <c r="FH11" s="563" t="s">
        <v>372</v>
      </c>
      <c r="FI11" s="560" t="s">
        <v>372</v>
      </c>
      <c r="FJ11" s="560" t="s">
        <v>372</v>
      </c>
      <c r="FK11" s="560" t="s">
        <v>372</v>
      </c>
      <c r="FL11" s="560" t="s">
        <v>372</v>
      </c>
      <c r="FM11" s="560" t="s">
        <v>372</v>
      </c>
      <c r="FN11" s="560" t="s">
        <v>372</v>
      </c>
      <c r="FO11" s="561" t="s">
        <v>372</v>
      </c>
      <c r="FP11" s="561" t="s">
        <v>372</v>
      </c>
      <c r="FQ11" s="561" t="s">
        <v>372</v>
      </c>
      <c r="FR11" s="561" t="s">
        <v>372</v>
      </c>
      <c r="FS11" s="561" t="s">
        <v>372</v>
      </c>
      <c r="FT11" s="561" t="s">
        <v>372</v>
      </c>
      <c r="FU11" s="562"/>
      <c r="FV11" s="562"/>
      <c r="FW11" s="562"/>
      <c r="FX11" s="562"/>
      <c r="FY11" s="562"/>
      <c r="FZ11" s="562"/>
    </row>
    <row r="12" spans="1:182" s="564" customFormat="1" x14ac:dyDescent="0.25">
      <c r="C12" s="558">
        <v>1</v>
      </c>
      <c r="D12" s="558"/>
      <c r="E12" s="558"/>
      <c r="F12" s="558" t="s">
        <v>326</v>
      </c>
      <c r="G12" s="558"/>
      <c r="H12" s="558"/>
      <c r="I12" s="559">
        <v>1</v>
      </c>
      <c r="J12" s="559"/>
      <c r="K12" s="559"/>
      <c r="L12" s="559" t="s">
        <v>326</v>
      </c>
      <c r="M12" s="559"/>
      <c r="N12" s="559"/>
      <c r="O12" s="560">
        <v>1</v>
      </c>
      <c r="P12" s="560"/>
      <c r="Q12" s="560"/>
      <c r="R12" s="560" t="s">
        <v>326</v>
      </c>
      <c r="S12" s="560"/>
      <c r="T12" s="560"/>
      <c r="U12" s="561">
        <v>1</v>
      </c>
      <c r="V12" s="561"/>
      <c r="W12" s="561"/>
      <c r="X12" s="561" t="s">
        <v>326</v>
      </c>
      <c r="Y12" s="561"/>
      <c r="Z12" s="561"/>
      <c r="AA12" s="562">
        <v>1</v>
      </c>
      <c r="AB12" s="562"/>
      <c r="AC12" s="562"/>
      <c r="AD12" s="562" t="s">
        <v>326</v>
      </c>
      <c r="AE12" s="562"/>
      <c r="AF12" s="562"/>
      <c r="AG12" s="558">
        <v>1</v>
      </c>
      <c r="AH12" s="558"/>
      <c r="AI12" s="558"/>
      <c r="AJ12" s="558" t="s">
        <v>326</v>
      </c>
      <c r="AK12" s="558"/>
      <c r="AL12" s="558"/>
      <c r="AM12" s="563">
        <v>1</v>
      </c>
      <c r="AN12" s="563"/>
      <c r="AO12" s="563"/>
      <c r="AP12" s="563" t="s">
        <v>326</v>
      </c>
      <c r="AQ12" s="563"/>
      <c r="AR12" s="563"/>
      <c r="AS12" s="560">
        <v>1</v>
      </c>
      <c r="AT12" s="560"/>
      <c r="AU12" s="560"/>
      <c r="AV12" s="560" t="s">
        <v>326</v>
      </c>
      <c r="AW12" s="560"/>
      <c r="AX12" s="560"/>
      <c r="AY12" s="561">
        <v>1</v>
      </c>
      <c r="AZ12" s="561"/>
      <c r="BA12" s="561"/>
      <c r="BB12" s="561" t="s">
        <v>326</v>
      </c>
      <c r="BC12" s="561"/>
      <c r="BD12" s="561"/>
      <c r="BE12" s="562">
        <v>1</v>
      </c>
      <c r="BF12" s="562"/>
      <c r="BG12" s="562"/>
      <c r="BH12" s="562" t="s">
        <v>326</v>
      </c>
      <c r="BI12" s="562"/>
      <c r="BJ12" s="562"/>
      <c r="BK12" s="558">
        <v>1</v>
      </c>
      <c r="BL12" s="558"/>
      <c r="BM12" s="558"/>
      <c r="BN12" s="558" t="s">
        <v>326</v>
      </c>
      <c r="BO12" s="558"/>
      <c r="BP12" s="558"/>
      <c r="BQ12" s="563">
        <v>1</v>
      </c>
      <c r="BR12" s="563"/>
      <c r="BS12" s="563"/>
      <c r="BT12" s="563" t="s">
        <v>326</v>
      </c>
      <c r="BU12" s="563"/>
      <c r="BV12" s="563"/>
      <c r="BW12" s="560">
        <v>1</v>
      </c>
      <c r="BX12" s="560"/>
      <c r="BY12" s="560"/>
      <c r="BZ12" s="560" t="s">
        <v>326</v>
      </c>
      <c r="CA12" s="560"/>
      <c r="CB12" s="560"/>
      <c r="CC12" s="561">
        <v>1</v>
      </c>
      <c r="CD12" s="561"/>
      <c r="CE12" s="561"/>
      <c r="CF12" s="561" t="s">
        <v>326</v>
      </c>
      <c r="CG12" s="561"/>
      <c r="CH12" s="561"/>
      <c r="CI12" s="562">
        <v>1</v>
      </c>
      <c r="CJ12" s="562"/>
      <c r="CK12" s="562"/>
      <c r="CL12" s="562" t="s">
        <v>326</v>
      </c>
      <c r="CM12" s="562"/>
      <c r="CN12" s="562"/>
      <c r="CO12" s="558">
        <v>1</v>
      </c>
      <c r="CP12" s="558"/>
      <c r="CQ12" s="558"/>
      <c r="CR12" s="558" t="s">
        <v>326</v>
      </c>
      <c r="CS12" s="558"/>
      <c r="CT12" s="558"/>
      <c r="CU12" s="563">
        <v>1</v>
      </c>
      <c r="CV12" s="563"/>
      <c r="CW12" s="563"/>
      <c r="CX12" s="563" t="s">
        <v>326</v>
      </c>
      <c r="CY12" s="563"/>
      <c r="CZ12" s="563"/>
      <c r="DA12" s="560">
        <v>1</v>
      </c>
      <c r="DB12" s="560"/>
      <c r="DC12" s="560"/>
      <c r="DD12" s="560" t="s">
        <v>326</v>
      </c>
      <c r="DE12" s="560"/>
      <c r="DF12" s="560"/>
      <c r="DG12" s="561">
        <v>1</v>
      </c>
      <c r="DH12" s="561"/>
      <c r="DI12" s="561"/>
      <c r="DJ12" s="561" t="s">
        <v>326</v>
      </c>
      <c r="DK12" s="561"/>
      <c r="DL12" s="561"/>
      <c r="DM12" s="562">
        <v>1</v>
      </c>
      <c r="DN12" s="562"/>
      <c r="DO12" s="562"/>
      <c r="DP12" s="562" t="s">
        <v>326</v>
      </c>
      <c r="DQ12" s="562"/>
      <c r="DR12" s="562"/>
      <c r="DS12" s="558">
        <v>1</v>
      </c>
      <c r="DT12" s="558"/>
      <c r="DU12" s="558"/>
      <c r="DV12" s="558" t="s">
        <v>326</v>
      </c>
      <c r="DW12" s="558"/>
      <c r="DX12" s="558"/>
      <c r="DY12" s="563">
        <v>1</v>
      </c>
      <c r="DZ12" s="563"/>
      <c r="EA12" s="563"/>
      <c r="EB12" s="563" t="s">
        <v>326</v>
      </c>
      <c r="EC12" s="563"/>
      <c r="ED12" s="563"/>
      <c r="EE12" s="560">
        <v>1</v>
      </c>
      <c r="EF12" s="560"/>
      <c r="EG12" s="560"/>
      <c r="EH12" s="560" t="s">
        <v>326</v>
      </c>
      <c r="EI12" s="560"/>
      <c r="EJ12" s="560"/>
      <c r="EK12" s="561">
        <v>1</v>
      </c>
      <c r="EL12" s="561"/>
      <c r="EM12" s="561"/>
      <c r="EN12" s="561" t="s">
        <v>326</v>
      </c>
      <c r="EO12" s="561"/>
      <c r="EP12" s="561"/>
      <c r="EQ12" s="562">
        <v>1</v>
      </c>
      <c r="ER12" s="562"/>
      <c r="ES12" s="562"/>
      <c r="ET12" s="562" t="s">
        <v>326</v>
      </c>
      <c r="EU12" s="562"/>
      <c r="EV12" s="562"/>
      <c r="EW12" s="558">
        <v>1</v>
      </c>
      <c r="EX12" s="558"/>
      <c r="EY12" s="558"/>
      <c r="EZ12" s="558" t="s">
        <v>326</v>
      </c>
      <c r="FA12" s="558"/>
      <c r="FB12" s="558"/>
      <c r="FC12" s="563">
        <v>1</v>
      </c>
      <c r="FD12" s="563"/>
      <c r="FE12" s="563"/>
      <c r="FF12" s="563" t="s">
        <v>326</v>
      </c>
      <c r="FG12" s="563"/>
      <c r="FH12" s="563"/>
      <c r="FI12" s="560">
        <v>1</v>
      </c>
      <c r="FJ12" s="560"/>
      <c r="FK12" s="560"/>
      <c r="FL12" s="560" t="s">
        <v>326</v>
      </c>
      <c r="FM12" s="560"/>
      <c r="FN12" s="560"/>
      <c r="FO12" s="561">
        <v>1</v>
      </c>
      <c r="FP12" s="561"/>
      <c r="FQ12" s="561"/>
      <c r="FR12" s="561" t="s">
        <v>326</v>
      </c>
      <c r="FS12" s="561"/>
      <c r="FT12" s="561"/>
      <c r="FU12" s="562">
        <v>1</v>
      </c>
      <c r="FV12" s="562"/>
      <c r="FW12" s="562"/>
      <c r="FX12" s="562" t="s">
        <v>326</v>
      </c>
      <c r="FY12" s="562"/>
      <c r="FZ12" s="562"/>
    </row>
    <row r="13" spans="1:182" s="564" customFormat="1" x14ac:dyDescent="0.25">
      <c r="C13" s="558" t="s">
        <v>352</v>
      </c>
      <c r="D13" s="558"/>
      <c r="E13" s="558"/>
      <c r="F13" s="558" t="s">
        <v>352</v>
      </c>
      <c r="G13" s="558"/>
      <c r="H13" s="558"/>
      <c r="I13" s="559" t="s">
        <v>352</v>
      </c>
      <c r="J13" s="559"/>
      <c r="K13" s="559"/>
      <c r="L13" s="559" t="s">
        <v>352</v>
      </c>
      <c r="M13" s="559"/>
      <c r="N13" s="559"/>
      <c r="O13" s="560" t="s">
        <v>352</v>
      </c>
      <c r="P13" s="560"/>
      <c r="Q13" s="560"/>
      <c r="R13" s="560" t="s">
        <v>352</v>
      </c>
      <c r="S13" s="560"/>
      <c r="T13" s="560"/>
      <c r="U13" s="561" t="s">
        <v>352</v>
      </c>
      <c r="V13" s="561"/>
      <c r="W13" s="561"/>
      <c r="X13" s="561" t="s">
        <v>352</v>
      </c>
      <c r="Y13" s="561"/>
      <c r="Z13" s="561"/>
      <c r="AA13" s="562" t="s">
        <v>352</v>
      </c>
      <c r="AB13" s="562"/>
      <c r="AC13" s="562"/>
      <c r="AD13" s="562" t="s">
        <v>352</v>
      </c>
      <c r="AE13" s="562"/>
      <c r="AF13" s="562"/>
      <c r="AG13" s="558" t="s">
        <v>352</v>
      </c>
      <c r="AH13" s="558"/>
      <c r="AI13" s="558"/>
      <c r="AJ13" s="558" t="s">
        <v>352</v>
      </c>
      <c r="AK13" s="558"/>
      <c r="AL13" s="558"/>
      <c r="AM13" s="563" t="s">
        <v>352</v>
      </c>
      <c r="AN13" s="563"/>
      <c r="AO13" s="563"/>
      <c r="AP13" s="563" t="s">
        <v>352</v>
      </c>
      <c r="AQ13" s="563"/>
      <c r="AR13" s="563"/>
      <c r="AS13" s="560" t="s">
        <v>352</v>
      </c>
      <c r="AT13" s="560"/>
      <c r="AU13" s="560"/>
      <c r="AV13" s="560" t="s">
        <v>352</v>
      </c>
      <c r="AW13" s="560"/>
      <c r="AX13" s="560"/>
      <c r="AY13" s="561" t="s">
        <v>352</v>
      </c>
      <c r="AZ13" s="561"/>
      <c r="BA13" s="561"/>
      <c r="BB13" s="561" t="s">
        <v>352</v>
      </c>
      <c r="BC13" s="561"/>
      <c r="BD13" s="561"/>
      <c r="BE13" s="562" t="s">
        <v>352</v>
      </c>
      <c r="BF13" s="562"/>
      <c r="BG13" s="562"/>
      <c r="BH13" s="562" t="s">
        <v>352</v>
      </c>
      <c r="BI13" s="562"/>
      <c r="BJ13" s="562"/>
      <c r="BK13" s="558" t="s">
        <v>352</v>
      </c>
      <c r="BL13" s="558"/>
      <c r="BM13" s="558"/>
      <c r="BN13" s="558" t="s">
        <v>352</v>
      </c>
      <c r="BO13" s="558"/>
      <c r="BP13" s="558"/>
      <c r="BQ13" s="563" t="s">
        <v>352</v>
      </c>
      <c r="BR13" s="563"/>
      <c r="BS13" s="563"/>
      <c r="BT13" s="563" t="s">
        <v>352</v>
      </c>
      <c r="BU13" s="563"/>
      <c r="BV13" s="563"/>
      <c r="BW13" s="560" t="s">
        <v>352</v>
      </c>
      <c r="BX13" s="560"/>
      <c r="BY13" s="560"/>
      <c r="BZ13" s="560" t="s">
        <v>352</v>
      </c>
      <c r="CA13" s="560"/>
      <c r="CB13" s="560"/>
      <c r="CC13" s="561" t="s">
        <v>352</v>
      </c>
      <c r="CD13" s="561"/>
      <c r="CE13" s="561"/>
      <c r="CF13" s="561" t="s">
        <v>352</v>
      </c>
      <c r="CG13" s="561"/>
      <c r="CH13" s="561"/>
      <c r="CI13" s="562" t="s">
        <v>352</v>
      </c>
      <c r="CJ13" s="562"/>
      <c r="CK13" s="562"/>
      <c r="CL13" s="562" t="s">
        <v>352</v>
      </c>
      <c r="CM13" s="562"/>
      <c r="CN13" s="562"/>
      <c r="CO13" s="558" t="s">
        <v>352</v>
      </c>
      <c r="CP13" s="558"/>
      <c r="CQ13" s="558"/>
      <c r="CR13" s="558" t="s">
        <v>352</v>
      </c>
      <c r="CS13" s="558"/>
      <c r="CT13" s="558"/>
      <c r="CU13" s="563" t="s">
        <v>352</v>
      </c>
      <c r="CV13" s="563"/>
      <c r="CW13" s="563"/>
      <c r="CX13" s="563" t="s">
        <v>352</v>
      </c>
      <c r="CY13" s="563"/>
      <c r="CZ13" s="563"/>
      <c r="DA13" s="560" t="s">
        <v>352</v>
      </c>
      <c r="DB13" s="560"/>
      <c r="DC13" s="560"/>
      <c r="DD13" s="560" t="s">
        <v>352</v>
      </c>
      <c r="DE13" s="560"/>
      <c r="DF13" s="560"/>
      <c r="DG13" s="561" t="s">
        <v>352</v>
      </c>
      <c r="DH13" s="561"/>
      <c r="DI13" s="561"/>
      <c r="DJ13" s="561" t="s">
        <v>352</v>
      </c>
      <c r="DK13" s="561"/>
      <c r="DL13" s="561"/>
      <c r="DM13" s="562" t="s">
        <v>352</v>
      </c>
      <c r="DN13" s="562"/>
      <c r="DO13" s="562"/>
      <c r="DP13" s="562" t="s">
        <v>352</v>
      </c>
      <c r="DQ13" s="562"/>
      <c r="DR13" s="562"/>
      <c r="DS13" s="558" t="s">
        <v>352</v>
      </c>
      <c r="DT13" s="558"/>
      <c r="DU13" s="558"/>
      <c r="DV13" s="558" t="s">
        <v>352</v>
      </c>
      <c r="DW13" s="558"/>
      <c r="DX13" s="558"/>
      <c r="DY13" s="563" t="s">
        <v>352</v>
      </c>
      <c r="DZ13" s="563"/>
      <c r="EA13" s="563"/>
      <c r="EB13" s="563" t="s">
        <v>352</v>
      </c>
      <c r="EC13" s="563"/>
      <c r="ED13" s="563"/>
      <c r="EE13" s="560" t="s">
        <v>352</v>
      </c>
      <c r="EF13" s="560"/>
      <c r="EG13" s="560"/>
      <c r="EH13" s="560" t="s">
        <v>352</v>
      </c>
      <c r="EI13" s="560"/>
      <c r="EJ13" s="560"/>
      <c r="EK13" s="561" t="s">
        <v>352</v>
      </c>
      <c r="EL13" s="561"/>
      <c r="EM13" s="561"/>
      <c r="EN13" s="561" t="s">
        <v>352</v>
      </c>
      <c r="EO13" s="561"/>
      <c r="EP13" s="561"/>
      <c r="EQ13" s="562" t="s">
        <v>352</v>
      </c>
      <c r="ER13" s="562"/>
      <c r="ES13" s="562"/>
      <c r="ET13" s="562" t="s">
        <v>352</v>
      </c>
      <c r="EU13" s="562"/>
      <c r="EV13" s="562"/>
      <c r="EW13" s="558" t="s">
        <v>352</v>
      </c>
      <c r="EX13" s="558"/>
      <c r="EY13" s="558"/>
      <c r="EZ13" s="558" t="s">
        <v>352</v>
      </c>
      <c r="FA13" s="558"/>
      <c r="FB13" s="558"/>
      <c r="FC13" s="563" t="s">
        <v>352</v>
      </c>
      <c r="FD13" s="563"/>
      <c r="FE13" s="563"/>
      <c r="FF13" s="563" t="s">
        <v>352</v>
      </c>
      <c r="FG13" s="563"/>
      <c r="FH13" s="563"/>
      <c r="FI13" s="560" t="s">
        <v>352</v>
      </c>
      <c r="FJ13" s="560"/>
      <c r="FK13" s="560"/>
      <c r="FL13" s="560" t="s">
        <v>352</v>
      </c>
      <c r="FM13" s="560"/>
      <c r="FN13" s="560"/>
      <c r="FO13" s="561" t="s">
        <v>352</v>
      </c>
      <c r="FP13" s="561"/>
      <c r="FQ13" s="561"/>
      <c r="FR13" s="561" t="s">
        <v>352</v>
      </c>
      <c r="FS13" s="561"/>
      <c r="FT13" s="561"/>
      <c r="FU13" s="562" t="s">
        <v>352</v>
      </c>
      <c r="FV13" s="562"/>
      <c r="FW13" s="562"/>
      <c r="FX13" s="562" t="s">
        <v>352</v>
      </c>
      <c r="FY13" s="562"/>
      <c r="FZ13" s="562"/>
    </row>
    <row r="14" spans="1:182" s="564" customFormat="1" x14ac:dyDescent="0.25">
      <c r="C14" s="558" t="s">
        <v>326</v>
      </c>
      <c r="D14" s="558" t="s">
        <v>354</v>
      </c>
      <c r="E14" s="558" t="s">
        <v>353</v>
      </c>
      <c r="F14" s="558" t="s">
        <v>326</v>
      </c>
      <c r="G14" s="558" t="s">
        <v>354</v>
      </c>
      <c r="H14" s="558" t="s">
        <v>353</v>
      </c>
      <c r="I14" s="559" t="s">
        <v>326</v>
      </c>
      <c r="J14" s="559" t="s">
        <v>354</v>
      </c>
      <c r="K14" s="559" t="s">
        <v>353</v>
      </c>
      <c r="L14" s="559" t="s">
        <v>326</v>
      </c>
      <c r="M14" s="559" t="s">
        <v>354</v>
      </c>
      <c r="N14" s="559" t="s">
        <v>353</v>
      </c>
      <c r="O14" s="560" t="s">
        <v>326</v>
      </c>
      <c r="P14" s="560" t="s">
        <v>354</v>
      </c>
      <c r="Q14" s="560" t="s">
        <v>353</v>
      </c>
      <c r="R14" s="560" t="s">
        <v>326</v>
      </c>
      <c r="S14" s="560" t="s">
        <v>354</v>
      </c>
      <c r="T14" s="560" t="s">
        <v>353</v>
      </c>
      <c r="U14" s="561" t="s">
        <v>326</v>
      </c>
      <c r="V14" s="561" t="s">
        <v>354</v>
      </c>
      <c r="W14" s="561" t="s">
        <v>353</v>
      </c>
      <c r="X14" s="561" t="s">
        <v>326</v>
      </c>
      <c r="Y14" s="561" t="s">
        <v>354</v>
      </c>
      <c r="Z14" s="561" t="s">
        <v>353</v>
      </c>
      <c r="AA14" s="562" t="s">
        <v>326</v>
      </c>
      <c r="AB14" s="562" t="s">
        <v>354</v>
      </c>
      <c r="AC14" s="562" t="s">
        <v>353</v>
      </c>
      <c r="AD14" s="562" t="s">
        <v>326</v>
      </c>
      <c r="AE14" s="562" t="s">
        <v>354</v>
      </c>
      <c r="AF14" s="562" t="s">
        <v>353</v>
      </c>
      <c r="AG14" s="558" t="s">
        <v>326</v>
      </c>
      <c r="AH14" s="558" t="s">
        <v>354</v>
      </c>
      <c r="AI14" s="558" t="s">
        <v>353</v>
      </c>
      <c r="AJ14" s="558" t="s">
        <v>326</v>
      </c>
      <c r="AK14" s="558" t="s">
        <v>354</v>
      </c>
      <c r="AL14" s="558" t="s">
        <v>353</v>
      </c>
      <c r="AM14" s="563" t="s">
        <v>326</v>
      </c>
      <c r="AN14" s="563" t="s">
        <v>354</v>
      </c>
      <c r="AO14" s="563" t="s">
        <v>353</v>
      </c>
      <c r="AP14" s="563" t="s">
        <v>326</v>
      </c>
      <c r="AQ14" s="563" t="s">
        <v>354</v>
      </c>
      <c r="AR14" s="563" t="s">
        <v>353</v>
      </c>
      <c r="AS14" s="560" t="s">
        <v>326</v>
      </c>
      <c r="AT14" s="560" t="s">
        <v>354</v>
      </c>
      <c r="AU14" s="560" t="s">
        <v>353</v>
      </c>
      <c r="AV14" s="560" t="s">
        <v>326</v>
      </c>
      <c r="AW14" s="560" t="s">
        <v>354</v>
      </c>
      <c r="AX14" s="560" t="s">
        <v>353</v>
      </c>
      <c r="AY14" s="561" t="s">
        <v>326</v>
      </c>
      <c r="AZ14" s="561" t="s">
        <v>354</v>
      </c>
      <c r="BA14" s="561" t="s">
        <v>353</v>
      </c>
      <c r="BB14" s="561" t="s">
        <v>326</v>
      </c>
      <c r="BC14" s="561" t="s">
        <v>354</v>
      </c>
      <c r="BD14" s="561" t="s">
        <v>353</v>
      </c>
      <c r="BE14" s="562" t="s">
        <v>326</v>
      </c>
      <c r="BF14" s="562" t="s">
        <v>354</v>
      </c>
      <c r="BG14" s="562" t="s">
        <v>353</v>
      </c>
      <c r="BH14" s="562" t="s">
        <v>326</v>
      </c>
      <c r="BI14" s="562" t="s">
        <v>354</v>
      </c>
      <c r="BJ14" s="562" t="s">
        <v>353</v>
      </c>
      <c r="BK14" s="558" t="s">
        <v>326</v>
      </c>
      <c r="BL14" s="558" t="s">
        <v>354</v>
      </c>
      <c r="BM14" s="558" t="s">
        <v>353</v>
      </c>
      <c r="BN14" s="558" t="s">
        <v>326</v>
      </c>
      <c r="BO14" s="558" t="s">
        <v>354</v>
      </c>
      <c r="BP14" s="558" t="s">
        <v>353</v>
      </c>
      <c r="BQ14" s="563" t="s">
        <v>326</v>
      </c>
      <c r="BR14" s="563" t="s">
        <v>354</v>
      </c>
      <c r="BS14" s="563" t="s">
        <v>353</v>
      </c>
      <c r="BT14" s="563" t="s">
        <v>326</v>
      </c>
      <c r="BU14" s="563" t="s">
        <v>354</v>
      </c>
      <c r="BV14" s="563" t="s">
        <v>353</v>
      </c>
      <c r="BW14" s="560" t="s">
        <v>326</v>
      </c>
      <c r="BX14" s="560" t="s">
        <v>354</v>
      </c>
      <c r="BY14" s="560" t="s">
        <v>353</v>
      </c>
      <c r="BZ14" s="560" t="s">
        <v>326</v>
      </c>
      <c r="CA14" s="560" t="s">
        <v>354</v>
      </c>
      <c r="CB14" s="560" t="s">
        <v>353</v>
      </c>
      <c r="CC14" s="561" t="s">
        <v>326</v>
      </c>
      <c r="CD14" s="561" t="s">
        <v>354</v>
      </c>
      <c r="CE14" s="561" t="s">
        <v>353</v>
      </c>
      <c r="CF14" s="561" t="s">
        <v>326</v>
      </c>
      <c r="CG14" s="561" t="s">
        <v>354</v>
      </c>
      <c r="CH14" s="561" t="s">
        <v>353</v>
      </c>
      <c r="CI14" s="562" t="s">
        <v>326</v>
      </c>
      <c r="CJ14" s="562" t="s">
        <v>354</v>
      </c>
      <c r="CK14" s="562" t="s">
        <v>353</v>
      </c>
      <c r="CL14" s="562" t="s">
        <v>326</v>
      </c>
      <c r="CM14" s="562" t="s">
        <v>354</v>
      </c>
      <c r="CN14" s="562" t="s">
        <v>353</v>
      </c>
      <c r="CO14" s="558" t="s">
        <v>326</v>
      </c>
      <c r="CP14" s="558" t="s">
        <v>354</v>
      </c>
      <c r="CQ14" s="558" t="s">
        <v>353</v>
      </c>
      <c r="CR14" s="558" t="s">
        <v>326</v>
      </c>
      <c r="CS14" s="558" t="s">
        <v>354</v>
      </c>
      <c r="CT14" s="558" t="s">
        <v>353</v>
      </c>
      <c r="CU14" s="563" t="s">
        <v>326</v>
      </c>
      <c r="CV14" s="563" t="s">
        <v>354</v>
      </c>
      <c r="CW14" s="563" t="s">
        <v>353</v>
      </c>
      <c r="CX14" s="563" t="s">
        <v>326</v>
      </c>
      <c r="CY14" s="563" t="s">
        <v>354</v>
      </c>
      <c r="CZ14" s="563" t="s">
        <v>353</v>
      </c>
      <c r="DA14" s="560" t="s">
        <v>326</v>
      </c>
      <c r="DB14" s="560" t="s">
        <v>354</v>
      </c>
      <c r="DC14" s="560" t="s">
        <v>353</v>
      </c>
      <c r="DD14" s="560" t="s">
        <v>326</v>
      </c>
      <c r="DE14" s="560" t="s">
        <v>354</v>
      </c>
      <c r="DF14" s="560" t="s">
        <v>353</v>
      </c>
      <c r="DG14" s="561" t="s">
        <v>326</v>
      </c>
      <c r="DH14" s="561" t="s">
        <v>354</v>
      </c>
      <c r="DI14" s="561" t="s">
        <v>353</v>
      </c>
      <c r="DJ14" s="561" t="s">
        <v>326</v>
      </c>
      <c r="DK14" s="561" t="s">
        <v>354</v>
      </c>
      <c r="DL14" s="561" t="s">
        <v>353</v>
      </c>
      <c r="DM14" s="562" t="s">
        <v>326</v>
      </c>
      <c r="DN14" s="562" t="s">
        <v>354</v>
      </c>
      <c r="DO14" s="562" t="s">
        <v>353</v>
      </c>
      <c r="DP14" s="562" t="s">
        <v>326</v>
      </c>
      <c r="DQ14" s="562" t="s">
        <v>354</v>
      </c>
      <c r="DR14" s="562" t="s">
        <v>353</v>
      </c>
      <c r="DS14" s="558" t="s">
        <v>326</v>
      </c>
      <c r="DT14" s="558" t="s">
        <v>354</v>
      </c>
      <c r="DU14" s="558" t="s">
        <v>353</v>
      </c>
      <c r="DV14" s="558" t="s">
        <v>326</v>
      </c>
      <c r="DW14" s="558" t="s">
        <v>354</v>
      </c>
      <c r="DX14" s="558" t="s">
        <v>353</v>
      </c>
      <c r="DY14" s="563" t="s">
        <v>326</v>
      </c>
      <c r="DZ14" s="563" t="s">
        <v>354</v>
      </c>
      <c r="EA14" s="563" t="s">
        <v>353</v>
      </c>
      <c r="EB14" s="563" t="s">
        <v>326</v>
      </c>
      <c r="EC14" s="563" t="s">
        <v>354</v>
      </c>
      <c r="ED14" s="563" t="s">
        <v>353</v>
      </c>
      <c r="EE14" s="560" t="s">
        <v>326</v>
      </c>
      <c r="EF14" s="560" t="s">
        <v>354</v>
      </c>
      <c r="EG14" s="560" t="s">
        <v>353</v>
      </c>
      <c r="EH14" s="560" t="s">
        <v>326</v>
      </c>
      <c r="EI14" s="560" t="s">
        <v>354</v>
      </c>
      <c r="EJ14" s="560" t="s">
        <v>353</v>
      </c>
      <c r="EK14" s="561" t="s">
        <v>326</v>
      </c>
      <c r="EL14" s="561" t="s">
        <v>354</v>
      </c>
      <c r="EM14" s="561" t="s">
        <v>353</v>
      </c>
      <c r="EN14" s="561" t="s">
        <v>326</v>
      </c>
      <c r="EO14" s="561" t="s">
        <v>354</v>
      </c>
      <c r="EP14" s="561" t="s">
        <v>353</v>
      </c>
      <c r="EQ14" s="562" t="s">
        <v>326</v>
      </c>
      <c r="ER14" s="562" t="s">
        <v>354</v>
      </c>
      <c r="ES14" s="562" t="s">
        <v>353</v>
      </c>
      <c r="ET14" s="562" t="s">
        <v>326</v>
      </c>
      <c r="EU14" s="562" t="s">
        <v>354</v>
      </c>
      <c r="EV14" s="562" t="s">
        <v>353</v>
      </c>
      <c r="EW14" s="558" t="s">
        <v>326</v>
      </c>
      <c r="EX14" s="558" t="s">
        <v>354</v>
      </c>
      <c r="EY14" s="558" t="s">
        <v>353</v>
      </c>
      <c r="EZ14" s="558" t="s">
        <v>326</v>
      </c>
      <c r="FA14" s="558" t="s">
        <v>354</v>
      </c>
      <c r="FB14" s="558" t="s">
        <v>353</v>
      </c>
      <c r="FC14" s="563" t="s">
        <v>326</v>
      </c>
      <c r="FD14" s="563" t="s">
        <v>354</v>
      </c>
      <c r="FE14" s="563" t="s">
        <v>353</v>
      </c>
      <c r="FF14" s="563" t="s">
        <v>326</v>
      </c>
      <c r="FG14" s="563" t="s">
        <v>354</v>
      </c>
      <c r="FH14" s="563" t="s">
        <v>353</v>
      </c>
      <c r="FI14" s="560" t="s">
        <v>326</v>
      </c>
      <c r="FJ14" s="560" t="s">
        <v>354</v>
      </c>
      <c r="FK14" s="560" t="s">
        <v>353</v>
      </c>
      <c r="FL14" s="560" t="s">
        <v>326</v>
      </c>
      <c r="FM14" s="560" t="s">
        <v>354</v>
      </c>
      <c r="FN14" s="560" t="s">
        <v>353</v>
      </c>
      <c r="FO14" s="561" t="s">
        <v>326</v>
      </c>
      <c r="FP14" s="561" t="s">
        <v>354</v>
      </c>
      <c r="FQ14" s="561" t="s">
        <v>353</v>
      </c>
      <c r="FR14" s="561" t="s">
        <v>326</v>
      </c>
      <c r="FS14" s="561" t="s">
        <v>354</v>
      </c>
      <c r="FT14" s="561" t="s">
        <v>353</v>
      </c>
      <c r="FU14" s="562" t="s">
        <v>326</v>
      </c>
      <c r="FV14" s="562" t="s">
        <v>354</v>
      </c>
      <c r="FW14" s="562" t="s">
        <v>353</v>
      </c>
      <c r="FX14" s="562" t="s">
        <v>326</v>
      </c>
      <c r="FY14" s="562" t="s">
        <v>354</v>
      </c>
      <c r="FZ14" s="562" t="s">
        <v>353</v>
      </c>
    </row>
    <row r="15" spans="1:182" s="564" customFormat="1" x14ac:dyDescent="0.25">
      <c r="C15" s="558" t="s">
        <v>372</v>
      </c>
      <c r="D15" s="558" t="s">
        <v>372</v>
      </c>
      <c r="E15" s="558" t="s">
        <v>372</v>
      </c>
      <c r="F15" s="558" t="s">
        <v>372</v>
      </c>
      <c r="G15" s="558" t="s">
        <v>372</v>
      </c>
      <c r="H15" s="558" t="s">
        <v>372</v>
      </c>
      <c r="I15" s="559" t="s">
        <v>372</v>
      </c>
      <c r="J15" s="559" t="s">
        <v>372</v>
      </c>
      <c r="K15" s="559" t="s">
        <v>372</v>
      </c>
      <c r="L15" s="559" t="s">
        <v>372</v>
      </c>
      <c r="M15" s="559" t="s">
        <v>372</v>
      </c>
      <c r="N15" s="559" t="s">
        <v>372</v>
      </c>
      <c r="O15" s="560" t="s">
        <v>372</v>
      </c>
      <c r="P15" s="560" t="s">
        <v>372</v>
      </c>
      <c r="Q15" s="560" t="s">
        <v>372</v>
      </c>
      <c r="R15" s="560" t="s">
        <v>372</v>
      </c>
      <c r="S15" s="560" t="s">
        <v>372</v>
      </c>
      <c r="T15" s="560" t="s">
        <v>372</v>
      </c>
      <c r="U15" s="561" t="s">
        <v>372</v>
      </c>
      <c r="V15" s="561" t="s">
        <v>372</v>
      </c>
      <c r="W15" s="561" t="s">
        <v>372</v>
      </c>
      <c r="X15" s="561" t="s">
        <v>372</v>
      </c>
      <c r="Y15" s="561" t="s">
        <v>372</v>
      </c>
      <c r="Z15" s="561" t="s">
        <v>372</v>
      </c>
      <c r="AA15" s="562" t="s">
        <v>372</v>
      </c>
      <c r="AB15" s="562" t="s">
        <v>372</v>
      </c>
      <c r="AC15" s="562" t="s">
        <v>372</v>
      </c>
      <c r="AD15" s="562" t="s">
        <v>372</v>
      </c>
      <c r="AE15" s="562" t="s">
        <v>372</v>
      </c>
      <c r="AF15" s="562" t="s">
        <v>372</v>
      </c>
      <c r="AG15" s="558" t="s">
        <v>372</v>
      </c>
      <c r="AH15" s="558" t="s">
        <v>372</v>
      </c>
      <c r="AI15" s="558" t="s">
        <v>372</v>
      </c>
      <c r="AJ15" s="558" t="s">
        <v>372</v>
      </c>
      <c r="AK15" s="558" t="s">
        <v>372</v>
      </c>
      <c r="AL15" s="558" t="s">
        <v>372</v>
      </c>
      <c r="AM15" s="563" t="s">
        <v>372</v>
      </c>
      <c r="AN15" s="563" t="s">
        <v>372</v>
      </c>
      <c r="AO15" s="563" t="s">
        <v>372</v>
      </c>
      <c r="AP15" s="563" t="s">
        <v>372</v>
      </c>
      <c r="AQ15" s="563" t="s">
        <v>372</v>
      </c>
      <c r="AR15" s="563" t="s">
        <v>372</v>
      </c>
      <c r="AS15" s="560" t="s">
        <v>372</v>
      </c>
      <c r="AT15" s="560" t="s">
        <v>372</v>
      </c>
      <c r="AU15" s="560" t="s">
        <v>372</v>
      </c>
      <c r="AV15" s="560" t="s">
        <v>372</v>
      </c>
      <c r="AW15" s="560" t="s">
        <v>372</v>
      </c>
      <c r="AX15" s="560" t="s">
        <v>372</v>
      </c>
      <c r="AY15" s="561" t="s">
        <v>372</v>
      </c>
      <c r="AZ15" s="561" t="s">
        <v>372</v>
      </c>
      <c r="BA15" s="561" t="s">
        <v>372</v>
      </c>
      <c r="BB15" s="561" t="s">
        <v>372</v>
      </c>
      <c r="BC15" s="561" t="s">
        <v>372</v>
      </c>
      <c r="BD15" s="561" t="s">
        <v>372</v>
      </c>
      <c r="BE15" s="562" t="s">
        <v>372</v>
      </c>
      <c r="BF15" s="562" t="s">
        <v>372</v>
      </c>
      <c r="BG15" s="562" t="s">
        <v>372</v>
      </c>
      <c r="BH15" s="562" t="s">
        <v>372</v>
      </c>
      <c r="BI15" s="562" t="s">
        <v>372</v>
      </c>
      <c r="BJ15" s="562" t="s">
        <v>372</v>
      </c>
      <c r="BK15" s="558" t="s">
        <v>372</v>
      </c>
      <c r="BL15" s="558" t="s">
        <v>372</v>
      </c>
      <c r="BM15" s="558" t="s">
        <v>372</v>
      </c>
      <c r="BN15" s="558" t="s">
        <v>372</v>
      </c>
      <c r="BO15" s="558" t="s">
        <v>372</v>
      </c>
      <c r="BP15" s="558" t="s">
        <v>372</v>
      </c>
      <c r="BQ15" s="563" t="s">
        <v>372</v>
      </c>
      <c r="BR15" s="563" t="s">
        <v>372</v>
      </c>
      <c r="BS15" s="563" t="s">
        <v>372</v>
      </c>
      <c r="BT15" s="563" t="s">
        <v>372</v>
      </c>
      <c r="BU15" s="563" t="s">
        <v>372</v>
      </c>
      <c r="BV15" s="563" t="s">
        <v>372</v>
      </c>
      <c r="BW15" s="560" t="s">
        <v>372</v>
      </c>
      <c r="BX15" s="560" t="s">
        <v>372</v>
      </c>
      <c r="BY15" s="560" t="s">
        <v>372</v>
      </c>
      <c r="BZ15" s="560" t="s">
        <v>372</v>
      </c>
      <c r="CA15" s="560" t="s">
        <v>372</v>
      </c>
      <c r="CB15" s="560" t="s">
        <v>372</v>
      </c>
      <c r="CC15" s="561" t="s">
        <v>372</v>
      </c>
      <c r="CD15" s="561" t="s">
        <v>372</v>
      </c>
      <c r="CE15" s="561" t="s">
        <v>372</v>
      </c>
      <c r="CF15" s="561" t="s">
        <v>372</v>
      </c>
      <c r="CG15" s="561" t="s">
        <v>372</v>
      </c>
      <c r="CH15" s="561" t="s">
        <v>372</v>
      </c>
      <c r="CI15" s="562" t="s">
        <v>372</v>
      </c>
      <c r="CJ15" s="562" t="s">
        <v>372</v>
      </c>
      <c r="CK15" s="562" t="s">
        <v>372</v>
      </c>
      <c r="CL15" s="562" t="s">
        <v>372</v>
      </c>
      <c r="CM15" s="562" t="s">
        <v>372</v>
      </c>
      <c r="CN15" s="562" t="s">
        <v>372</v>
      </c>
      <c r="CO15" s="558" t="s">
        <v>372</v>
      </c>
      <c r="CP15" s="558" t="s">
        <v>372</v>
      </c>
      <c r="CQ15" s="558" t="s">
        <v>372</v>
      </c>
      <c r="CR15" s="558" t="s">
        <v>372</v>
      </c>
      <c r="CS15" s="558" t="s">
        <v>372</v>
      </c>
      <c r="CT15" s="558" t="s">
        <v>372</v>
      </c>
      <c r="CU15" s="563" t="s">
        <v>372</v>
      </c>
      <c r="CV15" s="563" t="s">
        <v>372</v>
      </c>
      <c r="CW15" s="563" t="s">
        <v>372</v>
      </c>
      <c r="CX15" s="563" t="s">
        <v>372</v>
      </c>
      <c r="CY15" s="563" t="s">
        <v>372</v>
      </c>
      <c r="CZ15" s="563" t="s">
        <v>372</v>
      </c>
      <c r="DA15" s="560" t="s">
        <v>372</v>
      </c>
      <c r="DB15" s="560" t="s">
        <v>372</v>
      </c>
      <c r="DC15" s="560" t="s">
        <v>372</v>
      </c>
      <c r="DD15" s="560" t="s">
        <v>372</v>
      </c>
      <c r="DE15" s="560" t="s">
        <v>372</v>
      </c>
      <c r="DF15" s="560" t="s">
        <v>372</v>
      </c>
      <c r="DG15" s="561" t="s">
        <v>372</v>
      </c>
      <c r="DH15" s="561" t="s">
        <v>372</v>
      </c>
      <c r="DI15" s="561" t="s">
        <v>372</v>
      </c>
      <c r="DJ15" s="561" t="s">
        <v>372</v>
      </c>
      <c r="DK15" s="561" t="s">
        <v>372</v>
      </c>
      <c r="DL15" s="561" t="s">
        <v>372</v>
      </c>
      <c r="DM15" s="562" t="s">
        <v>372</v>
      </c>
      <c r="DN15" s="562" t="s">
        <v>372</v>
      </c>
      <c r="DO15" s="562" t="s">
        <v>372</v>
      </c>
      <c r="DP15" s="562" t="s">
        <v>372</v>
      </c>
      <c r="DQ15" s="562" t="s">
        <v>372</v>
      </c>
      <c r="DR15" s="562" t="s">
        <v>372</v>
      </c>
      <c r="DS15" s="558" t="s">
        <v>372</v>
      </c>
      <c r="DT15" s="558" t="s">
        <v>372</v>
      </c>
      <c r="DU15" s="558" t="s">
        <v>372</v>
      </c>
      <c r="DV15" s="558" t="s">
        <v>372</v>
      </c>
      <c r="DW15" s="558" t="s">
        <v>372</v>
      </c>
      <c r="DX15" s="558" t="s">
        <v>372</v>
      </c>
      <c r="DY15" s="563" t="s">
        <v>372</v>
      </c>
      <c r="DZ15" s="563" t="s">
        <v>372</v>
      </c>
      <c r="EA15" s="563" t="s">
        <v>372</v>
      </c>
      <c r="EB15" s="563" t="s">
        <v>372</v>
      </c>
      <c r="EC15" s="563" t="s">
        <v>372</v>
      </c>
      <c r="ED15" s="563" t="s">
        <v>372</v>
      </c>
      <c r="EE15" s="560" t="s">
        <v>372</v>
      </c>
      <c r="EF15" s="560" t="s">
        <v>372</v>
      </c>
      <c r="EG15" s="560" t="s">
        <v>372</v>
      </c>
      <c r="EH15" s="560" t="s">
        <v>372</v>
      </c>
      <c r="EI15" s="560" t="s">
        <v>372</v>
      </c>
      <c r="EJ15" s="560" t="s">
        <v>372</v>
      </c>
      <c r="EK15" s="561" t="s">
        <v>372</v>
      </c>
      <c r="EL15" s="561" t="s">
        <v>372</v>
      </c>
      <c r="EM15" s="561" t="s">
        <v>372</v>
      </c>
      <c r="EN15" s="561" t="s">
        <v>372</v>
      </c>
      <c r="EO15" s="561" t="s">
        <v>372</v>
      </c>
      <c r="EP15" s="561" t="s">
        <v>372</v>
      </c>
      <c r="EQ15" s="562" t="s">
        <v>372</v>
      </c>
      <c r="ER15" s="562" t="s">
        <v>372</v>
      </c>
      <c r="ES15" s="562" t="s">
        <v>372</v>
      </c>
      <c r="ET15" s="562" t="s">
        <v>372</v>
      </c>
      <c r="EU15" s="562" t="s">
        <v>372</v>
      </c>
      <c r="EV15" s="562" t="s">
        <v>372</v>
      </c>
      <c r="EW15" s="558" t="s">
        <v>372</v>
      </c>
      <c r="EX15" s="558" t="s">
        <v>372</v>
      </c>
      <c r="EY15" s="558" t="s">
        <v>372</v>
      </c>
      <c r="EZ15" s="558" t="s">
        <v>372</v>
      </c>
      <c r="FA15" s="558" t="s">
        <v>372</v>
      </c>
      <c r="FB15" s="558" t="s">
        <v>372</v>
      </c>
      <c r="FC15" s="563" t="s">
        <v>372</v>
      </c>
      <c r="FD15" s="563" t="s">
        <v>372</v>
      </c>
      <c r="FE15" s="563" t="s">
        <v>372</v>
      </c>
      <c r="FF15" s="563" t="s">
        <v>372</v>
      </c>
      <c r="FG15" s="563" t="s">
        <v>372</v>
      </c>
      <c r="FH15" s="563" t="s">
        <v>372</v>
      </c>
      <c r="FI15" s="560" t="s">
        <v>372</v>
      </c>
      <c r="FJ15" s="560" t="s">
        <v>372</v>
      </c>
      <c r="FK15" s="560" t="s">
        <v>372</v>
      </c>
      <c r="FL15" s="560" t="s">
        <v>372</v>
      </c>
      <c r="FM15" s="560" t="s">
        <v>372</v>
      </c>
      <c r="FN15" s="560" t="s">
        <v>372</v>
      </c>
      <c r="FO15" s="561" t="s">
        <v>372</v>
      </c>
      <c r="FP15" s="561" t="s">
        <v>372</v>
      </c>
      <c r="FQ15" s="561" t="s">
        <v>372</v>
      </c>
      <c r="FR15" s="561" t="s">
        <v>372</v>
      </c>
      <c r="FS15" s="561" t="s">
        <v>372</v>
      </c>
      <c r="FT15" s="561" t="s">
        <v>372</v>
      </c>
      <c r="FU15" s="562" t="s">
        <v>372</v>
      </c>
      <c r="FV15" s="562" t="s">
        <v>372</v>
      </c>
      <c r="FW15" s="562" t="s">
        <v>372</v>
      </c>
      <c r="FX15" s="562" t="s">
        <v>372</v>
      </c>
      <c r="FY15" s="562" t="s">
        <v>372</v>
      </c>
      <c r="FZ15" s="562" t="s">
        <v>372</v>
      </c>
    </row>
    <row r="16" spans="1:182" s="564" customFormat="1" x14ac:dyDescent="0.25">
      <c r="A16" s="564" t="s">
        <v>398</v>
      </c>
      <c r="B16" s="565" t="s">
        <v>48</v>
      </c>
      <c r="C16" s="566">
        <v>94</v>
      </c>
      <c r="D16" s="566">
        <v>94</v>
      </c>
      <c r="E16" s="566">
        <v>95</v>
      </c>
      <c r="F16" s="566">
        <v>47228</v>
      </c>
      <c r="G16" s="566">
        <v>23141</v>
      </c>
      <c r="H16" s="566">
        <v>24087</v>
      </c>
      <c r="I16" s="566">
        <v>94</v>
      </c>
      <c r="J16" s="566">
        <v>93</v>
      </c>
      <c r="K16" s="566">
        <v>96</v>
      </c>
      <c r="L16" s="566">
        <v>47259</v>
      </c>
      <c r="M16" s="566">
        <v>23157</v>
      </c>
      <c r="N16" s="566">
        <v>24102</v>
      </c>
      <c r="O16" s="566">
        <v>94</v>
      </c>
      <c r="P16" s="566">
        <v>95</v>
      </c>
      <c r="Q16" s="566">
        <v>93</v>
      </c>
      <c r="R16" s="566">
        <v>47227</v>
      </c>
      <c r="S16" s="566">
        <v>23140</v>
      </c>
      <c r="T16" s="566">
        <v>24087</v>
      </c>
      <c r="U16" s="566">
        <v>91</v>
      </c>
      <c r="V16" s="566">
        <v>89</v>
      </c>
      <c r="W16" s="566">
        <v>92</v>
      </c>
      <c r="X16" s="566">
        <v>47214</v>
      </c>
      <c r="Y16" s="566">
        <v>23135</v>
      </c>
      <c r="Z16" s="566">
        <v>24079</v>
      </c>
      <c r="AA16" s="566">
        <v>89</v>
      </c>
      <c r="AB16" s="566">
        <v>89</v>
      </c>
      <c r="AC16" s="566">
        <v>89</v>
      </c>
      <c r="AD16" s="566">
        <v>47224</v>
      </c>
      <c r="AE16" s="566">
        <v>23138</v>
      </c>
      <c r="AF16" s="566">
        <v>24086</v>
      </c>
      <c r="AG16" s="566">
        <v>94</v>
      </c>
      <c r="AH16" s="566">
        <v>94</v>
      </c>
      <c r="AI16" s="566">
        <v>95</v>
      </c>
      <c r="AJ16" s="566">
        <v>22685</v>
      </c>
      <c r="AK16" s="566">
        <v>10432</v>
      </c>
      <c r="AL16" s="566">
        <v>12253</v>
      </c>
      <c r="AM16" s="566">
        <v>94</v>
      </c>
      <c r="AN16" s="566">
        <v>92</v>
      </c>
      <c r="AO16" s="566">
        <v>95</v>
      </c>
      <c r="AP16" s="566">
        <v>22749</v>
      </c>
      <c r="AQ16" s="566">
        <v>10456</v>
      </c>
      <c r="AR16" s="566">
        <v>12293</v>
      </c>
      <c r="AS16" s="566">
        <v>92</v>
      </c>
      <c r="AT16" s="566">
        <v>93</v>
      </c>
      <c r="AU16" s="566">
        <v>91</v>
      </c>
      <c r="AV16" s="566">
        <v>22685</v>
      </c>
      <c r="AW16" s="566">
        <v>10432</v>
      </c>
      <c r="AX16" s="566">
        <v>12253</v>
      </c>
      <c r="AY16" s="566">
        <v>88</v>
      </c>
      <c r="AZ16" s="566">
        <v>86</v>
      </c>
      <c r="BA16" s="566">
        <v>90</v>
      </c>
      <c r="BB16" s="566">
        <v>22681</v>
      </c>
      <c r="BC16" s="566">
        <v>10430</v>
      </c>
      <c r="BD16" s="566">
        <v>12251</v>
      </c>
      <c r="BE16" s="566">
        <v>87</v>
      </c>
      <c r="BF16" s="566">
        <v>87</v>
      </c>
      <c r="BG16" s="566">
        <v>88</v>
      </c>
      <c r="BH16" s="566">
        <v>22680</v>
      </c>
      <c r="BI16" s="566">
        <v>10430</v>
      </c>
      <c r="BJ16" s="566">
        <v>12250</v>
      </c>
      <c r="BK16" s="566">
        <v>96</v>
      </c>
      <c r="BL16" s="566">
        <v>95</v>
      </c>
      <c r="BM16" s="566">
        <v>97</v>
      </c>
      <c r="BN16" s="566">
        <v>1763</v>
      </c>
      <c r="BO16" s="566">
        <v>855</v>
      </c>
      <c r="BP16" s="566">
        <v>908</v>
      </c>
      <c r="BQ16" s="566">
        <v>95</v>
      </c>
      <c r="BR16" s="566">
        <v>93</v>
      </c>
      <c r="BS16" s="566">
        <v>96</v>
      </c>
      <c r="BT16" s="566">
        <v>1765</v>
      </c>
      <c r="BU16" s="566">
        <v>855</v>
      </c>
      <c r="BV16" s="566">
        <v>910</v>
      </c>
      <c r="BW16" s="566">
        <v>98</v>
      </c>
      <c r="BX16" s="566">
        <v>98</v>
      </c>
      <c r="BY16" s="566">
        <v>98</v>
      </c>
      <c r="BZ16" s="566">
        <v>1763</v>
      </c>
      <c r="CA16" s="566">
        <v>855</v>
      </c>
      <c r="CB16" s="566">
        <v>908</v>
      </c>
      <c r="CC16" s="566">
        <v>93</v>
      </c>
      <c r="CD16" s="566">
        <v>90</v>
      </c>
      <c r="CE16" s="566">
        <v>95</v>
      </c>
      <c r="CF16" s="566">
        <v>1763</v>
      </c>
      <c r="CG16" s="566">
        <v>855</v>
      </c>
      <c r="CH16" s="566">
        <v>908</v>
      </c>
      <c r="CI16" s="566">
        <v>93</v>
      </c>
      <c r="CJ16" s="566">
        <v>92</v>
      </c>
      <c r="CK16" s="566">
        <v>95</v>
      </c>
      <c r="CL16" s="566">
        <v>1762</v>
      </c>
      <c r="CM16" s="566">
        <v>854</v>
      </c>
      <c r="CN16" s="566">
        <v>908</v>
      </c>
      <c r="CO16" s="566">
        <v>96</v>
      </c>
      <c r="CP16" s="566">
        <v>96</v>
      </c>
      <c r="CQ16" s="566">
        <v>97</v>
      </c>
      <c r="CR16" s="566">
        <v>20284</v>
      </c>
      <c r="CS16" s="566">
        <v>9414</v>
      </c>
      <c r="CT16" s="566">
        <v>10870</v>
      </c>
      <c r="CU16" s="566">
        <v>96</v>
      </c>
      <c r="CV16" s="566">
        <v>94</v>
      </c>
      <c r="CW16" s="566">
        <v>97</v>
      </c>
      <c r="CX16" s="566">
        <v>20307</v>
      </c>
      <c r="CY16" s="566">
        <v>9426</v>
      </c>
      <c r="CZ16" s="566">
        <v>10881</v>
      </c>
      <c r="DA16" s="566">
        <v>94</v>
      </c>
      <c r="DB16" s="566">
        <v>95</v>
      </c>
      <c r="DC16" s="566">
        <v>93</v>
      </c>
      <c r="DD16" s="566">
        <v>20284</v>
      </c>
      <c r="DE16" s="566">
        <v>9414</v>
      </c>
      <c r="DF16" s="566">
        <v>10870</v>
      </c>
      <c r="DG16" s="566">
        <v>89</v>
      </c>
      <c r="DH16" s="566">
        <v>87</v>
      </c>
      <c r="DI16" s="566">
        <v>91</v>
      </c>
      <c r="DJ16" s="566">
        <v>20281</v>
      </c>
      <c r="DK16" s="566">
        <v>9412</v>
      </c>
      <c r="DL16" s="566">
        <v>10869</v>
      </c>
      <c r="DM16" s="566">
        <v>91</v>
      </c>
      <c r="DN16" s="566">
        <v>90</v>
      </c>
      <c r="DO16" s="566">
        <v>91</v>
      </c>
      <c r="DP16" s="566">
        <v>20283</v>
      </c>
      <c r="DQ16" s="566">
        <v>9414</v>
      </c>
      <c r="DR16" s="566">
        <v>10869</v>
      </c>
      <c r="DS16" s="566">
        <v>96</v>
      </c>
      <c r="DT16" s="566">
        <v>96</v>
      </c>
      <c r="DU16" s="566">
        <v>96</v>
      </c>
      <c r="DV16" s="566">
        <v>331563</v>
      </c>
      <c r="DW16" s="566">
        <v>156877</v>
      </c>
      <c r="DX16" s="566">
        <v>174686</v>
      </c>
      <c r="DY16" s="566">
        <v>95</v>
      </c>
      <c r="DZ16" s="566">
        <v>94</v>
      </c>
      <c r="EA16" s="566">
        <v>97</v>
      </c>
      <c r="EB16" s="566">
        <v>331796</v>
      </c>
      <c r="EC16" s="566">
        <v>156984</v>
      </c>
      <c r="ED16" s="566">
        <v>174812</v>
      </c>
      <c r="EE16" s="566">
        <v>94</v>
      </c>
      <c r="EF16" s="566">
        <v>95</v>
      </c>
      <c r="EG16" s="566">
        <v>93</v>
      </c>
      <c r="EH16" s="566">
        <v>331556</v>
      </c>
      <c r="EI16" s="566">
        <v>156872</v>
      </c>
      <c r="EJ16" s="566">
        <v>174684</v>
      </c>
      <c r="EK16" s="566">
        <v>87</v>
      </c>
      <c r="EL16" s="566">
        <v>85</v>
      </c>
      <c r="EM16" s="566">
        <v>89</v>
      </c>
      <c r="EN16" s="566">
        <v>331549</v>
      </c>
      <c r="EO16" s="566">
        <v>156867</v>
      </c>
      <c r="EP16" s="566">
        <v>174682</v>
      </c>
      <c r="EQ16" s="566">
        <v>90</v>
      </c>
      <c r="ER16" s="566">
        <v>90</v>
      </c>
      <c r="ES16" s="566">
        <v>90</v>
      </c>
      <c r="ET16" s="566">
        <v>331524</v>
      </c>
      <c r="EU16" s="566">
        <v>156855</v>
      </c>
      <c r="EV16" s="566">
        <v>174669</v>
      </c>
      <c r="EW16" s="566">
        <v>96</v>
      </c>
      <c r="EX16" s="566">
        <v>96</v>
      </c>
      <c r="EY16" s="566">
        <v>96</v>
      </c>
      <c r="EZ16" s="566">
        <v>432993</v>
      </c>
      <c r="FA16" s="566">
        <v>205260</v>
      </c>
      <c r="FB16" s="566">
        <v>227733</v>
      </c>
      <c r="FC16" s="566">
        <v>95</v>
      </c>
      <c r="FD16" s="566">
        <v>93</v>
      </c>
      <c r="FE16" s="566">
        <v>96</v>
      </c>
      <c r="FF16" s="566">
        <v>433356</v>
      </c>
      <c r="FG16" s="566">
        <v>205421</v>
      </c>
      <c r="FH16" s="566">
        <v>227935</v>
      </c>
      <c r="FI16" s="566">
        <v>94</v>
      </c>
      <c r="FJ16" s="566">
        <v>95</v>
      </c>
      <c r="FK16" s="566">
        <v>93</v>
      </c>
      <c r="FL16" s="566">
        <v>432985</v>
      </c>
      <c r="FM16" s="566">
        <v>205254</v>
      </c>
      <c r="FN16" s="566">
        <v>227731</v>
      </c>
      <c r="FO16" s="566">
        <v>88</v>
      </c>
      <c r="FP16" s="566">
        <v>85</v>
      </c>
      <c r="FQ16" s="566">
        <v>90</v>
      </c>
      <c r="FR16" s="566">
        <v>432958</v>
      </c>
      <c r="FS16" s="566">
        <v>205240</v>
      </c>
      <c r="FT16" s="566">
        <v>227718</v>
      </c>
      <c r="FU16" s="566">
        <v>90</v>
      </c>
      <c r="FV16" s="566">
        <v>89</v>
      </c>
      <c r="FW16" s="566">
        <v>90</v>
      </c>
      <c r="FX16" s="566">
        <v>432941</v>
      </c>
      <c r="FY16" s="566">
        <v>205230</v>
      </c>
      <c r="FZ16" s="566">
        <v>227711</v>
      </c>
    </row>
    <row r="17" spans="1:256" s="555" customFormat="1" x14ac:dyDescent="0.25">
      <c r="B17" s="565" t="s">
        <v>49</v>
      </c>
      <c r="C17" s="566">
        <v>58</v>
      </c>
      <c r="D17" s="566">
        <v>59</v>
      </c>
      <c r="E17" s="566">
        <v>56</v>
      </c>
      <c r="F17" s="566">
        <v>9980</v>
      </c>
      <c r="G17" s="566">
        <v>6329</v>
      </c>
      <c r="H17" s="566">
        <v>3651</v>
      </c>
      <c r="I17" s="566">
        <v>49</v>
      </c>
      <c r="J17" s="566">
        <v>47</v>
      </c>
      <c r="K17" s="566">
        <v>53</v>
      </c>
      <c r="L17" s="566">
        <v>9974</v>
      </c>
      <c r="M17" s="566">
        <v>6321</v>
      </c>
      <c r="N17" s="566">
        <v>3653</v>
      </c>
      <c r="O17" s="566">
        <v>54</v>
      </c>
      <c r="P17" s="566">
        <v>58</v>
      </c>
      <c r="Q17" s="566">
        <v>47</v>
      </c>
      <c r="R17" s="566">
        <v>9980</v>
      </c>
      <c r="S17" s="566">
        <v>6329</v>
      </c>
      <c r="T17" s="566">
        <v>3651</v>
      </c>
      <c r="U17" s="566">
        <v>41</v>
      </c>
      <c r="V17" s="566">
        <v>40</v>
      </c>
      <c r="W17" s="566">
        <v>44</v>
      </c>
      <c r="X17" s="566">
        <v>9974</v>
      </c>
      <c r="Y17" s="566">
        <v>6326</v>
      </c>
      <c r="Z17" s="566">
        <v>3648</v>
      </c>
      <c r="AA17" s="566">
        <v>37</v>
      </c>
      <c r="AB17" s="566">
        <v>38</v>
      </c>
      <c r="AC17" s="566">
        <v>35</v>
      </c>
      <c r="AD17" s="566">
        <v>9968</v>
      </c>
      <c r="AE17" s="566">
        <v>6319</v>
      </c>
      <c r="AF17" s="566">
        <v>3649</v>
      </c>
      <c r="AG17" s="566">
        <v>67</v>
      </c>
      <c r="AH17" s="566">
        <v>67</v>
      </c>
      <c r="AI17" s="566">
        <v>67</v>
      </c>
      <c r="AJ17" s="566">
        <v>7861</v>
      </c>
      <c r="AK17" s="566">
        <v>5094</v>
      </c>
      <c r="AL17" s="566">
        <v>2767</v>
      </c>
      <c r="AM17" s="566">
        <v>57</v>
      </c>
      <c r="AN17" s="566">
        <v>55</v>
      </c>
      <c r="AO17" s="566">
        <v>62</v>
      </c>
      <c r="AP17" s="566">
        <v>7871</v>
      </c>
      <c r="AQ17" s="566">
        <v>5099</v>
      </c>
      <c r="AR17" s="566">
        <v>2772</v>
      </c>
      <c r="AS17" s="566">
        <v>59</v>
      </c>
      <c r="AT17" s="566">
        <v>62</v>
      </c>
      <c r="AU17" s="566">
        <v>54</v>
      </c>
      <c r="AV17" s="566">
        <v>7861</v>
      </c>
      <c r="AW17" s="566">
        <v>5094</v>
      </c>
      <c r="AX17" s="566">
        <v>2767</v>
      </c>
      <c r="AY17" s="566">
        <v>47</v>
      </c>
      <c r="AZ17" s="566">
        <v>46</v>
      </c>
      <c r="BA17" s="566">
        <v>49</v>
      </c>
      <c r="BB17" s="566">
        <v>7859</v>
      </c>
      <c r="BC17" s="566">
        <v>5092</v>
      </c>
      <c r="BD17" s="566">
        <v>2767</v>
      </c>
      <c r="BE17" s="566">
        <v>44</v>
      </c>
      <c r="BF17" s="566">
        <v>44</v>
      </c>
      <c r="BG17" s="566">
        <v>42</v>
      </c>
      <c r="BH17" s="566">
        <v>7853</v>
      </c>
      <c r="BI17" s="566">
        <v>5088</v>
      </c>
      <c r="BJ17" s="566">
        <v>2765</v>
      </c>
      <c r="BK17" s="566">
        <v>63</v>
      </c>
      <c r="BL17" s="566">
        <v>64</v>
      </c>
      <c r="BM17" s="566">
        <v>59</v>
      </c>
      <c r="BN17" s="566">
        <v>216</v>
      </c>
      <c r="BO17" s="566">
        <v>145</v>
      </c>
      <c r="BP17" s="566">
        <v>71</v>
      </c>
      <c r="BQ17" s="566">
        <v>48</v>
      </c>
      <c r="BR17" s="566">
        <v>46</v>
      </c>
      <c r="BS17" s="566">
        <v>52</v>
      </c>
      <c r="BT17" s="566">
        <v>216</v>
      </c>
      <c r="BU17" s="566">
        <v>145</v>
      </c>
      <c r="BV17" s="566">
        <v>71</v>
      </c>
      <c r="BW17" s="566">
        <v>69</v>
      </c>
      <c r="BX17" s="566">
        <v>71</v>
      </c>
      <c r="BY17" s="566">
        <v>63</v>
      </c>
      <c r="BZ17" s="566">
        <v>216</v>
      </c>
      <c r="CA17" s="566">
        <v>145</v>
      </c>
      <c r="CB17" s="566">
        <v>71</v>
      </c>
      <c r="CC17" s="566">
        <v>48</v>
      </c>
      <c r="CD17" s="566">
        <v>48</v>
      </c>
      <c r="CE17" s="566">
        <v>48</v>
      </c>
      <c r="CF17" s="566">
        <v>216</v>
      </c>
      <c r="CG17" s="566">
        <v>145</v>
      </c>
      <c r="CH17" s="566">
        <v>71</v>
      </c>
      <c r="CI17" s="566">
        <v>42</v>
      </c>
      <c r="CJ17" s="566">
        <v>42</v>
      </c>
      <c r="CK17" s="566">
        <v>41</v>
      </c>
      <c r="CL17" s="566">
        <v>216</v>
      </c>
      <c r="CM17" s="566">
        <v>145</v>
      </c>
      <c r="CN17" s="566">
        <v>71</v>
      </c>
      <c r="CO17" s="566">
        <v>67</v>
      </c>
      <c r="CP17" s="566">
        <v>68</v>
      </c>
      <c r="CQ17" s="566">
        <v>66</v>
      </c>
      <c r="CR17" s="566">
        <v>5769</v>
      </c>
      <c r="CS17" s="566">
        <v>3766</v>
      </c>
      <c r="CT17" s="566">
        <v>2003</v>
      </c>
      <c r="CU17" s="566">
        <v>55</v>
      </c>
      <c r="CV17" s="566">
        <v>52</v>
      </c>
      <c r="CW17" s="566">
        <v>60</v>
      </c>
      <c r="CX17" s="566">
        <v>5767</v>
      </c>
      <c r="CY17" s="566">
        <v>3766</v>
      </c>
      <c r="CZ17" s="566">
        <v>2001</v>
      </c>
      <c r="DA17" s="566">
        <v>59</v>
      </c>
      <c r="DB17" s="566">
        <v>63</v>
      </c>
      <c r="DC17" s="566">
        <v>51</v>
      </c>
      <c r="DD17" s="566">
        <v>5769</v>
      </c>
      <c r="DE17" s="566">
        <v>3766</v>
      </c>
      <c r="DF17" s="566">
        <v>2003</v>
      </c>
      <c r="DG17" s="566">
        <v>41</v>
      </c>
      <c r="DH17" s="566">
        <v>41</v>
      </c>
      <c r="DI17" s="566">
        <v>43</v>
      </c>
      <c r="DJ17" s="566">
        <v>5768</v>
      </c>
      <c r="DK17" s="566">
        <v>3765</v>
      </c>
      <c r="DL17" s="566">
        <v>2003</v>
      </c>
      <c r="DM17" s="566">
        <v>42</v>
      </c>
      <c r="DN17" s="566">
        <v>43</v>
      </c>
      <c r="DO17" s="566">
        <v>41</v>
      </c>
      <c r="DP17" s="566">
        <v>5761</v>
      </c>
      <c r="DQ17" s="566">
        <v>3761</v>
      </c>
      <c r="DR17" s="566">
        <v>2000</v>
      </c>
      <c r="DS17" s="566">
        <v>64</v>
      </c>
      <c r="DT17" s="566">
        <v>65</v>
      </c>
      <c r="DU17" s="566">
        <v>62</v>
      </c>
      <c r="DV17" s="566">
        <v>93683</v>
      </c>
      <c r="DW17" s="566">
        <v>60850</v>
      </c>
      <c r="DX17" s="566">
        <v>32833</v>
      </c>
      <c r="DY17" s="566">
        <v>50</v>
      </c>
      <c r="DZ17" s="566">
        <v>47</v>
      </c>
      <c r="EA17" s="566">
        <v>54</v>
      </c>
      <c r="EB17" s="566">
        <v>93688</v>
      </c>
      <c r="EC17" s="566">
        <v>60848</v>
      </c>
      <c r="ED17" s="566">
        <v>32840</v>
      </c>
      <c r="EE17" s="566">
        <v>57</v>
      </c>
      <c r="EF17" s="566">
        <v>62</v>
      </c>
      <c r="EG17" s="566">
        <v>50</v>
      </c>
      <c r="EH17" s="566">
        <v>93675</v>
      </c>
      <c r="EI17" s="566">
        <v>60846</v>
      </c>
      <c r="EJ17" s="566">
        <v>32829</v>
      </c>
      <c r="EK17" s="566">
        <v>34</v>
      </c>
      <c r="EL17" s="566">
        <v>34</v>
      </c>
      <c r="EM17" s="566">
        <v>35</v>
      </c>
      <c r="EN17" s="566">
        <v>93670</v>
      </c>
      <c r="EO17" s="566">
        <v>60843</v>
      </c>
      <c r="EP17" s="566">
        <v>32827</v>
      </c>
      <c r="EQ17" s="566">
        <v>38</v>
      </c>
      <c r="ER17" s="566">
        <v>38</v>
      </c>
      <c r="ES17" s="566">
        <v>37</v>
      </c>
      <c r="ET17" s="566">
        <v>93604</v>
      </c>
      <c r="EU17" s="566">
        <v>60795</v>
      </c>
      <c r="EV17" s="566">
        <v>32809</v>
      </c>
      <c r="EW17" s="566">
        <v>63</v>
      </c>
      <c r="EX17" s="566">
        <v>64</v>
      </c>
      <c r="EY17" s="566">
        <v>62</v>
      </c>
      <c r="EZ17" s="566">
        <v>120013</v>
      </c>
      <c r="FA17" s="566">
        <v>77732</v>
      </c>
      <c r="FB17" s="566">
        <v>42281</v>
      </c>
      <c r="FC17" s="566">
        <v>50</v>
      </c>
      <c r="FD17" s="566">
        <v>48</v>
      </c>
      <c r="FE17" s="566">
        <v>55</v>
      </c>
      <c r="FF17" s="566">
        <v>120018</v>
      </c>
      <c r="FG17" s="566">
        <v>77726</v>
      </c>
      <c r="FH17" s="566">
        <v>42292</v>
      </c>
      <c r="FI17" s="566">
        <v>57</v>
      </c>
      <c r="FJ17" s="566">
        <v>61</v>
      </c>
      <c r="FK17" s="566">
        <v>50</v>
      </c>
      <c r="FL17" s="566">
        <v>120005</v>
      </c>
      <c r="FM17" s="566">
        <v>77728</v>
      </c>
      <c r="FN17" s="566">
        <v>42277</v>
      </c>
      <c r="FO17" s="566">
        <v>36</v>
      </c>
      <c r="FP17" s="566">
        <v>36</v>
      </c>
      <c r="FQ17" s="566">
        <v>38</v>
      </c>
      <c r="FR17" s="566">
        <v>119990</v>
      </c>
      <c r="FS17" s="566">
        <v>77718</v>
      </c>
      <c r="FT17" s="566">
        <v>42272</v>
      </c>
      <c r="FU17" s="566">
        <v>38</v>
      </c>
      <c r="FV17" s="566">
        <v>39</v>
      </c>
      <c r="FW17" s="566">
        <v>37</v>
      </c>
      <c r="FX17" s="566">
        <v>119904</v>
      </c>
      <c r="FY17" s="566">
        <v>77655</v>
      </c>
      <c r="FZ17" s="566">
        <v>42249</v>
      </c>
      <c r="GA17" s="564"/>
      <c r="GB17" s="564"/>
      <c r="GC17" s="564"/>
      <c r="GD17" s="564"/>
      <c r="GE17" s="564"/>
      <c r="GF17" s="564"/>
      <c r="GG17" s="564"/>
      <c r="GH17" s="564"/>
      <c r="GI17" s="564"/>
      <c r="GJ17" s="564"/>
      <c r="GK17" s="564"/>
      <c r="GL17" s="564"/>
      <c r="GM17" s="564"/>
      <c r="GN17" s="564"/>
      <c r="GO17" s="564"/>
      <c r="GP17" s="564"/>
      <c r="GQ17" s="564"/>
      <c r="GR17" s="564"/>
      <c r="GS17" s="564"/>
      <c r="GT17" s="564"/>
      <c r="GU17" s="564"/>
      <c r="GV17" s="564"/>
      <c r="GW17" s="564"/>
      <c r="GX17" s="564"/>
      <c r="GY17" s="564"/>
      <c r="GZ17" s="564"/>
      <c r="HA17" s="564"/>
      <c r="HB17" s="564"/>
      <c r="HC17" s="564"/>
      <c r="HD17" s="564"/>
      <c r="HE17" s="564"/>
      <c r="HF17" s="564"/>
      <c r="HG17" s="564"/>
      <c r="HH17" s="564"/>
      <c r="HI17" s="564"/>
      <c r="HJ17" s="564"/>
      <c r="HK17" s="564"/>
      <c r="HL17" s="564"/>
      <c r="HM17" s="564"/>
      <c r="HN17" s="564"/>
      <c r="HO17" s="564"/>
      <c r="HP17" s="564"/>
      <c r="HQ17" s="564"/>
      <c r="HR17" s="564"/>
      <c r="HS17" s="564"/>
      <c r="HT17" s="564"/>
      <c r="HU17" s="564"/>
      <c r="HV17" s="564"/>
      <c r="HW17" s="564"/>
      <c r="HX17" s="564"/>
      <c r="HY17" s="564"/>
      <c r="HZ17" s="564"/>
      <c r="IA17" s="564"/>
      <c r="IB17" s="564"/>
      <c r="IC17" s="564"/>
      <c r="ID17" s="564"/>
      <c r="IE17" s="564"/>
      <c r="IF17" s="564"/>
      <c r="IG17" s="564"/>
      <c r="IH17" s="564"/>
      <c r="II17" s="564"/>
      <c r="IJ17" s="564"/>
      <c r="IK17" s="564"/>
      <c r="IL17" s="564"/>
      <c r="IM17" s="564"/>
      <c r="IN17" s="564"/>
      <c r="IO17" s="564"/>
      <c r="IP17" s="564"/>
      <c r="IQ17" s="564"/>
      <c r="IR17" s="564"/>
      <c r="IS17" s="564"/>
      <c r="IT17" s="564"/>
      <c r="IU17" s="564"/>
      <c r="IV17" s="564"/>
    </row>
    <row r="18" spans="1:256" s="555" customFormat="1" x14ac:dyDescent="0.25">
      <c r="B18" s="565" t="s">
        <v>50</v>
      </c>
      <c r="C18" s="566">
        <v>64</v>
      </c>
      <c r="D18" s="566">
        <v>66</v>
      </c>
      <c r="E18" s="566">
        <v>61</v>
      </c>
      <c r="F18" s="566">
        <v>8530</v>
      </c>
      <c r="G18" s="566">
        <v>5322</v>
      </c>
      <c r="H18" s="566">
        <v>3208</v>
      </c>
      <c r="I18" s="566">
        <v>55</v>
      </c>
      <c r="J18" s="566">
        <v>54</v>
      </c>
      <c r="K18" s="566">
        <v>58</v>
      </c>
      <c r="L18" s="566">
        <v>8534</v>
      </c>
      <c r="M18" s="566">
        <v>5322</v>
      </c>
      <c r="N18" s="566">
        <v>3212</v>
      </c>
      <c r="O18" s="566">
        <v>60</v>
      </c>
      <c r="P18" s="566">
        <v>65</v>
      </c>
      <c r="Q18" s="566">
        <v>52</v>
      </c>
      <c r="R18" s="566">
        <v>8530</v>
      </c>
      <c r="S18" s="566">
        <v>5322</v>
      </c>
      <c r="T18" s="566">
        <v>3208</v>
      </c>
      <c r="U18" s="566">
        <v>45</v>
      </c>
      <c r="V18" s="566">
        <v>44</v>
      </c>
      <c r="W18" s="566">
        <v>48</v>
      </c>
      <c r="X18" s="566">
        <v>8525</v>
      </c>
      <c r="Y18" s="566">
        <v>5320</v>
      </c>
      <c r="Z18" s="566">
        <v>3205</v>
      </c>
      <c r="AA18" s="566">
        <v>41</v>
      </c>
      <c r="AB18" s="566">
        <v>43</v>
      </c>
      <c r="AC18" s="566">
        <v>38</v>
      </c>
      <c r="AD18" s="566">
        <v>8528</v>
      </c>
      <c r="AE18" s="566">
        <v>5320</v>
      </c>
      <c r="AF18" s="566">
        <v>3208</v>
      </c>
      <c r="AG18" s="566">
        <v>73</v>
      </c>
      <c r="AH18" s="566">
        <v>74</v>
      </c>
      <c r="AI18" s="566">
        <v>71</v>
      </c>
      <c r="AJ18" s="566">
        <v>6739</v>
      </c>
      <c r="AK18" s="566">
        <v>4252</v>
      </c>
      <c r="AL18" s="566">
        <v>2487</v>
      </c>
      <c r="AM18" s="566">
        <v>63</v>
      </c>
      <c r="AN18" s="566">
        <v>61</v>
      </c>
      <c r="AO18" s="566">
        <v>67</v>
      </c>
      <c r="AP18" s="566">
        <v>6752</v>
      </c>
      <c r="AQ18" s="566">
        <v>4258</v>
      </c>
      <c r="AR18" s="566">
        <v>2494</v>
      </c>
      <c r="AS18" s="566">
        <v>65</v>
      </c>
      <c r="AT18" s="566">
        <v>69</v>
      </c>
      <c r="AU18" s="566">
        <v>58</v>
      </c>
      <c r="AV18" s="566">
        <v>6739</v>
      </c>
      <c r="AW18" s="566">
        <v>4252</v>
      </c>
      <c r="AX18" s="566">
        <v>2487</v>
      </c>
      <c r="AY18" s="566">
        <v>52</v>
      </c>
      <c r="AZ18" s="566">
        <v>51</v>
      </c>
      <c r="BA18" s="566">
        <v>53</v>
      </c>
      <c r="BB18" s="566">
        <v>6738</v>
      </c>
      <c r="BC18" s="566">
        <v>4251</v>
      </c>
      <c r="BD18" s="566">
        <v>2487</v>
      </c>
      <c r="BE18" s="566">
        <v>48</v>
      </c>
      <c r="BF18" s="566">
        <v>50</v>
      </c>
      <c r="BG18" s="566">
        <v>46</v>
      </c>
      <c r="BH18" s="566">
        <v>6735</v>
      </c>
      <c r="BI18" s="566">
        <v>4248</v>
      </c>
      <c r="BJ18" s="566">
        <v>2487</v>
      </c>
      <c r="BK18" s="566">
        <v>72</v>
      </c>
      <c r="BL18" s="566" t="s">
        <v>415</v>
      </c>
      <c r="BM18" s="566" t="s">
        <v>415</v>
      </c>
      <c r="BN18" s="566">
        <v>165</v>
      </c>
      <c r="BO18" s="566">
        <v>104</v>
      </c>
      <c r="BP18" s="566">
        <v>61</v>
      </c>
      <c r="BQ18" s="566">
        <v>56</v>
      </c>
      <c r="BR18" s="566" t="s">
        <v>415</v>
      </c>
      <c r="BS18" s="566" t="s">
        <v>415</v>
      </c>
      <c r="BT18" s="566">
        <v>165</v>
      </c>
      <c r="BU18" s="566">
        <v>104</v>
      </c>
      <c r="BV18" s="566">
        <v>61</v>
      </c>
      <c r="BW18" s="566">
        <v>81</v>
      </c>
      <c r="BX18" s="566" t="s">
        <v>415</v>
      </c>
      <c r="BY18" s="566" t="s">
        <v>415</v>
      </c>
      <c r="BZ18" s="566">
        <v>165</v>
      </c>
      <c r="CA18" s="566">
        <v>104</v>
      </c>
      <c r="CB18" s="566">
        <v>61</v>
      </c>
      <c r="CC18" s="566">
        <v>55</v>
      </c>
      <c r="CD18" s="566" t="s">
        <v>415</v>
      </c>
      <c r="CE18" s="566" t="s">
        <v>415</v>
      </c>
      <c r="CF18" s="566">
        <v>165</v>
      </c>
      <c r="CG18" s="566">
        <v>104</v>
      </c>
      <c r="CH18" s="566">
        <v>61</v>
      </c>
      <c r="CI18" s="566">
        <v>50</v>
      </c>
      <c r="CJ18" s="566">
        <v>51</v>
      </c>
      <c r="CK18" s="566">
        <v>48</v>
      </c>
      <c r="CL18" s="566">
        <v>165</v>
      </c>
      <c r="CM18" s="566">
        <v>104</v>
      </c>
      <c r="CN18" s="566">
        <v>61</v>
      </c>
      <c r="CO18" s="566">
        <v>74</v>
      </c>
      <c r="CP18" s="566">
        <v>76</v>
      </c>
      <c r="CQ18" s="566">
        <v>71</v>
      </c>
      <c r="CR18" s="566">
        <v>4897</v>
      </c>
      <c r="CS18" s="566">
        <v>3090</v>
      </c>
      <c r="CT18" s="566">
        <v>1807</v>
      </c>
      <c r="CU18" s="566">
        <v>60</v>
      </c>
      <c r="CV18" s="566">
        <v>58</v>
      </c>
      <c r="CW18" s="566">
        <v>65</v>
      </c>
      <c r="CX18" s="566">
        <v>4899</v>
      </c>
      <c r="CY18" s="566">
        <v>3093</v>
      </c>
      <c r="CZ18" s="566">
        <v>1806</v>
      </c>
      <c r="DA18" s="566">
        <v>65</v>
      </c>
      <c r="DB18" s="566">
        <v>71</v>
      </c>
      <c r="DC18" s="566">
        <v>55</v>
      </c>
      <c r="DD18" s="566">
        <v>4897</v>
      </c>
      <c r="DE18" s="566">
        <v>3090</v>
      </c>
      <c r="DF18" s="566">
        <v>1807</v>
      </c>
      <c r="DG18" s="566">
        <v>45</v>
      </c>
      <c r="DH18" s="566">
        <v>45</v>
      </c>
      <c r="DI18" s="566">
        <v>46</v>
      </c>
      <c r="DJ18" s="566">
        <v>4896</v>
      </c>
      <c r="DK18" s="566">
        <v>3089</v>
      </c>
      <c r="DL18" s="566">
        <v>1807</v>
      </c>
      <c r="DM18" s="566">
        <v>47</v>
      </c>
      <c r="DN18" s="566">
        <v>49</v>
      </c>
      <c r="DO18" s="566">
        <v>43</v>
      </c>
      <c r="DP18" s="566">
        <v>4894</v>
      </c>
      <c r="DQ18" s="566">
        <v>3089</v>
      </c>
      <c r="DR18" s="566">
        <v>1805</v>
      </c>
      <c r="DS18" s="566">
        <v>69</v>
      </c>
      <c r="DT18" s="566">
        <v>71</v>
      </c>
      <c r="DU18" s="566">
        <v>67</v>
      </c>
      <c r="DV18" s="566">
        <v>80312</v>
      </c>
      <c r="DW18" s="566">
        <v>50992</v>
      </c>
      <c r="DX18" s="566">
        <v>29320</v>
      </c>
      <c r="DY18" s="566">
        <v>54</v>
      </c>
      <c r="DZ18" s="566">
        <v>52</v>
      </c>
      <c r="EA18" s="566">
        <v>59</v>
      </c>
      <c r="EB18" s="566">
        <v>80361</v>
      </c>
      <c r="EC18" s="566">
        <v>51025</v>
      </c>
      <c r="ED18" s="566">
        <v>29336</v>
      </c>
      <c r="EE18" s="566">
        <v>63</v>
      </c>
      <c r="EF18" s="566">
        <v>68</v>
      </c>
      <c r="EG18" s="566">
        <v>54</v>
      </c>
      <c r="EH18" s="566">
        <v>80304</v>
      </c>
      <c r="EI18" s="566">
        <v>50988</v>
      </c>
      <c r="EJ18" s="566">
        <v>29316</v>
      </c>
      <c r="EK18" s="566">
        <v>37</v>
      </c>
      <c r="EL18" s="566">
        <v>36</v>
      </c>
      <c r="EM18" s="566">
        <v>38</v>
      </c>
      <c r="EN18" s="566">
        <v>80300</v>
      </c>
      <c r="EO18" s="566">
        <v>50985</v>
      </c>
      <c r="EP18" s="566">
        <v>29315</v>
      </c>
      <c r="EQ18" s="566">
        <v>42</v>
      </c>
      <c r="ER18" s="566">
        <v>43</v>
      </c>
      <c r="ES18" s="566">
        <v>40</v>
      </c>
      <c r="ET18" s="566">
        <v>80281</v>
      </c>
      <c r="EU18" s="566">
        <v>50975</v>
      </c>
      <c r="EV18" s="566">
        <v>29306</v>
      </c>
      <c r="EW18" s="566">
        <v>69</v>
      </c>
      <c r="EX18" s="566">
        <v>71</v>
      </c>
      <c r="EY18" s="566">
        <v>67</v>
      </c>
      <c r="EZ18" s="566">
        <v>102792</v>
      </c>
      <c r="FA18" s="566">
        <v>65067</v>
      </c>
      <c r="FB18" s="566">
        <v>37725</v>
      </c>
      <c r="FC18" s="566">
        <v>55</v>
      </c>
      <c r="FD18" s="566">
        <v>53</v>
      </c>
      <c r="FE18" s="566">
        <v>59</v>
      </c>
      <c r="FF18" s="566">
        <v>102860</v>
      </c>
      <c r="FG18" s="566">
        <v>65109</v>
      </c>
      <c r="FH18" s="566">
        <v>37751</v>
      </c>
      <c r="FI18" s="566">
        <v>63</v>
      </c>
      <c r="FJ18" s="566">
        <v>68</v>
      </c>
      <c r="FK18" s="566">
        <v>54</v>
      </c>
      <c r="FL18" s="566">
        <v>102784</v>
      </c>
      <c r="FM18" s="566">
        <v>65063</v>
      </c>
      <c r="FN18" s="566">
        <v>37721</v>
      </c>
      <c r="FO18" s="566">
        <v>39</v>
      </c>
      <c r="FP18" s="566">
        <v>39</v>
      </c>
      <c r="FQ18" s="566">
        <v>40</v>
      </c>
      <c r="FR18" s="566">
        <v>102772</v>
      </c>
      <c r="FS18" s="566">
        <v>65055</v>
      </c>
      <c r="FT18" s="566">
        <v>37717</v>
      </c>
      <c r="FU18" s="566">
        <v>42</v>
      </c>
      <c r="FV18" s="566">
        <v>43</v>
      </c>
      <c r="FW18" s="566">
        <v>40</v>
      </c>
      <c r="FX18" s="566">
        <v>102752</v>
      </c>
      <c r="FY18" s="566">
        <v>65043</v>
      </c>
      <c r="FZ18" s="566">
        <v>37709</v>
      </c>
      <c r="GA18" s="564"/>
      <c r="GB18" s="564"/>
      <c r="GC18" s="564"/>
      <c r="GD18" s="564"/>
      <c r="GE18" s="564"/>
      <c r="GF18" s="564"/>
      <c r="GG18" s="564"/>
      <c r="GH18" s="564"/>
      <c r="GI18" s="564"/>
      <c r="GJ18" s="564"/>
      <c r="GK18" s="564"/>
      <c r="GL18" s="564"/>
      <c r="GM18" s="564"/>
      <c r="GN18" s="564"/>
      <c r="GO18" s="564"/>
      <c r="GP18" s="564"/>
      <c r="GQ18" s="564"/>
      <c r="GR18" s="564"/>
      <c r="GS18" s="564"/>
      <c r="GT18" s="564"/>
      <c r="GU18" s="564"/>
      <c r="GV18" s="564"/>
      <c r="GW18" s="564"/>
      <c r="GX18" s="564"/>
      <c r="GY18" s="564"/>
      <c r="GZ18" s="564"/>
      <c r="HA18" s="564"/>
      <c r="HB18" s="564"/>
      <c r="HC18" s="564"/>
      <c r="HD18" s="564"/>
      <c r="HE18" s="564"/>
      <c r="HF18" s="564"/>
      <c r="HG18" s="564"/>
      <c r="HH18" s="564"/>
      <c r="HI18" s="564"/>
      <c r="HJ18" s="564"/>
      <c r="HK18" s="564"/>
      <c r="HL18" s="564"/>
      <c r="HM18" s="564"/>
      <c r="HN18" s="564"/>
      <c r="HO18" s="564"/>
      <c r="HP18" s="564"/>
      <c r="HQ18" s="564"/>
      <c r="HR18" s="564"/>
      <c r="HS18" s="564"/>
      <c r="HT18" s="564"/>
      <c r="HU18" s="564"/>
      <c r="HV18" s="564"/>
      <c r="HW18" s="564"/>
      <c r="HX18" s="564"/>
      <c r="HY18" s="564"/>
      <c r="HZ18" s="564"/>
      <c r="IA18" s="564"/>
      <c r="IB18" s="564"/>
      <c r="IC18" s="564"/>
      <c r="ID18" s="564"/>
      <c r="IE18" s="564"/>
      <c r="IF18" s="564"/>
      <c r="IG18" s="564"/>
      <c r="IH18" s="564"/>
      <c r="II18" s="564"/>
      <c r="IJ18" s="564"/>
      <c r="IK18" s="564"/>
      <c r="IL18" s="564"/>
      <c r="IM18" s="564"/>
      <c r="IN18" s="564"/>
      <c r="IO18" s="564"/>
      <c r="IP18" s="564"/>
      <c r="IQ18" s="564"/>
      <c r="IR18" s="564"/>
      <c r="IS18" s="564"/>
      <c r="IT18" s="564"/>
      <c r="IU18" s="564"/>
      <c r="IV18" s="564"/>
    </row>
    <row r="19" spans="1:256" s="564" customFormat="1" x14ac:dyDescent="0.25">
      <c r="B19" s="565" t="s">
        <v>51</v>
      </c>
      <c r="C19" s="566">
        <v>70</v>
      </c>
      <c r="D19" s="566">
        <v>72</v>
      </c>
      <c r="E19" s="566">
        <v>67</v>
      </c>
      <c r="F19" s="566">
        <v>5630</v>
      </c>
      <c r="G19" s="566">
        <v>3403</v>
      </c>
      <c r="H19" s="566">
        <v>2227</v>
      </c>
      <c r="I19" s="566">
        <v>62</v>
      </c>
      <c r="J19" s="566">
        <v>60</v>
      </c>
      <c r="K19" s="566">
        <v>64</v>
      </c>
      <c r="L19" s="566">
        <v>5630</v>
      </c>
      <c r="M19" s="566">
        <v>3402</v>
      </c>
      <c r="N19" s="566">
        <v>2228</v>
      </c>
      <c r="O19" s="566">
        <v>65</v>
      </c>
      <c r="P19" s="566">
        <v>71</v>
      </c>
      <c r="Q19" s="566">
        <v>56</v>
      </c>
      <c r="R19" s="566">
        <v>5630</v>
      </c>
      <c r="S19" s="566">
        <v>3403</v>
      </c>
      <c r="T19" s="566">
        <v>2227</v>
      </c>
      <c r="U19" s="566">
        <v>50</v>
      </c>
      <c r="V19" s="566">
        <v>49</v>
      </c>
      <c r="W19" s="566">
        <v>51</v>
      </c>
      <c r="X19" s="566">
        <v>5625</v>
      </c>
      <c r="Y19" s="566">
        <v>3401</v>
      </c>
      <c r="Z19" s="566">
        <v>2224</v>
      </c>
      <c r="AA19" s="566">
        <v>45</v>
      </c>
      <c r="AB19" s="566">
        <v>48</v>
      </c>
      <c r="AC19" s="566">
        <v>41</v>
      </c>
      <c r="AD19" s="566">
        <v>5629</v>
      </c>
      <c r="AE19" s="566">
        <v>3402</v>
      </c>
      <c r="AF19" s="566">
        <v>2227</v>
      </c>
      <c r="AG19" s="566">
        <v>78</v>
      </c>
      <c r="AH19" s="566">
        <v>79</v>
      </c>
      <c r="AI19" s="566">
        <v>77</v>
      </c>
      <c r="AJ19" s="566">
        <v>4053</v>
      </c>
      <c r="AK19" s="566">
        <v>2409</v>
      </c>
      <c r="AL19" s="566">
        <v>1644</v>
      </c>
      <c r="AM19" s="566">
        <v>70</v>
      </c>
      <c r="AN19" s="566">
        <v>68</v>
      </c>
      <c r="AO19" s="566">
        <v>74</v>
      </c>
      <c r="AP19" s="566">
        <v>4063</v>
      </c>
      <c r="AQ19" s="566">
        <v>2413</v>
      </c>
      <c r="AR19" s="566">
        <v>1650</v>
      </c>
      <c r="AS19" s="566">
        <v>70</v>
      </c>
      <c r="AT19" s="566">
        <v>74</v>
      </c>
      <c r="AU19" s="566">
        <v>63</v>
      </c>
      <c r="AV19" s="566">
        <v>4053</v>
      </c>
      <c r="AW19" s="566">
        <v>2409</v>
      </c>
      <c r="AX19" s="566">
        <v>1644</v>
      </c>
      <c r="AY19" s="566">
        <v>57</v>
      </c>
      <c r="AZ19" s="566">
        <v>57</v>
      </c>
      <c r="BA19" s="566">
        <v>57</v>
      </c>
      <c r="BB19" s="566">
        <v>4052</v>
      </c>
      <c r="BC19" s="566">
        <v>2408</v>
      </c>
      <c r="BD19" s="566">
        <v>1644</v>
      </c>
      <c r="BE19" s="566">
        <v>54</v>
      </c>
      <c r="BF19" s="566">
        <v>55</v>
      </c>
      <c r="BG19" s="566">
        <v>51</v>
      </c>
      <c r="BH19" s="566">
        <v>4053</v>
      </c>
      <c r="BI19" s="566">
        <v>2409</v>
      </c>
      <c r="BJ19" s="566">
        <v>1644</v>
      </c>
      <c r="BK19" s="566">
        <v>77</v>
      </c>
      <c r="BL19" s="566">
        <v>80</v>
      </c>
      <c r="BM19" s="566">
        <v>71</v>
      </c>
      <c r="BN19" s="566">
        <v>98</v>
      </c>
      <c r="BO19" s="566">
        <v>60</v>
      </c>
      <c r="BP19" s="566">
        <v>38</v>
      </c>
      <c r="BQ19" s="566">
        <v>62</v>
      </c>
      <c r="BR19" s="566">
        <v>63</v>
      </c>
      <c r="BS19" s="566">
        <v>61</v>
      </c>
      <c r="BT19" s="566">
        <v>98</v>
      </c>
      <c r="BU19" s="566">
        <v>60</v>
      </c>
      <c r="BV19" s="566">
        <v>38</v>
      </c>
      <c r="BW19" s="566">
        <v>85</v>
      </c>
      <c r="BX19" s="566">
        <v>88</v>
      </c>
      <c r="BY19" s="566">
        <v>79</v>
      </c>
      <c r="BZ19" s="566">
        <v>98</v>
      </c>
      <c r="CA19" s="566">
        <v>60</v>
      </c>
      <c r="CB19" s="566">
        <v>38</v>
      </c>
      <c r="CC19" s="566">
        <v>59</v>
      </c>
      <c r="CD19" s="566">
        <v>62</v>
      </c>
      <c r="CE19" s="566">
        <v>55</v>
      </c>
      <c r="CF19" s="566">
        <v>98</v>
      </c>
      <c r="CG19" s="566">
        <v>60</v>
      </c>
      <c r="CH19" s="566">
        <v>38</v>
      </c>
      <c r="CI19" s="566">
        <v>54</v>
      </c>
      <c r="CJ19" s="566">
        <v>57</v>
      </c>
      <c r="CK19" s="566">
        <v>50</v>
      </c>
      <c r="CL19" s="566">
        <v>98</v>
      </c>
      <c r="CM19" s="566">
        <v>60</v>
      </c>
      <c r="CN19" s="566">
        <v>38</v>
      </c>
      <c r="CO19" s="566">
        <v>79</v>
      </c>
      <c r="CP19" s="566">
        <v>81</v>
      </c>
      <c r="CQ19" s="566">
        <v>77</v>
      </c>
      <c r="CR19" s="566">
        <v>2856</v>
      </c>
      <c r="CS19" s="566">
        <v>1706</v>
      </c>
      <c r="CT19" s="566">
        <v>1150</v>
      </c>
      <c r="CU19" s="566">
        <v>68</v>
      </c>
      <c r="CV19" s="566">
        <v>64</v>
      </c>
      <c r="CW19" s="566">
        <v>73</v>
      </c>
      <c r="CX19" s="566">
        <v>2858</v>
      </c>
      <c r="CY19" s="566">
        <v>1708</v>
      </c>
      <c r="CZ19" s="566">
        <v>1150</v>
      </c>
      <c r="DA19" s="566">
        <v>69</v>
      </c>
      <c r="DB19" s="566">
        <v>75</v>
      </c>
      <c r="DC19" s="566">
        <v>60</v>
      </c>
      <c r="DD19" s="566">
        <v>2856</v>
      </c>
      <c r="DE19" s="566">
        <v>1706</v>
      </c>
      <c r="DF19" s="566">
        <v>1150</v>
      </c>
      <c r="DG19" s="566">
        <v>49</v>
      </c>
      <c r="DH19" s="566">
        <v>48</v>
      </c>
      <c r="DI19" s="566">
        <v>50</v>
      </c>
      <c r="DJ19" s="566">
        <v>2856</v>
      </c>
      <c r="DK19" s="566">
        <v>1706</v>
      </c>
      <c r="DL19" s="566">
        <v>1150</v>
      </c>
      <c r="DM19" s="566">
        <v>52</v>
      </c>
      <c r="DN19" s="566">
        <v>53</v>
      </c>
      <c r="DO19" s="566">
        <v>50</v>
      </c>
      <c r="DP19" s="566">
        <v>2855</v>
      </c>
      <c r="DQ19" s="566">
        <v>1706</v>
      </c>
      <c r="DR19" s="566">
        <v>1149</v>
      </c>
      <c r="DS19" s="566">
        <v>74</v>
      </c>
      <c r="DT19" s="566">
        <v>75</v>
      </c>
      <c r="DU19" s="566">
        <v>72</v>
      </c>
      <c r="DV19" s="566">
        <v>47497</v>
      </c>
      <c r="DW19" s="566">
        <v>28523</v>
      </c>
      <c r="DX19" s="566">
        <v>18974</v>
      </c>
      <c r="DY19" s="566">
        <v>61</v>
      </c>
      <c r="DZ19" s="566">
        <v>58</v>
      </c>
      <c r="EA19" s="566">
        <v>65</v>
      </c>
      <c r="EB19" s="566">
        <v>47537</v>
      </c>
      <c r="EC19" s="566">
        <v>28545</v>
      </c>
      <c r="ED19" s="566">
        <v>18992</v>
      </c>
      <c r="EE19" s="566">
        <v>67</v>
      </c>
      <c r="EF19" s="566">
        <v>73</v>
      </c>
      <c r="EG19" s="566">
        <v>58</v>
      </c>
      <c r="EH19" s="566">
        <v>47495</v>
      </c>
      <c r="EI19" s="566">
        <v>28522</v>
      </c>
      <c r="EJ19" s="566">
        <v>18973</v>
      </c>
      <c r="EK19" s="566">
        <v>40</v>
      </c>
      <c r="EL19" s="566">
        <v>39</v>
      </c>
      <c r="EM19" s="566">
        <v>41</v>
      </c>
      <c r="EN19" s="566">
        <v>47491</v>
      </c>
      <c r="EO19" s="566">
        <v>28519</v>
      </c>
      <c r="EP19" s="566">
        <v>18972</v>
      </c>
      <c r="EQ19" s="566">
        <v>46</v>
      </c>
      <c r="ER19" s="566">
        <v>47</v>
      </c>
      <c r="ES19" s="566">
        <v>44</v>
      </c>
      <c r="ET19" s="566">
        <v>47489</v>
      </c>
      <c r="EU19" s="566">
        <v>28520</v>
      </c>
      <c r="EV19" s="566">
        <v>18969</v>
      </c>
      <c r="EW19" s="566">
        <v>74</v>
      </c>
      <c r="EX19" s="566">
        <v>76</v>
      </c>
      <c r="EY19" s="566">
        <v>72</v>
      </c>
      <c r="EZ19" s="566">
        <v>61473</v>
      </c>
      <c r="FA19" s="566">
        <v>36870</v>
      </c>
      <c r="FB19" s="566">
        <v>24603</v>
      </c>
      <c r="FC19" s="566">
        <v>62</v>
      </c>
      <c r="FD19" s="566">
        <v>59</v>
      </c>
      <c r="FE19" s="566">
        <v>66</v>
      </c>
      <c r="FF19" s="566">
        <v>61525</v>
      </c>
      <c r="FG19" s="566">
        <v>36897</v>
      </c>
      <c r="FH19" s="566">
        <v>24628</v>
      </c>
      <c r="FI19" s="566">
        <v>67</v>
      </c>
      <c r="FJ19" s="566">
        <v>73</v>
      </c>
      <c r="FK19" s="566">
        <v>59</v>
      </c>
      <c r="FL19" s="566">
        <v>61471</v>
      </c>
      <c r="FM19" s="566">
        <v>36869</v>
      </c>
      <c r="FN19" s="566">
        <v>24602</v>
      </c>
      <c r="FO19" s="566">
        <v>42</v>
      </c>
      <c r="FP19" s="566">
        <v>42</v>
      </c>
      <c r="FQ19" s="566">
        <v>44</v>
      </c>
      <c r="FR19" s="566">
        <v>61460</v>
      </c>
      <c r="FS19" s="566">
        <v>36862</v>
      </c>
      <c r="FT19" s="566">
        <v>24598</v>
      </c>
      <c r="FU19" s="566">
        <v>47</v>
      </c>
      <c r="FV19" s="566">
        <v>48</v>
      </c>
      <c r="FW19" s="566">
        <v>44</v>
      </c>
      <c r="FX19" s="566">
        <v>61463</v>
      </c>
      <c r="FY19" s="566">
        <v>36866</v>
      </c>
      <c r="FZ19" s="566">
        <v>24597</v>
      </c>
    </row>
    <row r="20" spans="1:256" s="564" customFormat="1" x14ac:dyDescent="0.25">
      <c r="B20" s="565" t="s">
        <v>52</v>
      </c>
      <c r="C20" s="566">
        <v>53</v>
      </c>
      <c r="D20" s="566">
        <v>55</v>
      </c>
      <c r="E20" s="566">
        <v>49</v>
      </c>
      <c r="F20" s="566">
        <v>2900</v>
      </c>
      <c r="G20" s="566">
        <v>1919</v>
      </c>
      <c r="H20" s="566">
        <v>981</v>
      </c>
      <c r="I20" s="566">
        <v>43</v>
      </c>
      <c r="J20" s="566">
        <v>42</v>
      </c>
      <c r="K20" s="566">
        <v>45</v>
      </c>
      <c r="L20" s="566">
        <v>2904</v>
      </c>
      <c r="M20" s="566">
        <v>1920</v>
      </c>
      <c r="N20" s="566">
        <v>984</v>
      </c>
      <c r="O20" s="566">
        <v>50</v>
      </c>
      <c r="P20" s="566">
        <v>54</v>
      </c>
      <c r="Q20" s="566">
        <v>42</v>
      </c>
      <c r="R20" s="566">
        <v>2900</v>
      </c>
      <c r="S20" s="566">
        <v>1919</v>
      </c>
      <c r="T20" s="566">
        <v>981</v>
      </c>
      <c r="U20" s="566">
        <v>37</v>
      </c>
      <c r="V20" s="566">
        <v>36</v>
      </c>
      <c r="W20" s="566">
        <v>40</v>
      </c>
      <c r="X20" s="566">
        <v>2900</v>
      </c>
      <c r="Y20" s="566">
        <v>1919</v>
      </c>
      <c r="Z20" s="566">
        <v>981</v>
      </c>
      <c r="AA20" s="566">
        <v>32</v>
      </c>
      <c r="AB20" s="566">
        <v>33</v>
      </c>
      <c r="AC20" s="566">
        <v>29</v>
      </c>
      <c r="AD20" s="566">
        <v>2899</v>
      </c>
      <c r="AE20" s="566">
        <v>1918</v>
      </c>
      <c r="AF20" s="566">
        <v>981</v>
      </c>
      <c r="AG20" s="566">
        <v>66</v>
      </c>
      <c r="AH20" s="566">
        <v>68</v>
      </c>
      <c r="AI20" s="566">
        <v>61</v>
      </c>
      <c r="AJ20" s="566">
        <v>2686</v>
      </c>
      <c r="AK20" s="566">
        <v>1843</v>
      </c>
      <c r="AL20" s="566">
        <v>843</v>
      </c>
      <c r="AM20" s="566">
        <v>53</v>
      </c>
      <c r="AN20" s="566">
        <v>53</v>
      </c>
      <c r="AO20" s="566">
        <v>54</v>
      </c>
      <c r="AP20" s="566">
        <v>2689</v>
      </c>
      <c r="AQ20" s="566">
        <v>1845</v>
      </c>
      <c r="AR20" s="566">
        <v>844</v>
      </c>
      <c r="AS20" s="566">
        <v>57</v>
      </c>
      <c r="AT20" s="566">
        <v>62</v>
      </c>
      <c r="AU20" s="566">
        <v>46</v>
      </c>
      <c r="AV20" s="566">
        <v>2686</v>
      </c>
      <c r="AW20" s="566">
        <v>1843</v>
      </c>
      <c r="AX20" s="566">
        <v>843</v>
      </c>
      <c r="AY20" s="566">
        <v>44</v>
      </c>
      <c r="AZ20" s="566">
        <v>44</v>
      </c>
      <c r="BA20" s="566">
        <v>44</v>
      </c>
      <c r="BB20" s="566">
        <v>2686</v>
      </c>
      <c r="BC20" s="566">
        <v>1843</v>
      </c>
      <c r="BD20" s="566">
        <v>843</v>
      </c>
      <c r="BE20" s="566">
        <v>40</v>
      </c>
      <c r="BF20" s="566">
        <v>43</v>
      </c>
      <c r="BG20" s="566">
        <v>35</v>
      </c>
      <c r="BH20" s="566">
        <v>2682</v>
      </c>
      <c r="BI20" s="566">
        <v>1839</v>
      </c>
      <c r="BJ20" s="566">
        <v>843</v>
      </c>
      <c r="BK20" s="566">
        <v>66</v>
      </c>
      <c r="BL20" s="566" t="s">
        <v>415</v>
      </c>
      <c r="BM20" s="566" t="s">
        <v>415</v>
      </c>
      <c r="BN20" s="566">
        <v>67</v>
      </c>
      <c r="BO20" s="566">
        <v>44</v>
      </c>
      <c r="BP20" s="566">
        <v>23</v>
      </c>
      <c r="BQ20" s="566">
        <v>48</v>
      </c>
      <c r="BR20" s="566" t="s">
        <v>415</v>
      </c>
      <c r="BS20" s="566" t="s">
        <v>415</v>
      </c>
      <c r="BT20" s="566">
        <v>67</v>
      </c>
      <c r="BU20" s="566">
        <v>44</v>
      </c>
      <c r="BV20" s="566">
        <v>23</v>
      </c>
      <c r="BW20" s="566">
        <v>75</v>
      </c>
      <c r="BX20" s="566" t="s">
        <v>415</v>
      </c>
      <c r="BY20" s="566" t="s">
        <v>415</v>
      </c>
      <c r="BZ20" s="566">
        <v>67</v>
      </c>
      <c r="CA20" s="566">
        <v>44</v>
      </c>
      <c r="CB20" s="566">
        <v>23</v>
      </c>
      <c r="CC20" s="566">
        <v>49</v>
      </c>
      <c r="CD20" s="566" t="s">
        <v>415</v>
      </c>
      <c r="CE20" s="566" t="s">
        <v>415</v>
      </c>
      <c r="CF20" s="566">
        <v>67</v>
      </c>
      <c r="CG20" s="566">
        <v>44</v>
      </c>
      <c r="CH20" s="566">
        <v>23</v>
      </c>
      <c r="CI20" s="566">
        <v>43</v>
      </c>
      <c r="CJ20" s="566">
        <v>43</v>
      </c>
      <c r="CK20" s="566">
        <v>43</v>
      </c>
      <c r="CL20" s="566">
        <v>67</v>
      </c>
      <c r="CM20" s="566">
        <v>44</v>
      </c>
      <c r="CN20" s="566">
        <v>23</v>
      </c>
      <c r="CO20" s="566">
        <v>66</v>
      </c>
      <c r="CP20" s="566">
        <v>69</v>
      </c>
      <c r="CQ20" s="566">
        <v>60</v>
      </c>
      <c r="CR20" s="566">
        <v>2041</v>
      </c>
      <c r="CS20" s="566">
        <v>1384</v>
      </c>
      <c r="CT20" s="566">
        <v>657</v>
      </c>
      <c r="CU20" s="566">
        <v>50</v>
      </c>
      <c r="CV20" s="566">
        <v>50</v>
      </c>
      <c r="CW20" s="566">
        <v>50</v>
      </c>
      <c r="CX20" s="566">
        <v>2041</v>
      </c>
      <c r="CY20" s="566">
        <v>1385</v>
      </c>
      <c r="CZ20" s="566">
        <v>656</v>
      </c>
      <c r="DA20" s="566">
        <v>58</v>
      </c>
      <c r="DB20" s="566">
        <v>65</v>
      </c>
      <c r="DC20" s="566">
        <v>44</v>
      </c>
      <c r="DD20" s="566">
        <v>2041</v>
      </c>
      <c r="DE20" s="566">
        <v>1384</v>
      </c>
      <c r="DF20" s="566">
        <v>657</v>
      </c>
      <c r="DG20" s="566">
        <v>40</v>
      </c>
      <c r="DH20" s="566">
        <v>41</v>
      </c>
      <c r="DI20" s="566">
        <v>39</v>
      </c>
      <c r="DJ20" s="566">
        <v>2040</v>
      </c>
      <c r="DK20" s="566">
        <v>1383</v>
      </c>
      <c r="DL20" s="566">
        <v>657</v>
      </c>
      <c r="DM20" s="566">
        <v>40</v>
      </c>
      <c r="DN20" s="566">
        <v>44</v>
      </c>
      <c r="DO20" s="566">
        <v>32</v>
      </c>
      <c r="DP20" s="566">
        <v>2039</v>
      </c>
      <c r="DQ20" s="566">
        <v>1383</v>
      </c>
      <c r="DR20" s="566">
        <v>656</v>
      </c>
      <c r="DS20" s="566">
        <v>62</v>
      </c>
      <c r="DT20" s="566">
        <v>65</v>
      </c>
      <c r="DU20" s="566">
        <v>58</v>
      </c>
      <c r="DV20" s="566">
        <v>32815</v>
      </c>
      <c r="DW20" s="566">
        <v>22469</v>
      </c>
      <c r="DX20" s="566">
        <v>10346</v>
      </c>
      <c r="DY20" s="566">
        <v>45</v>
      </c>
      <c r="DZ20" s="566">
        <v>44</v>
      </c>
      <c r="EA20" s="566">
        <v>47</v>
      </c>
      <c r="EB20" s="566">
        <v>32824</v>
      </c>
      <c r="EC20" s="566">
        <v>22480</v>
      </c>
      <c r="ED20" s="566">
        <v>10344</v>
      </c>
      <c r="EE20" s="566">
        <v>57</v>
      </c>
      <c r="EF20" s="566">
        <v>61</v>
      </c>
      <c r="EG20" s="566">
        <v>46</v>
      </c>
      <c r="EH20" s="566">
        <v>32809</v>
      </c>
      <c r="EI20" s="566">
        <v>22466</v>
      </c>
      <c r="EJ20" s="566">
        <v>10343</v>
      </c>
      <c r="EK20" s="566">
        <v>33</v>
      </c>
      <c r="EL20" s="566">
        <v>33</v>
      </c>
      <c r="EM20" s="566">
        <v>32</v>
      </c>
      <c r="EN20" s="566">
        <v>32809</v>
      </c>
      <c r="EO20" s="566">
        <v>22466</v>
      </c>
      <c r="EP20" s="566">
        <v>10343</v>
      </c>
      <c r="EQ20" s="566">
        <v>35</v>
      </c>
      <c r="ER20" s="566">
        <v>37</v>
      </c>
      <c r="ES20" s="566">
        <v>32</v>
      </c>
      <c r="ET20" s="566">
        <v>32792</v>
      </c>
      <c r="EU20" s="566">
        <v>22455</v>
      </c>
      <c r="EV20" s="566">
        <v>10337</v>
      </c>
      <c r="EW20" s="566">
        <v>62</v>
      </c>
      <c r="EX20" s="566">
        <v>64</v>
      </c>
      <c r="EY20" s="566">
        <v>57</v>
      </c>
      <c r="EZ20" s="566">
        <v>41319</v>
      </c>
      <c r="FA20" s="566">
        <v>28197</v>
      </c>
      <c r="FB20" s="566">
        <v>13122</v>
      </c>
      <c r="FC20" s="566">
        <v>46</v>
      </c>
      <c r="FD20" s="566">
        <v>45</v>
      </c>
      <c r="FE20" s="566">
        <v>47</v>
      </c>
      <c r="FF20" s="566">
        <v>41335</v>
      </c>
      <c r="FG20" s="566">
        <v>28212</v>
      </c>
      <c r="FH20" s="566">
        <v>13123</v>
      </c>
      <c r="FI20" s="566">
        <v>56</v>
      </c>
      <c r="FJ20" s="566">
        <v>61</v>
      </c>
      <c r="FK20" s="566">
        <v>46</v>
      </c>
      <c r="FL20" s="566">
        <v>41313</v>
      </c>
      <c r="FM20" s="566">
        <v>28194</v>
      </c>
      <c r="FN20" s="566">
        <v>13119</v>
      </c>
      <c r="FO20" s="566">
        <v>34</v>
      </c>
      <c r="FP20" s="566">
        <v>35</v>
      </c>
      <c r="FQ20" s="566">
        <v>34</v>
      </c>
      <c r="FR20" s="566">
        <v>41312</v>
      </c>
      <c r="FS20" s="566">
        <v>28193</v>
      </c>
      <c r="FT20" s="566">
        <v>13119</v>
      </c>
      <c r="FU20" s="566">
        <v>36</v>
      </c>
      <c r="FV20" s="566">
        <v>37</v>
      </c>
      <c r="FW20" s="566">
        <v>32</v>
      </c>
      <c r="FX20" s="566">
        <v>41289</v>
      </c>
      <c r="FY20" s="566">
        <v>28177</v>
      </c>
      <c r="FZ20" s="566">
        <v>13112</v>
      </c>
    </row>
    <row r="21" spans="1:256" s="564" customFormat="1" x14ac:dyDescent="0.25">
      <c r="B21" s="565" t="s">
        <v>53</v>
      </c>
      <c r="C21" s="566">
        <v>21</v>
      </c>
      <c r="D21" s="566">
        <v>21</v>
      </c>
      <c r="E21" s="566">
        <v>20</v>
      </c>
      <c r="F21" s="566">
        <v>1450</v>
      </c>
      <c r="G21" s="566">
        <v>1007</v>
      </c>
      <c r="H21" s="566">
        <v>443</v>
      </c>
      <c r="I21" s="566">
        <v>15</v>
      </c>
      <c r="J21" s="566">
        <v>15</v>
      </c>
      <c r="K21" s="566">
        <v>15</v>
      </c>
      <c r="L21" s="566">
        <v>1440</v>
      </c>
      <c r="M21" s="566">
        <v>999</v>
      </c>
      <c r="N21" s="566">
        <v>441</v>
      </c>
      <c r="O21" s="566">
        <v>21</v>
      </c>
      <c r="P21" s="566">
        <v>22</v>
      </c>
      <c r="Q21" s="566">
        <v>17</v>
      </c>
      <c r="R21" s="566">
        <v>1450</v>
      </c>
      <c r="S21" s="566">
        <v>1007</v>
      </c>
      <c r="T21" s="566">
        <v>443</v>
      </c>
      <c r="U21" s="566">
        <v>16</v>
      </c>
      <c r="V21" s="566">
        <v>16</v>
      </c>
      <c r="W21" s="566">
        <v>17</v>
      </c>
      <c r="X21" s="566">
        <v>1449</v>
      </c>
      <c r="Y21" s="566">
        <v>1006</v>
      </c>
      <c r="Z21" s="566">
        <v>443</v>
      </c>
      <c r="AA21" s="566">
        <v>12</v>
      </c>
      <c r="AB21" s="566">
        <v>12</v>
      </c>
      <c r="AC21" s="566">
        <v>11</v>
      </c>
      <c r="AD21" s="566">
        <v>1440</v>
      </c>
      <c r="AE21" s="566">
        <v>999</v>
      </c>
      <c r="AF21" s="566">
        <v>441</v>
      </c>
      <c r="AG21" s="566">
        <v>28</v>
      </c>
      <c r="AH21" s="566">
        <v>30</v>
      </c>
      <c r="AI21" s="566">
        <v>24</v>
      </c>
      <c r="AJ21" s="566">
        <v>1122</v>
      </c>
      <c r="AK21" s="566">
        <v>842</v>
      </c>
      <c r="AL21" s="566">
        <v>280</v>
      </c>
      <c r="AM21" s="566">
        <v>20</v>
      </c>
      <c r="AN21" s="566">
        <v>20</v>
      </c>
      <c r="AO21" s="566">
        <v>18</v>
      </c>
      <c r="AP21" s="566">
        <v>1119</v>
      </c>
      <c r="AQ21" s="566">
        <v>841</v>
      </c>
      <c r="AR21" s="566">
        <v>278</v>
      </c>
      <c r="AS21" s="566">
        <v>24</v>
      </c>
      <c r="AT21" s="566">
        <v>26</v>
      </c>
      <c r="AU21" s="566">
        <v>20</v>
      </c>
      <c r="AV21" s="566">
        <v>1122</v>
      </c>
      <c r="AW21" s="566">
        <v>842</v>
      </c>
      <c r="AX21" s="566">
        <v>280</v>
      </c>
      <c r="AY21" s="566">
        <v>20</v>
      </c>
      <c r="AZ21" s="566">
        <v>20</v>
      </c>
      <c r="BA21" s="566">
        <v>19</v>
      </c>
      <c r="BB21" s="566">
        <v>1121</v>
      </c>
      <c r="BC21" s="566">
        <v>841</v>
      </c>
      <c r="BD21" s="566">
        <v>280</v>
      </c>
      <c r="BE21" s="566">
        <v>16</v>
      </c>
      <c r="BF21" s="566">
        <v>17</v>
      </c>
      <c r="BG21" s="566">
        <v>13</v>
      </c>
      <c r="BH21" s="566">
        <v>1118</v>
      </c>
      <c r="BI21" s="566">
        <v>840</v>
      </c>
      <c r="BJ21" s="566">
        <v>278</v>
      </c>
      <c r="BK21" s="566">
        <v>31</v>
      </c>
      <c r="BL21" s="566" t="s">
        <v>415</v>
      </c>
      <c r="BM21" s="566" t="s">
        <v>415</v>
      </c>
      <c r="BN21" s="566">
        <v>51</v>
      </c>
      <c r="BO21" s="566">
        <v>41</v>
      </c>
      <c r="BP21" s="566">
        <v>10</v>
      </c>
      <c r="BQ21" s="566">
        <v>20</v>
      </c>
      <c r="BR21" s="566" t="s">
        <v>415</v>
      </c>
      <c r="BS21" s="566" t="s">
        <v>415</v>
      </c>
      <c r="BT21" s="566">
        <v>51</v>
      </c>
      <c r="BU21" s="566">
        <v>41</v>
      </c>
      <c r="BV21" s="566">
        <v>10</v>
      </c>
      <c r="BW21" s="566">
        <v>29</v>
      </c>
      <c r="BX21" s="566" t="s">
        <v>415</v>
      </c>
      <c r="BY21" s="566" t="s">
        <v>415</v>
      </c>
      <c r="BZ21" s="566">
        <v>51</v>
      </c>
      <c r="CA21" s="566">
        <v>41</v>
      </c>
      <c r="CB21" s="566">
        <v>10</v>
      </c>
      <c r="CC21" s="566">
        <v>25</v>
      </c>
      <c r="CD21" s="566" t="s">
        <v>415</v>
      </c>
      <c r="CE21" s="566" t="s">
        <v>415</v>
      </c>
      <c r="CF21" s="566">
        <v>51</v>
      </c>
      <c r="CG21" s="566">
        <v>41</v>
      </c>
      <c r="CH21" s="566">
        <v>10</v>
      </c>
      <c r="CI21" s="566">
        <v>16</v>
      </c>
      <c r="CJ21" s="566">
        <v>20</v>
      </c>
      <c r="CK21" s="566">
        <v>0</v>
      </c>
      <c r="CL21" s="566">
        <v>51</v>
      </c>
      <c r="CM21" s="566">
        <v>41</v>
      </c>
      <c r="CN21" s="566">
        <v>10</v>
      </c>
      <c r="CO21" s="566">
        <v>32</v>
      </c>
      <c r="CP21" s="566">
        <v>34</v>
      </c>
      <c r="CQ21" s="566">
        <v>26</v>
      </c>
      <c r="CR21" s="566">
        <v>872</v>
      </c>
      <c r="CS21" s="566">
        <v>676</v>
      </c>
      <c r="CT21" s="566">
        <v>196</v>
      </c>
      <c r="CU21" s="566">
        <v>22</v>
      </c>
      <c r="CV21" s="566">
        <v>23</v>
      </c>
      <c r="CW21" s="566">
        <v>19</v>
      </c>
      <c r="CX21" s="566">
        <v>868</v>
      </c>
      <c r="CY21" s="566">
        <v>673</v>
      </c>
      <c r="CZ21" s="566">
        <v>195</v>
      </c>
      <c r="DA21" s="566">
        <v>27</v>
      </c>
      <c r="DB21" s="566">
        <v>31</v>
      </c>
      <c r="DC21" s="566">
        <v>16</v>
      </c>
      <c r="DD21" s="566">
        <v>872</v>
      </c>
      <c r="DE21" s="566">
        <v>676</v>
      </c>
      <c r="DF21" s="566">
        <v>196</v>
      </c>
      <c r="DG21" s="566">
        <v>21</v>
      </c>
      <c r="DH21" s="566">
        <v>23</v>
      </c>
      <c r="DI21" s="566">
        <v>16</v>
      </c>
      <c r="DJ21" s="566">
        <v>872</v>
      </c>
      <c r="DK21" s="566">
        <v>676</v>
      </c>
      <c r="DL21" s="566">
        <v>196</v>
      </c>
      <c r="DM21" s="566">
        <v>17</v>
      </c>
      <c r="DN21" s="566">
        <v>18</v>
      </c>
      <c r="DO21" s="566">
        <v>14</v>
      </c>
      <c r="DP21" s="566">
        <v>867</v>
      </c>
      <c r="DQ21" s="566">
        <v>672</v>
      </c>
      <c r="DR21" s="566">
        <v>195</v>
      </c>
      <c r="DS21" s="566">
        <v>30</v>
      </c>
      <c r="DT21" s="566">
        <v>33</v>
      </c>
      <c r="DU21" s="566">
        <v>22</v>
      </c>
      <c r="DV21" s="566">
        <v>13371</v>
      </c>
      <c r="DW21" s="566">
        <v>9858</v>
      </c>
      <c r="DX21" s="566">
        <v>3513</v>
      </c>
      <c r="DY21" s="566">
        <v>20</v>
      </c>
      <c r="DZ21" s="566">
        <v>21</v>
      </c>
      <c r="EA21" s="566">
        <v>16</v>
      </c>
      <c r="EB21" s="566">
        <v>13327</v>
      </c>
      <c r="EC21" s="566">
        <v>9823</v>
      </c>
      <c r="ED21" s="566">
        <v>3504</v>
      </c>
      <c r="EE21" s="566">
        <v>26</v>
      </c>
      <c r="EF21" s="566">
        <v>29</v>
      </c>
      <c r="EG21" s="566">
        <v>15</v>
      </c>
      <c r="EH21" s="566">
        <v>13371</v>
      </c>
      <c r="EI21" s="566">
        <v>9858</v>
      </c>
      <c r="EJ21" s="566">
        <v>3513</v>
      </c>
      <c r="EK21" s="566">
        <v>18</v>
      </c>
      <c r="EL21" s="566">
        <v>20</v>
      </c>
      <c r="EM21" s="566">
        <v>14</v>
      </c>
      <c r="EN21" s="566">
        <v>13370</v>
      </c>
      <c r="EO21" s="566">
        <v>9858</v>
      </c>
      <c r="EP21" s="566">
        <v>3512</v>
      </c>
      <c r="EQ21" s="566">
        <v>15</v>
      </c>
      <c r="ER21" s="566">
        <v>17</v>
      </c>
      <c r="ES21" s="566">
        <v>11</v>
      </c>
      <c r="ET21" s="566">
        <v>13323</v>
      </c>
      <c r="EU21" s="566">
        <v>9820</v>
      </c>
      <c r="EV21" s="566">
        <v>3503</v>
      </c>
      <c r="EW21" s="566">
        <v>29</v>
      </c>
      <c r="EX21" s="566">
        <v>32</v>
      </c>
      <c r="EY21" s="566">
        <v>22</v>
      </c>
      <c r="EZ21" s="566">
        <v>17221</v>
      </c>
      <c r="FA21" s="566">
        <v>12665</v>
      </c>
      <c r="FB21" s="566">
        <v>4556</v>
      </c>
      <c r="FC21" s="566">
        <v>20</v>
      </c>
      <c r="FD21" s="566">
        <v>21</v>
      </c>
      <c r="FE21" s="566">
        <v>16</v>
      </c>
      <c r="FF21" s="566">
        <v>17158</v>
      </c>
      <c r="FG21" s="566">
        <v>12617</v>
      </c>
      <c r="FH21" s="566">
        <v>4541</v>
      </c>
      <c r="FI21" s="566">
        <v>25</v>
      </c>
      <c r="FJ21" s="566">
        <v>29</v>
      </c>
      <c r="FK21" s="566">
        <v>16</v>
      </c>
      <c r="FL21" s="566">
        <v>17221</v>
      </c>
      <c r="FM21" s="566">
        <v>12665</v>
      </c>
      <c r="FN21" s="566">
        <v>4556</v>
      </c>
      <c r="FO21" s="566">
        <v>18</v>
      </c>
      <c r="FP21" s="566">
        <v>20</v>
      </c>
      <c r="FQ21" s="566">
        <v>14</v>
      </c>
      <c r="FR21" s="566">
        <v>17218</v>
      </c>
      <c r="FS21" s="566">
        <v>12663</v>
      </c>
      <c r="FT21" s="566">
        <v>4555</v>
      </c>
      <c r="FU21" s="566">
        <v>15</v>
      </c>
      <c r="FV21" s="566">
        <v>16</v>
      </c>
      <c r="FW21" s="566">
        <v>11</v>
      </c>
      <c r="FX21" s="566">
        <v>17152</v>
      </c>
      <c r="FY21" s="566">
        <v>12612</v>
      </c>
      <c r="FZ21" s="566">
        <v>4540</v>
      </c>
    </row>
    <row r="22" spans="1:256" s="564" customFormat="1" x14ac:dyDescent="0.25">
      <c r="B22" s="565"/>
      <c r="C22" s="566">
        <v>82</v>
      </c>
      <c r="D22" s="566">
        <v>74</v>
      </c>
      <c r="E22" s="566">
        <v>88</v>
      </c>
      <c r="F22" s="566">
        <v>44</v>
      </c>
      <c r="G22" s="566">
        <v>19</v>
      </c>
      <c r="H22" s="566">
        <v>25</v>
      </c>
      <c r="I22" s="566">
        <v>73</v>
      </c>
      <c r="J22" s="566">
        <v>63</v>
      </c>
      <c r="K22" s="566">
        <v>80</v>
      </c>
      <c r="L22" s="566">
        <v>44</v>
      </c>
      <c r="M22" s="566">
        <v>19</v>
      </c>
      <c r="N22" s="566">
        <v>25</v>
      </c>
      <c r="O22" s="566">
        <v>80</v>
      </c>
      <c r="P22" s="566">
        <v>79</v>
      </c>
      <c r="Q22" s="566">
        <v>80</v>
      </c>
      <c r="R22" s="566">
        <v>44</v>
      </c>
      <c r="S22" s="566">
        <v>19</v>
      </c>
      <c r="T22" s="566">
        <v>25</v>
      </c>
      <c r="U22" s="566">
        <v>77</v>
      </c>
      <c r="V22" s="566">
        <v>74</v>
      </c>
      <c r="W22" s="566">
        <v>80</v>
      </c>
      <c r="X22" s="566">
        <v>44</v>
      </c>
      <c r="Y22" s="566">
        <v>19</v>
      </c>
      <c r="Z22" s="566">
        <v>25</v>
      </c>
      <c r="AA22" s="566">
        <v>70</v>
      </c>
      <c r="AB22" s="566">
        <v>63</v>
      </c>
      <c r="AC22" s="566">
        <v>76</v>
      </c>
      <c r="AD22" s="566">
        <v>44</v>
      </c>
      <c r="AE22" s="566">
        <v>19</v>
      </c>
      <c r="AF22" s="566">
        <v>25</v>
      </c>
      <c r="AG22" s="566">
        <v>69</v>
      </c>
      <c r="AH22" s="566">
        <v>67</v>
      </c>
      <c r="AI22" s="566">
        <v>71</v>
      </c>
      <c r="AJ22" s="566">
        <v>26</v>
      </c>
      <c r="AK22" s="566">
        <v>12</v>
      </c>
      <c r="AL22" s="566">
        <v>14</v>
      </c>
      <c r="AM22" s="566">
        <v>54</v>
      </c>
      <c r="AN22" s="566">
        <v>58</v>
      </c>
      <c r="AO22" s="566">
        <v>50</v>
      </c>
      <c r="AP22" s="566">
        <v>26</v>
      </c>
      <c r="AQ22" s="566">
        <v>12</v>
      </c>
      <c r="AR22" s="566">
        <v>14</v>
      </c>
      <c r="AS22" s="566">
        <v>54</v>
      </c>
      <c r="AT22" s="566">
        <v>58</v>
      </c>
      <c r="AU22" s="566">
        <v>50</v>
      </c>
      <c r="AV22" s="566">
        <v>26</v>
      </c>
      <c r="AW22" s="566">
        <v>12</v>
      </c>
      <c r="AX22" s="566">
        <v>14</v>
      </c>
      <c r="AY22" s="566">
        <v>62</v>
      </c>
      <c r="AZ22" s="566">
        <v>67</v>
      </c>
      <c r="BA22" s="566">
        <v>57</v>
      </c>
      <c r="BB22" s="566">
        <v>26</v>
      </c>
      <c r="BC22" s="566">
        <v>12</v>
      </c>
      <c r="BD22" s="566">
        <v>14</v>
      </c>
      <c r="BE22" s="566">
        <v>46</v>
      </c>
      <c r="BF22" s="566">
        <v>50</v>
      </c>
      <c r="BG22" s="566">
        <v>43</v>
      </c>
      <c r="BH22" s="566">
        <v>26</v>
      </c>
      <c r="BI22" s="566">
        <v>12</v>
      </c>
      <c r="BJ22" s="566">
        <v>14</v>
      </c>
      <c r="BK22" s="566" t="s">
        <v>415</v>
      </c>
      <c r="BL22" s="566" t="s">
        <v>415</v>
      </c>
      <c r="BM22" s="566" t="s">
        <v>415</v>
      </c>
      <c r="BN22" s="566" t="s">
        <v>415</v>
      </c>
      <c r="BO22" s="566">
        <v>0</v>
      </c>
      <c r="BP22" s="566" t="s">
        <v>415</v>
      </c>
      <c r="BQ22" s="566" t="s">
        <v>415</v>
      </c>
      <c r="BR22" s="566" t="s">
        <v>415</v>
      </c>
      <c r="BS22" s="566" t="s">
        <v>415</v>
      </c>
      <c r="BT22" s="566" t="s">
        <v>415</v>
      </c>
      <c r="BU22" s="566">
        <v>0</v>
      </c>
      <c r="BV22" s="566" t="s">
        <v>415</v>
      </c>
      <c r="BW22" s="566" t="s">
        <v>415</v>
      </c>
      <c r="BX22" s="566" t="s">
        <v>415</v>
      </c>
      <c r="BY22" s="566" t="s">
        <v>415</v>
      </c>
      <c r="BZ22" s="566" t="s">
        <v>415</v>
      </c>
      <c r="CA22" s="566">
        <v>0</v>
      </c>
      <c r="CB22" s="566" t="s">
        <v>415</v>
      </c>
      <c r="CC22" s="566" t="s">
        <v>415</v>
      </c>
      <c r="CD22" s="566" t="s">
        <v>415</v>
      </c>
      <c r="CE22" s="566" t="s">
        <v>415</v>
      </c>
      <c r="CF22" s="566" t="s">
        <v>415</v>
      </c>
      <c r="CG22" s="566">
        <v>0</v>
      </c>
      <c r="CH22" s="566" t="s">
        <v>415</v>
      </c>
      <c r="CI22" s="566" t="s">
        <v>415</v>
      </c>
      <c r="CJ22" s="566" t="s">
        <v>416</v>
      </c>
      <c r="CK22" s="566" t="s">
        <v>415</v>
      </c>
      <c r="CL22" s="566" t="s">
        <v>415</v>
      </c>
      <c r="CM22" s="566">
        <v>0</v>
      </c>
      <c r="CN22" s="566" t="s">
        <v>415</v>
      </c>
      <c r="CO22" s="566">
        <v>76</v>
      </c>
      <c r="CP22" s="566" t="s">
        <v>415</v>
      </c>
      <c r="CQ22" s="566" t="s">
        <v>415</v>
      </c>
      <c r="CR22" s="566">
        <v>21</v>
      </c>
      <c r="CS22" s="566">
        <v>13</v>
      </c>
      <c r="CT22" s="566">
        <v>8</v>
      </c>
      <c r="CU22" s="566">
        <v>48</v>
      </c>
      <c r="CV22" s="566">
        <v>54</v>
      </c>
      <c r="CW22" s="566">
        <v>38</v>
      </c>
      <c r="CX22" s="566">
        <v>21</v>
      </c>
      <c r="CY22" s="566">
        <v>13</v>
      </c>
      <c r="CZ22" s="566">
        <v>8</v>
      </c>
      <c r="DA22" s="566">
        <v>67</v>
      </c>
      <c r="DB22" s="566" t="s">
        <v>415</v>
      </c>
      <c r="DC22" s="566" t="s">
        <v>415</v>
      </c>
      <c r="DD22" s="566">
        <v>21</v>
      </c>
      <c r="DE22" s="566">
        <v>13</v>
      </c>
      <c r="DF22" s="566">
        <v>8</v>
      </c>
      <c r="DG22" s="566">
        <v>62</v>
      </c>
      <c r="DH22" s="566">
        <v>77</v>
      </c>
      <c r="DI22" s="566">
        <v>38</v>
      </c>
      <c r="DJ22" s="566">
        <v>21</v>
      </c>
      <c r="DK22" s="566">
        <v>13</v>
      </c>
      <c r="DL22" s="566">
        <v>8</v>
      </c>
      <c r="DM22" s="566">
        <v>38</v>
      </c>
      <c r="DN22" s="566" t="s">
        <v>415</v>
      </c>
      <c r="DO22" s="566" t="s">
        <v>415</v>
      </c>
      <c r="DP22" s="566">
        <v>21</v>
      </c>
      <c r="DQ22" s="566">
        <v>13</v>
      </c>
      <c r="DR22" s="566">
        <v>8</v>
      </c>
      <c r="DS22" s="566">
        <v>62</v>
      </c>
      <c r="DT22" s="566">
        <v>65</v>
      </c>
      <c r="DU22" s="566">
        <v>59</v>
      </c>
      <c r="DV22" s="566">
        <v>153</v>
      </c>
      <c r="DW22" s="566">
        <v>72</v>
      </c>
      <c r="DX22" s="566">
        <v>81</v>
      </c>
      <c r="DY22" s="566">
        <v>56</v>
      </c>
      <c r="DZ22" s="566">
        <v>53</v>
      </c>
      <c r="EA22" s="566">
        <v>59</v>
      </c>
      <c r="EB22" s="566">
        <v>152</v>
      </c>
      <c r="EC22" s="566">
        <v>72</v>
      </c>
      <c r="ED22" s="566">
        <v>80</v>
      </c>
      <c r="EE22" s="566">
        <v>57</v>
      </c>
      <c r="EF22" s="566">
        <v>60</v>
      </c>
      <c r="EG22" s="566">
        <v>54</v>
      </c>
      <c r="EH22" s="566">
        <v>153</v>
      </c>
      <c r="EI22" s="566">
        <v>72</v>
      </c>
      <c r="EJ22" s="566">
        <v>81</v>
      </c>
      <c r="EK22" s="566">
        <v>44</v>
      </c>
      <c r="EL22" s="566">
        <v>40</v>
      </c>
      <c r="EM22" s="566">
        <v>47</v>
      </c>
      <c r="EN22" s="566">
        <v>153</v>
      </c>
      <c r="EO22" s="566">
        <v>72</v>
      </c>
      <c r="EP22" s="566">
        <v>81</v>
      </c>
      <c r="EQ22" s="566">
        <v>48</v>
      </c>
      <c r="ER22" s="566">
        <v>49</v>
      </c>
      <c r="ES22" s="566">
        <v>48</v>
      </c>
      <c r="ET22" s="566">
        <v>152</v>
      </c>
      <c r="EU22" s="566">
        <v>72</v>
      </c>
      <c r="EV22" s="566">
        <v>80</v>
      </c>
      <c r="EW22" s="566">
        <v>48</v>
      </c>
      <c r="EX22" s="566">
        <v>44</v>
      </c>
      <c r="EY22" s="566">
        <v>52</v>
      </c>
      <c r="EZ22" s="566">
        <v>1439</v>
      </c>
      <c r="FA22" s="566">
        <v>751</v>
      </c>
      <c r="FB22" s="566">
        <v>688</v>
      </c>
      <c r="FC22" s="566">
        <v>42</v>
      </c>
      <c r="FD22" s="566">
        <v>35</v>
      </c>
      <c r="FE22" s="566">
        <v>49</v>
      </c>
      <c r="FF22" s="566">
        <v>1429</v>
      </c>
      <c r="FG22" s="566">
        <v>746</v>
      </c>
      <c r="FH22" s="566">
        <v>683</v>
      </c>
      <c r="FI22" s="566">
        <v>47</v>
      </c>
      <c r="FJ22" s="566">
        <v>45</v>
      </c>
      <c r="FK22" s="566">
        <v>50</v>
      </c>
      <c r="FL22" s="566">
        <v>1438</v>
      </c>
      <c r="FM22" s="566">
        <v>750</v>
      </c>
      <c r="FN22" s="566">
        <v>688</v>
      </c>
      <c r="FO22" s="566">
        <v>38</v>
      </c>
      <c r="FP22" s="566">
        <v>33</v>
      </c>
      <c r="FQ22" s="566">
        <v>44</v>
      </c>
      <c r="FR22" s="566">
        <v>1439</v>
      </c>
      <c r="FS22" s="566">
        <v>751</v>
      </c>
      <c r="FT22" s="566">
        <v>688</v>
      </c>
      <c r="FU22" s="566">
        <v>36</v>
      </c>
      <c r="FV22" s="566">
        <v>32</v>
      </c>
      <c r="FW22" s="566">
        <v>40</v>
      </c>
      <c r="FX22" s="566">
        <v>1427</v>
      </c>
      <c r="FY22" s="566">
        <v>745</v>
      </c>
      <c r="FZ22" s="566">
        <v>682</v>
      </c>
    </row>
    <row r="23" spans="1:256" s="564" customFormat="1" x14ac:dyDescent="0.25">
      <c r="B23" s="565" t="s">
        <v>437</v>
      </c>
      <c r="C23" s="566">
        <v>88</v>
      </c>
      <c r="D23" s="566">
        <v>87</v>
      </c>
      <c r="E23" s="566">
        <v>90</v>
      </c>
      <c r="F23" s="566">
        <v>57252</v>
      </c>
      <c r="G23" s="566">
        <v>29489</v>
      </c>
      <c r="H23" s="566">
        <v>27763</v>
      </c>
      <c r="I23" s="566">
        <v>87</v>
      </c>
      <c r="J23" s="566">
        <v>83</v>
      </c>
      <c r="K23" s="566">
        <v>90</v>
      </c>
      <c r="L23" s="566">
        <v>57277</v>
      </c>
      <c r="M23" s="566">
        <v>29497</v>
      </c>
      <c r="N23" s="566">
        <v>27780</v>
      </c>
      <c r="O23" s="566">
        <v>87</v>
      </c>
      <c r="P23" s="566">
        <v>87</v>
      </c>
      <c r="Q23" s="566">
        <v>87</v>
      </c>
      <c r="R23" s="566">
        <v>57251</v>
      </c>
      <c r="S23" s="566">
        <v>29488</v>
      </c>
      <c r="T23" s="566">
        <v>27763</v>
      </c>
      <c r="U23" s="566">
        <v>82</v>
      </c>
      <c r="V23" s="566">
        <v>78</v>
      </c>
      <c r="W23" s="566">
        <v>86</v>
      </c>
      <c r="X23" s="566">
        <v>57232</v>
      </c>
      <c r="Y23" s="566">
        <v>29480</v>
      </c>
      <c r="Z23" s="566">
        <v>27752</v>
      </c>
      <c r="AA23" s="566">
        <v>80</v>
      </c>
      <c r="AB23" s="566">
        <v>78</v>
      </c>
      <c r="AC23" s="566">
        <v>82</v>
      </c>
      <c r="AD23" s="566">
        <v>57236</v>
      </c>
      <c r="AE23" s="566">
        <v>29476</v>
      </c>
      <c r="AF23" s="566">
        <v>27760</v>
      </c>
      <c r="AG23" s="566">
        <v>87</v>
      </c>
      <c r="AH23" s="566">
        <v>85</v>
      </c>
      <c r="AI23" s="566">
        <v>90</v>
      </c>
      <c r="AJ23" s="566">
        <v>30572</v>
      </c>
      <c r="AK23" s="566">
        <v>15538</v>
      </c>
      <c r="AL23" s="566">
        <v>15034</v>
      </c>
      <c r="AM23" s="566">
        <v>84</v>
      </c>
      <c r="AN23" s="566">
        <v>80</v>
      </c>
      <c r="AO23" s="566">
        <v>89</v>
      </c>
      <c r="AP23" s="566">
        <v>30646</v>
      </c>
      <c r="AQ23" s="566">
        <v>15567</v>
      </c>
      <c r="AR23" s="566">
        <v>15079</v>
      </c>
      <c r="AS23" s="566">
        <v>83</v>
      </c>
      <c r="AT23" s="566">
        <v>82</v>
      </c>
      <c r="AU23" s="566">
        <v>84</v>
      </c>
      <c r="AV23" s="566">
        <v>30572</v>
      </c>
      <c r="AW23" s="566">
        <v>15538</v>
      </c>
      <c r="AX23" s="566">
        <v>15034</v>
      </c>
      <c r="AY23" s="566">
        <v>78</v>
      </c>
      <c r="AZ23" s="566">
        <v>73</v>
      </c>
      <c r="BA23" s="566">
        <v>82</v>
      </c>
      <c r="BB23" s="566">
        <v>30566</v>
      </c>
      <c r="BC23" s="566">
        <v>15534</v>
      </c>
      <c r="BD23" s="566">
        <v>15032</v>
      </c>
      <c r="BE23" s="566">
        <v>76</v>
      </c>
      <c r="BF23" s="566">
        <v>73</v>
      </c>
      <c r="BG23" s="566">
        <v>80</v>
      </c>
      <c r="BH23" s="566">
        <v>30559</v>
      </c>
      <c r="BI23" s="566">
        <v>15530</v>
      </c>
      <c r="BJ23" s="566">
        <v>15029</v>
      </c>
      <c r="BK23" s="566">
        <v>92</v>
      </c>
      <c r="BL23" s="566">
        <v>90</v>
      </c>
      <c r="BM23" s="566">
        <v>94</v>
      </c>
      <c r="BN23" s="566">
        <v>1980</v>
      </c>
      <c r="BO23" s="566">
        <v>1000</v>
      </c>
      <c r="BP23" s="566">
        <v>980</v>
      </c>
      <c r="BQ23" s="566">
        <v>89</v>
      </c>
      <c r="BR23" s="566">
        <v>86</v>
      </c>
      <c r="BS23" s="566">
        <v>93</v>
      </c>
      <c r="BT23" s="566">
        <v>1982</v>
      </c>
      <c r="BU23" s="566">
        <v>1000</v>
      </c>
      <c r="BV23" s="566">
        <v>982</v>
      </c>
      <c r="BW23" s="566">
        <v>95</v>
      </c>
      <c r="BX23" s="566">
        <v>94</v>
      </c>
      <c r="BY23" s="566">
        <v>96</v>
      </c>
      <c r="BZ23" s="566">
        <v>1980</v>
      </c>
      <c r="CA23" s="566">
        <v>1000</v>
      </c>
      <c r="CB23" s="566">
        <v>980</v>
      </c>
      <c r="CC23" s="566">
        <v>88</v>
      </c>
      <c r="CD23" s="566">
        <v>84</v>
      </c>
      <c r="CE23" s="566">
        <v>92</v>
      </c>
      <c r="CF23" s="566">
        <v>1980</v>
      </c>
      <c r="CG23" s="566">
        <v>1000</v>
      </c>
      <c r="CH23" s="566">
        <v>980</v>
      </c>
      <c r="CI23" s="566">
        <v>88</v>
      </c>
      <c r="CJ23" s="566">
        <v>85</v>
      </c>
      <c r="CK23" s="566">
        <v>91</v>
      </c>
      <c r="CL23" s="566">
        <v>1979</v>
      </c>
      <c r="CM23" s="566">
        <v>999</v>
      </c>
      <c r="CN23" s="566">
        <v>980</v>
      </c>
      <c r="CO23" s="566">
        <v>90</v>
      </c>
      <c r="CP23" s="566">
        <v>88</v>
      </c>
      <c r="CQ23" s="566">
        <v>92</v>
      </c>
      <c r="CR23" s="566">
        <v>26074</v>
      </c>
      <c r="CS23" s="566">
        <v>13193</v>
      </c>
      <c r="CT23" s="566">
        <v>12881</v>
      </c>
      <c r="CU23" s="566">
        <v>87</v>
      </c>
      <c r="CV23" s="566">
        <v>82</v>
      </c>
      <c r="CW23" s="566">
        <v>91</v>
      </c>
      <c r="CX23" s="566">
        <v>26095</v>
      </c>
      <c r="CY23" s="566">
        <v>13205</v>
      </c>
      <c r="CZ23" s="566">
        <v>12890</v>
      </c>
      <c r="DA23" s="566">
        <v>86</v>
      </c>
      <c r="DB23" s="566">
        <v>86</v>
      </c>
      <c r="DC23" s="566">
        <v>86</v>
      </c>
      <c r="DD23" s="566">
        <v>26074</v>
      </c>
      <c r="DE23" s="566">
        <v>13193</v>
      </c>
      <c r="DF23" s="566">
        <v>12881</v>
      </c>
      <c r="DG23" s="566">
        <v>79</v>
      </c>
      <c r="DH23" s="566">
        <v>74</v>
      </c>
      <c r="DI23" s="566">
        <v>84</v>
      </c>
      <c r="DJ23" s="566">
        <v>26070</v>
      </c>
      <c r="DK23" s="566">
        <v>13190</v>
      </c>
      <c r="DL23" s="566">
        <v>12880</v>
      </c>
      <c r="DM23" s="566">
        <v>80</v>
      </c>
      <c r="DN23" s="566">
        <v>77</v>
      </c>
      <c r="DO23" s="566">
        <v>83</v>
      </c>
      <c r="DP23" s="566">
        <v>26065</v>
      </c>
      <c r="DQ23" s="566">
        <v>13188</v>
      </c>
      <c r="DR23" s="566">
        <v>12877</v>
      </c>
      <c r="DS23" s="566">
        <v>89</v>
      </c>
      <c r="DT23" s="566">
        <v>87</v>
      </c>
      <c r="DU23" s="566">
        <v>91</v>
      </c>
      <c r="DV23" s="566">
        <v>425399</v>
      </c>
      <c r="DW23" s="566">
        <v>217799</v>
      </c>
      <c r="DX23" s="566">
        <v>207600</v>
      </c>
      <c r="DY23" s="566">
        <v>85</v>
      </c>
      <c r="DZ23" s="566">
        <v>81</v>
      </c>
      <c r="EA23" s="566">
        <v>90</v>
      </c>
      <c r="EB23" s="566">
        <v>425636</v>
      </c>
      <c r="EC23" s="566">
        <v>217904</v>
      </c>
      <c r="ED23" s="566">
        <v>207732</v>
      </c>
      <c r="EE23" s="566">
        <v>86</v>
      </c>
      <c r="EF23" s="566">
        <v>86</v>
      </c>
      <c r="EG23" s="566">
        <v>86</v>
      </c>
      <c r="EH23" s="566">
        <v>425384</v>
      </c>
      <c r="EI23" s="566">
        <v>217790</v>
      </c>
      <c r="EJ23" s="566">
        <v>207594</v>
      </c>
      <c r="EK23" s="566">
        <v>75</v>
      </c>
      <c r="EL23" s="566">
        <v>70</v>
      </c>
      <c r="EM23" s="566">
        <v>81</v>
      </c>
      <c r="EN23" s="566">
        <v>425372</v>
      </c>
      <c r="EO23" s="566">
        <v>217782</v>
      </c>
      <c r="EP23" s="566">
        <v>207590</v>
      </c>
      <c r="EQ23" s="566">
        <v>79</v>
      </c>
      <c r="ER23" s="566">
        <v>75</v>
      </c>
      <c r="ES23" s="566">
        <v>82</v>
      </c>
      <c r="ET23" s="566">
        <v>425280</v>
      </c>
      <c r="EU23" s="566">
        <v>217722</v>
      </c>
      <c r="EV23" s="566">
        <v>207558</v>
      </c>
      <c r="EW23" s="566">
        <v>89</v>
      </c>
      <c r="EX23" s="566">
        <v>87</v>
      </c>
      <c r="EY23" s="566">
        <v>90</v>
      </c>
      <c r="EZ23" s="566">
        <v>554445</v>
      </c>
      <c r="FA23" s="566">
        <v>283743</v>
      </c>
      <c r="FB23" s="566">
        <v>270702</v>
      </c>
      <c r="FC23" s="566">
        <v>85</v>
      </c>
      <c r="FD23" s="566">
        <v>81</v>
      </c>
      <c r="FE23" s="566">
        <v>90</v>
      </c>
      <c r="FF23" s="566">
        <v>554803</v>
      </c>
      <c r="FG23" s="566">
        <v>283893</v>
      </c>
      <c r="FH23" s="566">
        <v>270910</v>
      </c>
      <c r="FI23" s="566">
        <v>86</v>
      </c>
      <c r="FJ23" s="566">
        <v>86</v>
      </c>
      <c r="FK23" s="566">
        <v>86</v>
      </c>
      <c r="FL23" s="566">
        <v>554428</v>
      </c>
      <c r="FM23" s="566">
        <v>283732</v>
      </c>
      <c r="FN23" s="566">
        <v>270696</v>
      </c>
      <c r="FO23" s="566">
        <v>76</v>
      </c>
      <c r="FP23" s="566">
        <v>72</v>
      </c>
      <c r="FQ23" s="566">
        <v>81</v>
      </c>
      <c r="FR23" s="566">
        <v>554387</v>
      </c>
      <c r="FS23" s="566">
        <v>283709</v>
      </c>
      <c r="FT23" s="566">
        <v>270678</v>
      </c>
      <c r="FU23" s="566">
        <v>78</v>
      </c>
      <c r="FV23" s="566">
        <v>75</v>
      </c>
      <c r="FW23" s="566">
        <v>82</v>
      </c>
      <c r="FX23" s="566">
        <v>554272</v>
      </c>
      <c r="FY23" s="566">
        <v>283630</v>
      </c>
      <c r="FZ23" s="566">
        <v>270642</v>
      </c>
    </row>
    <row r="24" spans="1:256" s="564" customFormat="1" x14ac:dyDescent="0.25"/>
    <row r="25" spans="1:256" x14ac:dyDescent="0.25">
      <c r="B25" s="564"/>
      <c r="U25" s="556"/>
    </row>
    <row r="26" spans="1:256" s="564" customFormat="1" x14ac:dyDescent="0.25">
      <c r="A26" s="564" t="s">
        <v>212</v>
      </c>
      <c r="B26" s="564" t="s">
        <v>212</v>
      </c>
      <c r="C26" s="558" t="s">
        <v>440</v>
      </c>
      <c r="D26" s="558"/>
      <c r="E26" s="558"/>
      <c r="F26" s="558"/>
      <c r="G26" s="558"/>
      <c r="H26" s="558"/>
      <c r="I26" s="563"/>
      <c r="J26" s="563"/>
      <c r="K26" s="563"/>
      <c r="L26" s="563"/>
      <c r="M26" s="563"/>
      <c r="N26" s="563"/>
      <c r="O26" s="560"/>
      <c r="P26" s="560"/>
      <c r="Q26" s="560"/>
      <c r="R26" s="560"/>
      <c r="S26" s="560"/>
      <c r="T26" s="560"/>
      <c r="U26" s="557"/>
      <c r="V26" s="557"/>
      <c r="W26" s="557"/>
      <c r="X26" s="557"/>
      <c r="Y26" s="557"/>
      <c r="Z26" s="557"/>
      <c r="AA26" s="557"/>
      <c r="AB26" s="557"/>
      <c r="AC26" s="557"/>
      <c r="AD26" s="557"/>
      <c r="AE26" s="557"/>
      <c r="AF26" s="557"/>
      <c r="AG26" s="558"/>
      <c r="AH26" s="558"/>
      <c r="AI26" s="558"/>
      <c r="AJ26" s="558"/>
      <c r="AK26" s="558"/>
      <c r="AL26" s="558"/>
      <c r="AM26" s="563"/>
      <c r="AN26" s="563"/>
      <c r="AO26" s="563"/>
      <c r="AP26" s="563"/>
      <c r="AQ26" s="563"/>
      <c r="AR26" s="563"/>
      <c r="AS26" s="560"/>
      <c r="AT26" s="560"/>
      <c r="AU26" s="560"/>
      <c r="AV26" s="560"/>
      <c r="AW26" s="560"/>
      <c r="AX26" s="560"/>
      <c r="AY26" s="557"/>
      <c r="AZ26" s="557"/>
      <c r="BA26" s="557"/>
      <c r="BB26" s="557"/>
      <c r="BC26" s="557"/>
      <c r="BD26" s="557"/>
      <c r="BE26" s="557"/>
      <c r="BF26" s="557"/>
      <c r="BG26" s="557"/>
      <c r="BH26" s="557"/>
      <c r="BI26" s="557"/>
      <c r="BJ26" s="557"/>
      <c r="BK26" s="558"/>
      <c r="BL26" s="558"/>
      <c r="BM26" s="558"/>
      <c r="BN26" s="558"/>
      <c r="BO26" s="558"/>
      <c r="BP26" s="558"/>
      <c r="BQ26" s="563"/>
      <c r="BR26" s="563"/>
      <c r="BS26" s="563"/>
      <c r="BT26" s="563"/>
      <c r="BU26" s="563"/>
      <c r="BV26" s="563"/>
      <c r="BW26" s="560"/>
      <c r="BX26" s="560"/>
      <c r="BY26" s="560"/>
      <c r="BZ26" s="560"/>
      <c r="CA26" s="560"/>
      <c r="CB26" s="560"/>
      <c r="CC26" s="557"/>
      <c r="CD26" s="557"/>
      <c r="CE26" s="557"/>
      <c r="CF26" s="557"/>
      <c r="CG26" s="557"/>
      <c r="CH26" s="557"/>
      <c r="CI26" s="557"/>
      <c r="CJ26" s="557"/>
      <c r="CK26" s="557"/>
      <c r="CL26" s="557"/>
      <c r="CM26" s="557"/>
      <c r="CN26" s="557"/>
      <c r="CO26" s="558"/>
      <c r="CP26" s="558"/>
      <c r="CQ26" s="558"/>
      <c r="CR26" s="558"/>
      <c r="CS26" s="558"/>
      <c r="CT26" s="558"/>
      <c r="CU26" s="563"/>
      <c r="CV26" s="563"/>
      <c r="CW26" s="563"/>
      <c r="CX26" s="563"/>
      <c r="CY26" s="563"/>
      <c r="CZ26" s="563"/>
      <c r="DA26" s="560"/>
      <c r="DB26" s="560"/>
      <c r="DC26" s="560"/>
      <c r="DD26" s="560"/>
      <c r="DE26" s="560"/>
      <c r="DF26" s="560"/>
      <c r="DG26" s="557"/>
      <c r="DH26" s="557"/>
      <c r="DI26" s="557"/>
      <c r="DJ26" s="557"/>
      <c r="DK26" s="557"/>
      <c r="DL26" s="557"/>
      <c r="DM26" s="557"/>
      <c r="DN26" s="557"/>
      <c r="DO26" s="557"/>
      <c r="DP26" s="557"/>
      <c r="DQ26" s="557"/>
      <c r="DR26" s="557"/>
      <c r="DS26" s="558"/>
      <c r="DT26" s="558"/>
      <c r="DU26" s="558"/>
      <c r="DV26" s="558"/>
      <c r="DW26" s="558"/>
      <c r="DX26" s="558"/>
      <c r="DY26" s="563"/>
      <c r="DZ26" s="563"/>
      <c r="EA26" s="563"/>
      <c r="EB26" s="563"/>
      <c r="EC26" s="563"/>
      <c r="ED26" s="563"/>
      <c r="EE26" s="560"/>
      <c r="EF26" s="560"/>
      <c r="EG26" s="560"/>
      <c r="EH26" s="560"/>
      <c r="EI26" s="560"/>
      <c r="EJ26" s="560"/>
      <c r="EK26" s="557"/>
      <c r="EL26" s="557"/>
      <c r="EM26" s="557"/>
      <c r="EN26" s="557"/>
      <c r="EO26" s="557"/>
      <c r="EP26" s="557"/>
      <c r="EQ26" s="557"/>
      <c r="ER26" s="557"/>
      <c r="ES26" s="557"/>
      <c r="ET26" s="557"/>
      <c r="EU26" s="557"/>
      <c r="EV26" s="557"/>
      <c r="EW26" s="558"/>
      <c r="EX26" s="558"/>
      <c r="EY26" s="558"/>
      <c r="EZ26" s="558"/>
      <c r="FA26" s="558"/>
      <c r="FB26" s="558"/>
      <c r="FC26" s="563"/>
      <c r="FD26" s="563"/>
      <c r="FE26" s="563"/>
      <c r="FF26" s="563"/>
      <c r="FG26" s="563"/>
      <c r="FH26" s="563"/>
      <c r="FI26" s="560"/>
      <c r="FJ26" s="560"/>
      <c r="FK26" s="560"/>
      <c r="FL26" s="560"/>
      <c r="FM26" s="560"/>
      <c r="FN26" s="560"/>
    </row>
    <row r="27" spans="1:256" s="564" customFormat="1" x14ac:dyDescent="0.25">
      <c r="C27" s="558" t="s">
        <v>35</v>
      </c>
      <c r="D27" s="558"/>
      <c r="E27" s="558"/>
      <c r="F27" s="558"/>
      <c r="G27" s="558"/>
      <c r="H27" s="558"/>
      <c r="I27" s="563"/>
      <c r="J27" s="563"/>
      <c r="K27" s="563"/>
      <c r="L27" s="563"/>
      <c r="M27" s="563"/>
      <c r="N27" s="563"/>
      <c r="O27" s="560"/>
      <c r="P27" s="560"/>
      <c r="Q27" s="560"/>
      <c r="R27" s="560"/>
      <c r="S27" s="560"/>
      <c r="T27" s="560"/>
      <c r="U27" s="557"/>
      <c r="V27" s="557"/>
      <c r="W27" s="557"/>
      <c r="X27" s="557"/>
      <c r="Y27" s="557"/>
      <c r="Z27" s="557"/>
      <c r="AA27" s="557"/>
      <c r="AB27" s="557"/>
      <c r="AC27" s="557"/>
      <c r="AD27" s="557"/>
      <c r="AE27" s="557"/>
      <c r="AF27" s="557"/>
      <c r="AG27" s="558" t="s">
        <v>36</v>
      </c>
      <c r="AH27" s="558"/>
      <c r="AI27" s="558"/>
      <c r="AJ27" s="558"/>
      <c r="AK27" s="558"/>
      <c r="AL27" s="558"/>
      <c r="AM27" s="563"/>
      <c r="AN27" s="563"/>
      <c r="AO27" s="563"/>
      <c r="AP27" s="563"/>
      <c r="AQ27" s="563"/>
      <c r="AR27" s="563"/>
      <c r="AS27" s="560"/>
      <c r="AT27" s="560"/>
      <c r="AU27" s="560"/>
      <c r="AV27" s="560"/>
      <c r="AW27" s="560"/>
      <c r="AX27" s="560"/>
      <c r="AY27" s="557"/>
      <c r="AZ27" s="557"/>
      <c r="BA27" s="557"/>
      <c r="BB27" s="557"/>
      <c r="BC27" s="557"/>
      <c r="BD27" s="557"/>
      <c r="BE27" s="557"/>
      <c r="BF27" s="557"/>
      <c r="BG27" s="557"/>
      <c r="BH27" s="557"/>
      <c r="BI27" s="557"/>
      <c r="BJ27" s="557"/>
      <c r="BK27" s="558" t="s">
        <v>37</v>
      </c>
      <c r="BL27" s="558"/>
      <c r="BM27" s="558"/>
      <c r="BN27" s="558"/>
      <c r="BO27" s="558"/>
      <c r="BP27" s="558"/>
      <c r="BQ27" s="563"/>
      <c r="BR27" s="563"/>
      <c r="BS27" s="563"/>
      <c r="BT27" s="563"/>
      <c r="BU27" s="563"/>
      <c r="BV27" s="563"/>
      <c r="BW27" s="560"/>
      <c r="BX27" s="560"/>
      <c r="BY27" s="560"/>
      <c r="BZ27" s="560"/>
      <c r="CA27" s="560"/>
      <c r="CB27" s="560"/>
      <c r="CC27" s="557"/>
      <c r="CD27" s="557"/>
      <c r="CE27" s="557"/>
      <c r="CF27" s="557"/>
      <c r="CG27" s="557"/>
      <c r="CH27" s="557"/>
      <c r="CI27" s="557"/>
      <c r="CJ27" s="557"/>
      <c r="CK27" s="557"/>
      <c r="CL27" s="557"/>
      <c r="CM27" s="557"/>
      <c r="CN27" s="557"/>
      <c r="CO27" s="558" t="s">
        <v>34</v>
      </c>
      <c r="CP27" s="558"/>
      <c r="CQ27" s="558"/>
      <c r="CR27" s="558"/>
      <c r="CS27" s="558"/>
      <c r="CT27" s="558"/>
      <c r="CU27" s="563"/>
      <c r="CV27" s="563"/>
      <c r="CW27" s="563"/>
      <c r="CX27" s="563"/>
      <c r="CY27" s="563"/>
      <c r="CZ27" s="563"/>
      <c r="DA27" s="560"/>
      <c r="DB27" s="560"/>
      <c r="DC27" s="560"/>
      <c r="DD27" s="560"/>
      <c r="DE27" s="560"/>
      <c r="DF27" s="560"/>
      <c r="DG27" s="557"/>
      <c r="DH27" s="557"/>
      <c r="DI27" s="557"/>
      <c r="DJ27" s="557"/>
      <c r="DK27" s="557"/>
      <c r="DL27" s="557"/>
      <c r="DM27" s="557"/>
      <c r="DN27" s="557"/>
      <c r="DO27" s="557"/>
      <c r="DP27" s="557"/>
      <c r="DQ27" s="557"/>
      <c r="DR27" s="557"/>
      <c r="DS27" s="558" t="s">
        <v>33</v>
      </c>
      <c r="DT27" s="558"/>
      <c r="DU27" s="558"/>
      <c r="DV27" s="558"/>
      <c r="DW27" s="558"/>
      <c r="DX27" s="558"/>
      <c r="DY27" s="563"/>
      <c r="DZ27" s="563"/>
      <c r="EA27" s="563"/>
      <c r="EB27" s="563"/>
      <c r="EC27" s="563"/>
      <c r="ED27" s="563"/>
      <c r="EE27" s="560"/>
      <c r="EF27" s="560"/>
      <c r="EG27" s="560"/>
      <c r="EH27" s="560"/>
      <c r="EI27" s="560"/>
      <c r="EJ27" s="560"/>
      <c r="EK27" s="557"/>
      <c r="EL27" s="557"/>
      <c r="EM27" s="557"/>
      <c r="EN27" s="557"/>
      <c r="EO27" s="557"/>
      <c r="EP27" s="557"/>
      <c r="EQ27" s="557"/>
      <c r="ER27" s="557"/>
      <c r="ES27" s="557"/>
      <c r="ET27" s="557"/>
      <c r="EU27" s="557"/>
      <c r="EV27" s="557"/>
      <c r="EW27" s="558" t="s">
        <v>326</v>
      </c>
      <c r="EX27" s="558"/>
      <c r="EY27" s="558"/>
      <c r="EZ27" s="558"/>
      <c r="FA27" s="558"/>
      <c r="FB27" s="558"/>
      <c r="FC27" s="563"/>
      <c r="FD27" s="563"/>
      <c r="FE27" s="563"/>
      <c r="FF27" s="563"/>
      <c r="FG27" s="563"/>
      <c r="FH27" s="563"/>
      <c r="FI27" s="560"/>
      <c r="FJ27" s="560"/>
      <c r="FK27" s="560"/>
      <c r="FL27" s="560"/>
      <c r="FM27" s="560"/>
      <c r="FN27" s="560"/>
    </row>
    <row r="28" spans="1:256" s="564" customFormat="1" x14ac:dyDescent="0.25">
      <c r="C28" s="558" t="s">
        <v>351</v>
      </c>
      <c r="D28" s="558"/>
      <c r="E28" s="558"/>
      <c r="F28" s="558"/>
      <c r="G28" s="558"/>
      <c r="H28" s="558"/>
      <c r="I28" s="563" t="s">
        <v>351</v>
      </c>
      <c r="J28" s="563"/>
      <c r="K28" s="563"/>
      <c r="L28" s="563"/>
      <c r="M28" s="563"/>
      <c r="N28" s="563"/>
      <c r="O28" s="560" t="s">
        <v>351</v>
      </c>
      <c r="P28" s="560"/>
      <c r="Q28" s="560"/>
      <c r="R28" s="560"/>
      <c r="S28" s="560"/>
      <c r="T28" s="560"/>
      <c r="U28" s="557"/>
      <c r="V28" s="557"/>
      <c r="W28" s="557"/>
      <c r="X28" s="557"/>
      <c r="Y28" s="557"/>
      <c r="Z28" s="557"/>
      <c r="AA28" s="557"/>
      <c r="AB28" s="557"/>
      <c r="AC28" s="557"/>
      <c r="AD28" s="557"/>
      <c r="AE28" s="557"/>
      <c r="AF28" s="557"/>
      <c r="AG28" s="558" t="s">
        <v>351</v>
      </c>
      <c r="AH28" s="558"/>
      <c r="AI28" s="558"/>
      <c r="AJ28" s="558"/>
      <c r="AK28" s="558"/>
      <c r="AL28" s="558"/>
      <c r="AM28" s="563" t="s">
        <v>351</v>
      </c>
      <c r="AN28" s="563"/>
      <c r="AO28" s="563"/>
      <c r="AP28" s="563"/>
      <c r="AQ28" s="563"/>
      <c r="AR28" s="563"/>
      <c r="AS28" s="560" t="s">
        <v>351</v>
      </c>
      <c r="AT28" s="560"/>
      <c r="AU28" s="560"/>
      <c r="AV28" s="560"/>
      <c r="AW28" s="560"/>
      <c r="AX28" s="560"/>
      <c r="AY28" s="557"/>
      <c r="AZ28" s="557"/>
      <c r="BA28" s="557"/>
      <c r="BB28" s="557"/>
      <c r="BC28" s="557"/>
      <c r="BD28" s="557"/>
      <c r="BE28" s="557"/>
      <c r="BF28" s="557"/>
      <c r="BG28" s="557"/>
      <c r="BH28" s="557"/>
      <c r="BI28" s="557"/>
      <c r="BJ28" s="557"/>
      <c r="BK28" s="558" t="s">
        <v>351</v>
      </c>
      <c r="BL28" s="558"/>
      <c r="BM28" s="558"/>
      <c r="BN28" s="558"/>
      <c r="BO28" s="558"/>
      <c r="BP28" s="558"/>
      <c r="BQ28" s="563" t="s">
        <v>351</v>
      </c>
      <c r="BR28" s="563"/>
      <c r="BS28" s="563"/>
      <c r="BT28" s="563"/>
      <c r="BU28" s="563"/>
      <c r="BV28" s="563"/>
      <c r="BW28" s="560" t="s">
        <v>351</v>
      </c>
      <c r="BX28" s="560"/>
      <c r="BY28" s="560"/>
      <c r="BZ28" s="560"/>
      <c r="CA28" s="560"/>
      <c r="CB28" s="560"/>
      <c r="CC28" s="557"/>
      <c r="CD28" s="557"/>
      <c r="CE28" s="557"/>
      <c r="CF28" s="557"/>
      <c r="CG28" s="557"/>
      <c r="CH28" s="557"/>
      <c r="CI28" s="557"/>
      <c r="CJ28" s="557"/>
      <c r="CK28" s="557"/>
      <c r="CL28" s="557"/>
      <c r="CM28" s="557"/>
      <c r="CN28" s="557"/>
      <c r="CO28" s="558" t="s">
        <v>351</v>
      </c>
      <c r="CP28" s="558"/>
      <c r="CQ28" s="558"/>
      <c r="CR28" s="558"/>
      <c r="CS28" s="558"/>
      <c r="CT28" s="558"/>
      <c r="CU28" s="563" t="s">
        <v>351</v>
      </c>
      <c r="CV28" s="563"/>
      <c r="CW28" s="563"/>
      <c r="CX28" s="563"/>
      <c r="CY28" s="563"/>
      <c r="CZ28" s="563"/>
      <c r="DA28" s="560" t="s">
        <v>351</v>
      </c>
      <c r="DB28" s="560"/>
      <c r="DC28" s="560"/>
      <c r="DD28" s="560"/>
      <c r="DE28" s="560"/>
      <c r="DF28" s="560"/>
      <c r="DG28" s="557"/>
      <c r="DH28" s="557"/>
      <c r="DI28" s="557"/>
      <c r="DJ28" s="557"/>
      <c r="DK28" s="557"/>
      <c r="DL28" s="557"/>
      <c r="DM28" s="557"/>
      <c r="DN28" s="557"/>
      <c r="DO28" s="557"/>
      <c r="DP28" s="557"/>
      <c r="DQ28" s="557"/>
      <c r="DR28" s="557"/>
      <c r="DS28" s="558" t="s">
        <v>351</v>
      </c>
      <c r="DT28" s="558"/>
      <c r="DU28" s="558"/>
      <c r="DV28" s="558"/>
      <c r="DW28" s="558"/>
      <c r="DX28" s="558"/>
      <c r="DY28" s="563" t="s">
        <v>351</v>
      </c>
      <c r="DZ28" s="563"/>
      <c r="EA28" s="563"/>
      <c r="EB28" s="563"/>
      <c r="EC28" s="563"/>
      <c r="ED28" s="563"/>
      <c r="EE28" s="560" t="s">
        <v>351</v>
      </c>
      <c r="EF28" s="560"/>
      <c r="EG28" s="560"/>
      <c r="EH28" s="560"/>
      <c r="EI28" s="560"/>
      <c r="EJ28" s="560"/>
      <c r="EK28" s="557"/>
      <c r="EL28" s="557"/>
      <c r="EM28" s="557"/>
      <c r="EN28" s="557"/>
      <c r="EO28" s="557"/>
      <c r="EP28" s="557"/>
      <c r="EQ28" s="557"/>
      <c r="ER28" s="557"/>
      <c r="ES28" s="557"/>
      <c r="ET28" s="557"/>
      <c r="EU28" s="557"/>
      <c r="EV28" s="557"/>
      <c r="EW28" s="558" t="s">
        <v>351</v>
      </c>
      <c r="EX28" s="558"/>
      <c r="EY28" s="558"/>
      <c r="EZ28" s="558"/>
      <c r="FA28" s="558"/>
      <c r="FB28" s="558"/>
      <c r="FC28" s="563" t="s">
        <v>351</v>
      </c>
      <c r="FD28" s="563"/>
      <c r="FE28" s="563"/>
      <c r="FF28" s="563"/>
      <c r="FG28" s="563"/>
      <c r="FH28" s="563"/>
      <c r="FI28" s="560" t="s">
        <v>351</v>
      </c>
      <c r="FJ28" s="560"/>
      <c r="FK28" s="560"/>
      <c r="FL28" s="560"/>
      <c r="FM28" s="560"/>
      <c r="FN28" s="560"/>
    </row>
    <row r="29" spans="1:256" s="564" customFormat="1" x14ac:dyDescent="0.25">
      <c r="C29" s="558">
        <v>1</v>
      </c>
      <c r="D29" s="558"/>
      <c r="E29" s="558"/>
      <c r="F29" s="558"/>
      <c r="G29" s="558"/>
      <c r="H29" s="558"/>
      <c r="I29" s="563">
        <v>1</v>
      </c>
      <c r="J29" s="563"/>
      <c r="K29" s="563"/>
      <c r="L29" s="563"/>
      <c r="M29" s="563"/>
      <c r="N29" s="563"/>
      <c r="O29" s="560">
        <v>1</v>
      </c>
      <c r="P29" s="560"/>
      <c r="Q29" s="560"/>
      <c r="R29" s="560"/>
      <c r="S29" s="560"/>
      <c r="T29" s="560"/>
      <c r="U29" s="557"/>
      <c r="V29" s="557"/>
      <c r="W29" s="557"/>
      <c r="X29" s="557"/>
      <c r="Y29" s="557"/>
      <c r="Z29" s="557"/>
      <c r="AA29" s="557"/>
      <c r="AB29" s="557"/>
      <c r="AC29" s="557"/>
      <c r="AD29" s="557"/>
      <c r="AE29" s="557"/>
      <c r="AF29" s="557"/>
      <c r="AG29" s="558">
        <v>1</v>
      </c>
      <c r="AH29" s="558"/>
      <c r="AI29" s="558"/>
      <c r="AJ29" s="558"/>
      <c r="AK29" s="558"/>
      <c r="AL29" s="558"/>
      <c r="AM29" s="563">
        <v>1</v>
      </c>
      <c r="AN29" s="563"/>
      <c r="AO29" s="563"/>
      <c r="AP29" s="563"/>
      <c r="AQ29" s="563"/>
      <c r="AR29" s="563"/>
      <c r="AS29" s="560">
        <v>1</v>
      </c>
      <c r="AT29" s="560"/>
      <c r="AU29" s="560"/>
      <c r="AV29" s="560"/>
      <c r="AW29" s="560"/>
      <c r="AX29" s="560"/>
      <c r="AY29" s="557"/>
      <c r="AZ29" s="557"/>
      <c r="BA29" s="557"/>
      <c r="BB29" s="557"/>
      <c r="BC29" s="557"/>
      <c r="BD29" s="557"/>
      <c r="BE29" s="557"/>
      <c r="BF29" s="557"/>
      <c r="BG29" s="557"/>
      <c r="BH29" s="557"/>
      <c r="BI29" s="557"/>
      <c r="BJ29" s="557"/>
      <c r="BK29" s="558">
        <v>1</v>
      </c>
      <c r="BL29" s="558"/>
      <c r="BM29" s="558"/>
      <c r="BN29" s="558"/>
      <c r="BO29" s="558"/>
      <c r="BP29" s="558"/>
      <c r="BQ29" s="563">
        <v>1</v>
      </c>
      <c r="BR29" s="563"/>
      <c r="BS29" s="563"/>
      <c r="BT29" s="563"/>
      <c r="BU29" s="563"/>
      <c r="BV29" s="563"/>
      <c r="BW29" s="560">
        <v>1</v>
      </c>
      <c r="BX29" s="560"/>
      <c r="BY29" s="560"/>
      <c r="BZ29" s="560"/>
      <c r="CA29" s="560"/>
      <c r="CB29" s="560"/>
      <c r="CC29" s="557"/>
      <c r="CD29" s="557"/>
      <c r="CE29" s="557"/>
      <c r="CF29" s="557"/>
      <c r="CG29" s="557"/>
      <c r="CH29" s="557"/>
      <c r="CI29" s="557"/>
      <c r="CJ29" s="557"/>
      <c r="CK29" s="557"/>
      <c r="CL29" s="557"/>
      <c r="CM29" s="557"/>
      <c r="CN29" s="557"/>
      <c r="CO29" s="558">
        <v>1</v>
      </c>
      <c r="CP29" s="558"/>
      <c r="CQ29" s="558"/>
      <c r="CR29" s="558"/>
      <c r="CS29" s="558"/>
      <c r="CT29" s="558"/>
      <c r="CU29" s="563">
        <v>1</v>
      </c>
      <c r="CV29" s="563"/>
      <c r="CW29" s="563"/>
      <c r="CX29" s="563"/>
      <c r="CY29" s="563"/>
      <c r="CZ29" s="563"/>
      <c r="DA29" s="560">
        <v>1</v>
      </c>
      <c r="DB29" s="560"/>
      <c r="DC29" s="560"/>
      <c r="DD29" s="560"/>
      <c r="DE29" s="560"/>
      <c r="DF29" s="560"/>
      <c r="DG29" s="557"/>
      <c r="DH29" s="557"/>
      <c r="DI29" s="557"/>
      <c r="DJ29" s="557"/>
      <c r="DK29" s="557"/>
      <c r="DL29" s="557"/>
      <c r="DM29" s="557"/>
      <c r="DN29" s="557"/>
      <c r="DO29" s="557"/>
      <c r="DP29" s="557"/>
      <c r="DQ29" s="557"/>
      <c r="DR29" s="557"/>
      <c r="DS29" s="558">
        <v>1</v>
      </c>
      <c r="DT29" s="558"/>
      <c r="DU29" s="558"/>
      <c r="DV29" s="558"/>
      <c r="DW29" s="558"/>
      <c r="DX29" s="558"/>
      <c r="DY29" s="563">
        <v>1</v>
      </c>
      <c r="DZ29" s="563"/>
      <c r="EA29" s="563"/>
      <c r="EB29" s="563"/>
      <c r="EC29" s="563"/>
      <c r="ED29" s="563"/>
      <c r="EE29" s="560">
        <v>1</v>
      </c>
      <c r="EF29" s="560"/>
      <c r="EG29" s="560"/>
      <c r="EH29" s="560"/>
      <c r="EI29" s="560"/>
      <c r="EJ29" s="560"/>
      <c r="EK29" s="557"/>
      <c r="EL29" s="557"/>
      <c r="EM29" s="557"/>
      <c r="EN29" s="557"/>
      <c r="EO29" s="557"/>
      <c r="EP29" s="557"/>
      <c r="EQ29" s="557"/>
      <c r="ER29" s="557"/>
      <c r="ES29" s="557"/>
      <c r="ET29" s="557"/>
      <c r="EU29" s="557"/>
      <c r="EV29" s="557"/>
      <c r="EW29" s="558">
        <v>1</v>
      </c>
      <c r="EX29" s="558"/>
      <c r="EY29" s="558"/>
      <c r="EZ29" s="558"/>
      <c r="FA29" s="558"/>
      <c r="FB29" s="558"/>
      <c r="FC29" s="563">
        <v>1</v>
      </c>
      <c r="FD29" s="563"/>
      <c r="FE29" s="563"/>
      <c r="FF29" s="563"/>
      <c r="FG29" s="563"/>
      <c r="FH29" s="563"/>
      <c r="FI29" s="560">
        <v>1</v>
      </c>
      <c r="FJ29" s="560"/>
      <c r="FK29" s="560"/>
      <c r="FL29" s="560"/>
      <c r="FM29" s="560"/>
      <c r="FN29" s="560"/>
    </row>
    <row r="30" spans="1:256" s="564" customFormat="1" x14ac:dyDescent="0.25">
      <c r="C30" s="558" t="s">
        <v>364</v>
      </c>
      <c r="D30" s="558"/>
      <c r="E30" s="558"/>
      <c r="F30" s="558"/>
      <c r="G30" s="558"/>
      <c r="H30" s="558"/>
      <c r="I30" s="563" t="s">
        <v>365</v>
      </c>
      <c r="J30" s="563"/>
      <c r="K30" s="563"/>
      <c r="L30" s="563"/>
      <c r="M30" s="563"/>
      <c r="N30" s="563"/>
      <c r="O30" s="560" t="s">
        <v>366</v>
      </c>
      <c r="P30" s="560"/>
      <c r="Q30" s="560"/>
      <c r="R30" s="560"/>
      <c r="S30" s="560"/>
      <c r="T30" s="560"/>
      <c r="U30" s="557"/>
      <c r="V30" s="557"/>
      <c r="W30" s="557"/>
      <c r="X30" s="557"/>
      <c r="Y30" s="557"/>
      <c r="Z30" s="557"/>
      <c r="AA30" s="557"/>
      <c r="AB30" s="557"/>
      <c r="AC30" s="557"/>
      <c r="AD30" s="557"/>
      <c r="AE30" s="557"/>
      <c r="AF30" s="557"/>
      <c r="AG30" s="558" t="s">
        <v>364</v>
      </c>
      <c r="AH30" s="558"/>
      <c r="AI30" s="558"/>
      <c r="AJ30" s="558"/>
      <c r="AK30" s="558"/>
      <c r="AL30" s="558"/>
      <c r="AM30" s="563" t="s">
        <v>365</v>
      </c>
      <c r="AN30" s="563"/>
      <c r="AO30" s="563"/>
      <c r="AP30" s="563"/>
      <c r="AQ30" s="563"/>
      <c r="AR30" s="563"/>
      <c r="AS30" s="560" t="s">
        <v>366</v>
      </c>
      <c r="AT30" s="560"/>
      <c r="AU30" s="560"/>
      <c r="AV30" s="560"/>
      <c r="AW30" s="560"/>
      <c r="AX30" s="560"/>
      <c r="AY30" s="557"/>
      <c r="AZ30" s="557"/>
      <c r="BA30" s="557"/>
      <c r="BB30" s="557"/>
      <c r="BC30" s="557"/>
      <c r="BD30" s="557"/>
      <c r="BE30" s="557"/>
      <c r="BF30" s="557"/>
      <c r="BG30" s="557"/>
      <c r="BH30" s="557"/>
      <c r="BI30" s="557"/>
      <c r="BJ30" s="557"/>
      <c r="BK30" s="558" t="s">
        <v>364</v>
      </c>
      <c r="BL30" s="558"/>
      <c r="BM30" s="558"/>
      <c r="BN30" s="558"/>
      <c r="BO30" s="558"/>
      <c r="BP30" s="558"/>
      <c r="BQ30" s="563" t="s">
        <v>365</v>
      </c>
      <c r="BR30" s="563"/>
      <c r="BS30" s="563"/>
      <c r="BT30" s="563"/>
      <c r="BU30" s="563"/>
      <c r="BV30" s="563"/>
      <c r="BW30" s="560" t="s">
        <v>366</v>
      </c>
      <c r="BX30" s="560"/>
      <c r="BY30" s="560"/>
      <c r="BZ30" s="560"/>
      <c r="CA30" s="560"/>
      <c r="CB30" s="560"/>
      <c r="CC30" s="557"/>
      <c r="CD30" s="557"/>
      <c r="CE30" s="557"/>
      <c r="CF30" s="557"/>
      <c r="CG30" s="557"/>
      <c r="CH30" s="557"/>
      <c r="CI30" s="557"/>
      <c r="CJ30" s="557"/>
      <c r="CK30" s="557"/>
      <c r="CL30" s="557"/>
      <c r="CM30" s="557"/>
      <c r="CN30" s="557"/>
      <c r="CO30" s="558" t="s">
        <v>364</v>
      </c>
      <c r="CP30" s="558"/>
      <c r="CQ30" s="558"/>
      <c r="CR30" s="558"/>
      <c r="CS30" s="558"/>
      <c r="CT30" s="558"/>
      <c r="CU30" s="563" t="s">
        <v>365</v>
      </c>
      <c r="CV30" s="563"/>
      <c r="CW30" s="563"/>
      <c r="CX30" s="563"/>
      <c r="CY30" s="563"/>
      <c r="CZ30" s="563"/>
      <c r="DA30" s="560" t="s">
        <v>366</v>
      </c>
      <c r="DB30" s="560"/>
      <c r="DC30" s="560"/>
      <c r="DD30" s="560"/>
      <c r="DE30" s="560"/>
      <c r="DF30" s="560"/>
      <c r="DG30" s="557"/>
      <c r="DH30" s="557"/>
      <c r="DI30" s="557"/>
      <c r="DJ30" s="557"/>
      <c r="DK30" s="557"/>
      <c r="DL30" s="557"/>
      <c r="DM30" s="557"/>
      <c r="DN30" s="557"/>
      <c r="DO30" s="557"/>
      <c r="DP30" s="557"/>
      <c r="DQ30" s="557"/>
      <c r="DR30" s="557"/>
      <c r="DS30" s="558" t="s">
        <v>364</v>
      </c>
      <c r="DT30" s="558"/>
      <c r="DU30" s="558"/>
      <c r="DV30" s="558"/>
      <c r="DW30" s="558"/>
      <c r="DX30" s="558"/>
      <c r="DY30" s="563" t="s">
        <v>365</v>
      </c>
      <c r="DZ30" s="563"/>
      <c r="EA30" s="563"/>
      <c r="EB30" s="563"/>
      <c r="EC30" s="563"/>
      <c r="ED30" s="563"/>
      <c r="EE30" s="560" t="s">
        <v>366</v>
      </c>
      <c r="EF30" s="560"/>
      <c r="EG30" s="560"/>
      <c r="EH30" s="560"/>
      <c r="EI30" s="560"/>
      <c r="EJ30" s="560"/>
      <c r="EK30" s="557"/>
      <c r="EL30" s="557"/>
      <c r="EM30" s="557"/>
      <c r="EN30" s="557"/>
      <c r="EO30" s="557"/>
      <c r="EP30" s="557"/>
      <c r="EQ30" s="557"/>
      <c r="ER30" s="557"/>
      <c r="ES30" s="557"/>
      <c r="ET30" s="557"/>
      <c r="EU30" s="557"/>
      <c r="EV30" s="557"/>
      <c r="EW30" s="558" t="s">
        <v>364</v>
      </c>
      <c r="EX30" s="558"/>
      <c r="EY30" s="558"/>
      <c r="EZ30" s="558"/>
      <c r="FA30" s="558"/>
      <c r="FB30" s="558"/>
      <c r="FC30" s="563" t="s">
        <v>365</v>
      </c>
      <c r="FD30" s="563"/>
      <c r="FE30" s="563"/>
      <c r="FF30" s="563"/>
      <c r="FG30" s="563"/>
      <c r="FH30" s="563"/>
      <c r="FI30" s="560" t="s">
        <v>366</v>
      </c>
      <c r="FJ30" s="560"/>
      <c r="FK30" s="560"/>
      <c r="FL30" s="560"/>
      <c r="FM30" s="560"/>
      <c r="FN30" s="560"/>
    </row>
    <row r="31" spans="1:256" s="564" customFormat="1" x14ac:dyDescent="0.25">
      <c r="C31" s="558">
        <v>2</v>
      </c>
      <c r="D31" s="558"/>
      <c r="E31" s="558"/>
      <c r="F31" s="558" t="s">
        <v>326</v>
      </c>
      <c r="G31" s="558"/>
      <c r="H31" s="558"/>
      <c r="I31" s="563">
        <v>2</v>
      </c>
      <c r="J31" s="563"/>
      <c r="K31" s="563"/>
      <c r="L31" s="563" t="s">
        <v>326</v>
      </c>
      <c r="M31" s="563"/>
      <c r="N31" s="563"/>
      <c r="O31" s="560">
        <v>1</v>
      </c>
      <c r="P31" s="560"/>
      <c r="Q31" s="560"/>
      <c r="R31" s="560" t="s">
        <v>326</v>
      </c>
      <c r="S31" s="560"/>
      <c r="T31" s="560"/>
      <c r="U31" s="557"/>
      <c r="V31" s="557"/>
      <c r="W31" s="557"/>
      <c r="X31" s="557"/>
      <c r="Y31" s="557"/>
      <c r="Z31" s="557"/>
      <c r="AA31" s="557"/>
      <c r="AB31" s="557"/>
      <c r="AC31" s="557"/>
      <c r="AD31" s="557"/>
      <c r="AE31" s="557"/>
      <c r="AF31" s="557"/>
      <c r="AG31" s="558">
        <v>2</v>
      </c>
      <c r="AH31" s="558"/>
      <c r="AI31" s="558"/>
      <c r="AJ31" s="558" t="s">
        <v>326</v>
      </c>
      <c r="AK31" s="558"/>
      <c r="AL31" s="558"/>
      <c r="AM31" s="563">
        <v>2</v>
      </c>
      <c r="AN31" s="563"/>
      <c r="AO31" s="563"/>
      <c r="AP31" s="563" t="s">
        <v>326</v>
      </c>
      <c r="AQ31" s="563"/>
      <c r="AR31" s="563"/>
      <c r="AS31" s="560">
        <v>1</v>
      </c>
      <c r="AT31" s="560"/>
      <c r="AU31" s="560"/>
      <c r="AV31" s="560" t="s">
        <v>326</v>
      </c>
      <c r="AW31" s="560"/>
      <c r="AX31" s="560"/>
      <c r="AY31" s="557"/>
      <c r="AZ31" s="557"/>
      <c r="BA31" s="557"/>
      <c r="BB31" s="557"/>
      <c r="BC31" s="557"/>
      <c r="BD31" s="557"/>
      <c r="BE31" s="557"/>
      <c r="BF31" s="557"/>
      <c r="BG31" s="557"/>
      <c r="BH31" s="557"/>
      <c r="BI31" s="557"/>
      <c r="BJ31" s="557"/>
      <c r="BK31" s="558">
        <v>2</v>
      </c>
      <c r="BL31" s="558"/>
      <c r="BM31" s="558"/>
      <c r="BN31" s="558" t="s">
        <v>326</v>
      </c>
      <c r="BO31" s="558"/>
      <c r="BP31" s="558"/>
      <c r="BQ31" s="563">
        <v>2</v>
      </c>
      <c r="BR31" s="563"/>
      <c r="BS31" s="563"/>
      <c r="BT31" s="563" t="s">
        <v>326</v>
      </c>
      <c r="BU31" s="563"/>
      <c r="BV31" s="563"/>
      <c r="BW31" s="560">
        <v>1</v>
      </c>
      <c r="BX31" s="560"/>
      <c r="BY31" s="560"/>
      <c r="BZ31" s="560" t="s">
        <v>326</v>
      </c>
      <c r="CA31" s="560"/>
      <c r="CB31" s="560"/>
      <c r="CC31" s="557"/>
      <c r="CD31" s="557"/>
      <c r="CE31" s="557"/>
      <c r="CF31" s="557"/>
      <c r="CG31" s="557"/>
      <c r="CH31" s="557"/>
      <c r="CI31" s="557"/>
      <c r="CJ31" s="557"/>
      <c r="CK31" s="557"/>
      <c r="CL31" s="557"/>
      <c r="CM31" s="557"/>
      <c r="CN31" s="557"/>
      <c r="CO31" s="558">
        <v>2</v>
      </c>
      <c r="CP31" s="558"/>
      <c r="CQ31" s="558"/>
      <c r="CR31" s="558" t="s">
        <v>326</v>
      </c>
      <c r="CS31" s="558"/>
      <c r="CT31" s="558"/>
      <c r="CU31" s="563">
        <v>2</v>
      </c>
      <c r="CV31" s="563"/>
      <c r="CW31" s="563"/>
      <c r="CX31" s="563" t="s">
        <v>326</v>
      </c>
      <c r="CY31" s="563"/>
      <c r="CZ31" s="563"/>
      <c r="DA31" s="560">
        <v>1</v>
      </c>
      <c r="DB31" s="560"/>
      <c r="DC31" s="560"/>
      <c r="DD31" s="560" t="s">
        <v>326</v>
      </c>
      <c r="DE31" s="560"/>
      <c r="DF31" s="560"/>
      <c r="DG31" s="557"/>
      <c r="DH31" s="557"/>
      <c r="DI31" s="557"/>
      <c r="DJ31" s="557"/>
      <c r="DK31" s="557"/>
      <c r="DL31" s="557"/>
      <c r="DM31" s="557"/>
      <c r="DN31" s="557"/>
      <c r="DO31" s="557"/>
      <c r="DP31" s="557"/>
      <c r="DQ31" s="557"/>
      <c r="DR31" s="557"/>
      <c r="DS31" s="558">
        <v>2</v>
      </c>
      <c r="DT31" s="558"/>
      <c r="DU31" s="558"/>
      <c r="DV31" s="558" t="s">
        <v>326</v>
      </c>
      <c r="DW31" s="558"/>
      <c r="DX31" s="558"/>
      <c r="DY31" s="563">
        <v>2</v>
      </c>
      <c r="DZ31" s="563"/>
      <c r="EA31" s="563"/>
      <c r="EB31" s="563" t="s">
        <v>326</v>
      </c>
      <c r="EC31" s="563"/>
      <c r="ED31" s="563"/>
      <c r="EE31" s="560">
        <v>1</v>
      </c>
      <c r="EF31" s="560"/>
      <c r="EG31" s="560"/>
      <c r="EH31" s="560" t="s">
        <v>326</v>
      </c>
      <c r="EI31" s="560"/>
      <c r="EJ31" s="560"/>
      <c r="EK31" s="557"/>
      <c r="EL31" s="557"/>
      <c r="EM31" s="557"/>
      <c r="EN31" s="557"/>
      <c r="EO31" s="557"/>
      <c r="EP31" s="557"/>
      <c r="EQ31" s="557"/>
      <c r="ER31" s="557"/>
      <c r="ES31" s="557"/>
      <c r="ET31" s="557"/>
      <c r="EU31" s="557"/>
      <c r="EV31" s="557"/>
      <c r="EW31" s="558">
        <v>2</v>
      </c>
      <c r="EX31" s="558"/>
      <c r="EY31" s="558"/>
      <c r="EZ31" s="558" t="s">
        <v>326</v>
      </c>
      <c r="FA31" s="558"/>
      <c r="FB31" s="558"/>
      <c r="FC31" s="563">
        <v>2</v>
      </c>
      <c r="FD31" s="563"/>
      <c r="FE31" s="563"/>
      <c r="FF31" s="563" t="s">
        <v>326</v>
      </c>
      <c r="FG31" s="563"/>
      <c r="FH31" s="563"/>
      <c r="FI31" s="560">
        <v>1</v>
      </c>
      <c r="FJ31" s="560"/>
      <c r="FK31" s="560"/>
      <c r="FL31" s="560" t="s">
        <v>326</v>
      </c>
      <c r="FM31" s="560"/>
      <c r="FN31" s="560"/>
    </row>
    <row r="32" spans="1:256" s="564" customFormat="1" x14ac:dyDescent="0.25">
      <c r="C32" s="558" t="s">
        <v>352</v>
      </c>
      <c r="D32" s="558"/>
      <c r="E32" s="558"/>
      <c r="F32" s="558" t="s">
        <v>352</v>
      </c>
      <c r="G32" s="558"/>
      <c r="H32" s="558"/>
      <c r="I32" s="563" t="s">
        <v>352</v>
      </c>
      <c r="J32" s="563"/>
      <c r="K32" s="563"/>
      <c r="L32" s="563" t="s">
        <v>352</v>
      </c>
      <c r="M32" s="563"/>
      <c r="N32" s="563"/>
      <c r="O32" s="560" t="s">
        <v>352</v>
      </c>
      <c r="P32" s="560"/>
      <c r="Q32" s="560"/>
      <c r="R32" s="560" t="s">
        <v>352</v>
      </c>
      <c r="S32" s="560"/>
      <c r="T32" s="560"/>
      <c r="U32" s="557"/>
      <c r="V32" s="557"/>
      <c r="W32" s="557"/>
      <c r="X32" s="557"/>
      <c r="Y32" s="557"/>
      <c r="Z32" s="557"/>
      <c r="AA32" s="557"/>
      <c r="AB32" s="557"/>
      <c r="AC32" s="557"/>
      <c r="AD32" s="557"/>
      <c r="AE32" s="557"/>
      <c r="AF32" s="557"/>
      <c r="AG32" s="558" t="s">
        <v>352</v>
      </c>
      <c r="AH32" s="558"/>
      <c r="AI32" s="558"/>
      <c r="AJ32" s="558" t="s">
        <v>352</v>
      </c>
      <c r="AK32" s="558"/>
      <c r="AL32" s="558"/>
      <c r="AM32" s="563" t="s">
        <v>352</v>
      </c>
      <c r="AN32" s="563"/>
      <c r="AO32" s="563"/>
      <c r="AP32" s="563" t="s">
        <v>352</v>
      </c>
      <c r="AQ32" s="563"/>
      <c r="AR32" s="563"/>
      <c r="AS32" s="560" t="s">
        <v>352</v>
      </c>
      <c r="AT32" s="560"/>
      <c r="AU32" s="560"/>
      <c r="AV32" s="560" t="s">
        <v>352</v>
      </c>
      <c r="AW32" s="560"/>
      <c r="AX32" s="560"/>
      <c r="AY32" s="557"/>
      <c r="AZ32" s="557"/>
      <c r="BA32" s="557"/>
      <c r="BB32" s="557"/>
      <c r="BC32" s="557"/>
      <c r="BD32" s="557"/>
      <c r="BE32" s="557"/>
      <c r="BF32" s="557"/>
      <c r="BG32" s="557"/>
      <c r="BH32" s="557"/>
      <c r="BI32" s="557"/>
      <c r="BJ32" s="557"/>
      <c r="BK32" s="558" t="s">
        <v>352</v>
      </c>
      <c r="BL32" s="558"/>
      <c r="BM32" s="558"/>
      <c r="BN32" s="558" t="s">
        <v>352</v>
      </c>
      <c r="BO32" s="558"/>
      <c r="BP32" s="558"/>
      <c r="BQ32" s="563" t="s">
        <v>352</v>
      </c>
      <c r="BR32" s="563"/>
      <c r="BS32" s="563"/>
      <c r="BT32" s="563" t="s">
        <v>352</v>
      </c>
      <c r="BU32" s="563"/>
      <c r="BV32" s="563"/>
      <c r="BW32" s="560" t="s">
        <v>352</v>
      </c>
      <c r="BX32" s="560"/>
      <c r="BY32" s="560"/>
      <c r="BZ32" s="560" t="s">
        <v>352</v>
      </c>
      <c r="CA32" s="560"/>
      <c r="CB32" s="560"/>
      <c r="CC32" s="557"/>
      <c r="CD32" s="557"/>
      <c r="CE32" s="557"/>
      <c r="CF32" s="557"/>
      <c r="CG32" s="557"/>
      <c r="CH32" s="557"/>
      <c r="CI32" s="557"/>
      <c r="CJ32" s="557"/>
      <c r="CK32" s="557"/>
      <c r="CL32" s="557"/>
      <c r="CM32" s="557"/>
      <c r="CN32" s="557"/>
      <c r="CO32" s="558" t="s">
        <v>352</v>
      </c>
      <c r="CP32" s="558"/>
      <c r="CQ32" s="558"/>
      <c r="CR32" s="558" t="s">
        <v>352</v>
      </c>
      <c r="CS32" s="558"/>
      <c r="CT32" s="558"/>
      <c r="CU32" s="563" t="s">
        <v>352</v>
      </c>
      <c r="CV32" s="563"/>
      <c r="CW32" s="563"/>
      <c r="CX32" s="563" t="s">
        <v>352</v>
      </c>
      <c r="CY32" s="563"/>
      <c r="CZ32" s="563"/>
      <c r="DA32" s="560" t="s">
        <v>352</v>
      </c>
      <c r="DB32" s="560"/>
      <c r="DC32" s="560"/>
      <c r="DD32" s="560" t="s">
        <v>352</v>
      </c>
      <c r="DE32" s="560"/>
      <c r="DF32" s="560"/>
      <c r="DG32" s="557"/>
      <c r="DH32" s="557"/>
      <c r="DI32" s="557"/>
      <c r="DJ32" s="557"/>
      <c r="DK32" s="557"/>
      <c r="DL32" s="557"/>
      <c r="DM32" s="557"/>
      <c r="DN32" s="557"/>
      <c r="DO32" s="557"/>
      <c r="DP32" s="557"/>
      <c r="DQ32" s="557"/>
      <c r="DR32" s="557"/>
      <c r="DS32" s="558" t="s">
        <v>352</v>
      </c>
      <c r="DT32" s="558"/>
      <c r="DU32" s="558"/>
      <c r="DV32" s="558" t="s">
        <v>352</v>
      </c>
      <c r="DW32" s="558"/>
      <c r="DX32" s="558"/>
      <c r="DY32" s="563" t="s">
        <v>352</v>
      </c>
      <c r="DZ32" s="563"/>
      <c r="EA32" s="563"/>
      <c r="EB32" s="563" t="s">
        <v>352</v>
      </c>
      <c r="EC32" s="563"/>
      <c r="ED32" s="563"/>
      <c r="EE32" s="560" t="s">
        <v>352</v>
      </c>
      <c r="EF32" s="560"/>
      <c r="EG32" s="560"/>
      <c r="EH32" s="560" t="s">
        <v>352</v>
      </c>
      <c r="EI32" s="560"/>
      <c r="EJ32" s="560"/>
      <c r="EK32" s="557"/>
      <c r="EL32" s="557"/>
      <c r="EM32" s="557"/>
      <c r="EN32" s="557"/>
      <c r="EO32" s="557"/>
      <c r="EP32" s="557"/>
      <c r="EQ32" s="557"/>
      <c r="ER32" s="557"/>
      <c r="ES32" s="557"/>
      <c r="ET32" s="557"/>
      <c r="EU32" s="557"/>
      <c r="EV32" s="557"/>
      <c r="EW32" s="558" t="s">
        <v>352</v>
      </c>
      <c r="EX32" s="558"/>
      <c r="EY32" s="558"/>
      <c r="EZ32" s="558" t="s">
        <v>352</v>
      </c>
      <c r="FA32" s="558"/>
      <c r="FB32" s="558"/>
      <c r="FC32" s="563" t="s">
        <v>352</v>
      </c>
      <c r="FD32" s="563"/>
      <c r="FE32" s="563"/>
      <c r="FF32" s="563" t="s">
        <v>352</v>
      </c>
      <c r="FG32" s="563"/>
      <c r="FH32" s="563"/>
      <c r="FI32" s="560" t="s">
        <v>352</v>
      </c>
      <c r="FJ32" s="560"/>
      <c r="FK32" s="560"/>
      <c r="FL32" s="560" t="s">
        <v>352</v>
      </c>
      <c r="FM32" s="560"/>
      <c r="FN32" s="560"/>
    </row>
    <row r="33" spans="1:228" s="564" customFormat="1" x14ac:dyDescent="0.25">
      <c r="C33" s="558" t="s">
        <v>326</v>
      </c>
      <c r="D33" s="558" t="s">
        <v>354</v>
      </c>
      <c r="E33" s="558" t="s">
        <v>353</v>
      </c>
      <c r="F33" s="558" t="s">
        <v>326</v>
      </c>
      <c r="G33" s="558" t="s">
        <v>354</v>
      </c>
      <c r="H33" s="558" t="s">
        <v>353</v>
      </c>
      <c r="I33" s="563" t="s">
        <v>326</v>
      </c>
      <c r="J33" s="563" t="s">
        <v>354</v>
      </c>
      <c r="K33" s="563" t="s">
        <v>353</v>
      </c>
      <c r="L33" s="563" t="s">
        <v>326</v>
      </c>
      <c r="M33" s="563" t="s">
        <v>354</v>
      </c>
      <c r="N33" s="563" t="s">
        <v>353</v>
      </c>
      <c r="O33" s="560" t="s">
        <v>326</v>
      </c>
      <c r="P33" s="560" t="s">
        <v>354</v>
      </c>
      <c r="Q33" s="560" t="s">
        <v>353</v>
      </c>
      <c r="R33" s="560" t="s">
        <v>326</v>
      </c>
      <c r="S33" s="560" t="s">
        <v>354</v>
      </c>
      <c r="T33" s="560" t="s">
        <v>353</v>
      </c>
      <c r="U33" s="557"/>
      <c r="V33" s="557"/>
      <c r="W33" s="557"/>
      <c r="X33" s="557"/>
      <c r="Y33" s="557"/>
      <c r="Z33" s="557"/>
      <c r="AA33" s="557"/>
      <c r="AB33" s="557"/>
      <c r="AC33" s="557"/>
      <c r="AD33" s="557"/>
      <c r="AE33" s="557"/>
      <c r="AF33" s="557"/>
      <c r="AG33" s="558" t="s">
        <v>326</v>
      </c>
      <c r="AH33" s="558" t="s">
        <v>354</v>
      </c>
      <c r="AI33" s="558" t="s">
        <v>353</v>
      </c>
      <c r="AJ33" s="558" t="s">
        <v>326</v>
      </c>
      <c r="AK33" s="558" t="s">
        <v>354</v>
      </c>
      <c r="AL33" s="558" t="s">
        <v>353</v>
      </c>
      <c r="AM33" s="563" t="s">
        <v>326</v>
      </c>
      <c r="AN33" s="563" t="s">
        <v>354</v>
      </c>
      <c r="AO33" s="563" t="s">
        <v>353</v>
      </c>
      <c r="AP33" s="563" t="s">
        <v>326</v>
      </c>
      <c r="AQ33" s="563" t="s">
        <v>354</v>
      </c>
      <c r="AR33" s="563" t="s">
        <v>353</v>
      </c>
      <c r="AS33" s="560" t="s">
        <v>326</v>
      </c>
      <c r="AT33" s="560" t="s">
        <v>354</v>
      </c>
      <c r="AU33" s="560" t="s">
        <v>353</v>
      </c>
      <c r="AV33" s="560" t="s">
        <v>326</v>
      </c>
      <c r="AW33" s="560" t="s">
        <v>354</v>
      </c>
      <c r="AX33" s="560" t="s">
        <v>353</v>
      </c>
      <c r="AY33" s="557"/>
      <c r="AZ33" s="557"/>
      <c r="BA33" s="557"/>
      <c r="BB33" s="557"/>
      <c r="BC33" s="557"/>
      <c r="BD33" s="557"/>
      <c r="BE33" s="557"/>
      <c r="BF33" s="557"/>
      <c r="BG33" s="557"/>
      <c r="BH33" s="557"/>
      <c r="BI33" s="557"/>
      <c r="BJ33" s="557"/>
      <c r="BK33" s="558" t="s">
        <v>326</v>
      </c>
      <c r="BL33" s="558" t="s">
        <v>354</v>
      </c>
      <c r="BM33" s="558" t="s">
        <v>353</v>
      </c>
      <c r="BN33" s="558" t="s">
        <v>326</v>
      </c>
      <c r="BO33" s="558" t="s">
        <v>354</v>
      </c>
      <c r="BP33" s="558" t="s">
        <v>353</v>
      </c>
      <c r="BQ33" s="563" t="s">
        <v>326</v>
      </c>
      <c r="BR33" s="563" t="s">
        <v>354</v>
      </c>
      <c r="BS33" s="563" t="s">
        <v>353</v>
      </c>
      <c r="BT33" s="563" t="s">
        <v>326</v>
      </c>
      <c r="BU33" s="563" t="s">
        <v>354</v>
      </c>
      <c r="BV33" s="563" t="s">
        <v>353</v>
      </c>
      <c r="BW33" s="560" t="s">
        <v>326</v>
      </c>
      <c r="BX33" s="560" t="s">
        <v>354</v>
      </c>
      <c r="BY33" s="560" t="s">
        <v>353</v>
      </c>
      <c r="BZ33" s="560" t="s">
        <v>326</v>
      </c>
      <c r="CA33" s="560" t="s">
        <v>354</v>
      </c>
      <c r="CB33" s="560" t="s">
        <v>353</v>
      </c>
      <c r="CC33" s="557"/>
      <c r="CD33" s="557"/>
      <c r="CE33" s="557"/>
      <c r="CF33" s="557"/>
      <c r="CG33" s="557"/>
      <c r="CH33" s="557"/>
      <c r="CI33" s="557"/>
      <c r="CJ33" s="557"/>
      <c r="CK33" s="557"/>
      <c r="CL33" s="557"/>
      <c r="CM33" s="557"/>
      <c r="CN33" s="557"/>
      <c r="CO33" s="558" t="s">
        <v>326</v>
      </c>
      <c r="CP33" s="558" t="s">
        <v>354</v>
      </c>
      <c r="CQ33" s="558" t="s">
        <v>353</v>
      </c>
      <c r="CR33" s="558" t="s">
        <v>326</v>
      </c>
      <c r="CS33" s="558" t="s">
        <v>354</v>
      </c>
      <c r="CT33" s="558" t="s">
        <v>353</v>
      </c>
      <c r="CU33" s="563" t="s">
        <v>326</v>
      </c>
      <c r="CV33" s="563" t="s">
        <v>354</v>
      </c>
      <c r="CW33" s="563" t="s">
        <v>353</v>
      </c>
      <c r="CX33" s="563" t="s">
        <v>326</v>
      </c>
      <c r="CY33" s="563" t="s">
        <v>354</v>
      </c>
      <c r="CZ33" s="563" t="s">
        <v>353</v>
      </c>
      <c r="DA33" s="560" t="s">
        <v>326</v>
      </c>
      <c r="DB33" s="560" t="s">
        <v>354</v>
      </c>
      <c r="DC33" s="560" t="s">
        <v>353</v>
      </c>
      <c r="DD33" s="560" t="s">
        <v>326</v>
      </c>
      <c r="DE33" s="560" t="s">
        <v>354</v>
      </c>
      <c r="DF33" s="560" t="s">
        <v>353</v>
      </c>
      <c r="DG33" s="557"/>
      <c r="DH33" s="557"/>
      <c r="DI33" s="557"/>
      <c r="DJ33" s="557"/>
      <c r="DK33" s="557"/>
      <c r="DL33" s="557"/>
      <c r="DM33" s="557"/>
      <c r="DN33" s="557"/>
      <c r="DO33" s="557"/>
      <c r="DP33" s="557"/>
      <c r="DQ33" s="557"/>
      <c r="DR33" s="557"/>
      <c r="DS33" s="558" t="s">
        <v>326</v>
      </c>
      <c r="DT33" s="558" t="s">
        <v>354</v>
      </c>
      <c r="DU33" s="558" t="s">
        <v>353</v>
      </c>
      <c r="DV33" s="558" t="s">
        <v>326</v>
      </c>
      <c r="DW33" s="558" t="s">
        <v>354</v>
      </c>
      <c r="DX33" s="558" t="s">
        <v>353</v>
      </c>
      <c r="DY33" s="563" t="s">
        <v>326</v>
      </c>
      <c r="DZ33" s="563" t="s">
        <v>354</v>
      </c>
      <c r="EA33" s="563" t="s">
        <v>353</v>
      </c>
      <c r="EB33" s="563" t="s">
        <v>326</v>
      </c>
      <c r="EC33" s="563" t="s">
        <v>354</v>
      </c>
      <c r="ED33" s="563" t="s">
        <v>353</v>
      </c>
      <c r="EE33" s="560" t="s">
        <v>326</v>
      </c>
      <c r="EF33" s="560" t="s">
        <v>354</v>
      </c>
      <c r="EG33" s="560" t="s">
        <v>353</v>
      </c>
      <c r="EH33" s="560" t="s">
        <v>326</v>
      </c>
      <c r="EI33" s="560" t="s">
        <v>354</v>
      </c>
      <c r="EJ33" s="560" t="s">
        <v>353</v>
      </c>
      <c r="EK33" s="557"/>
      <c r="EL33" s="557"/>
      <c r="EM33" s="557"/>
      <c r="EN33" s="557"/>
      <c r="EO33" s="557"/>
      <c r="EP33" s="557"/>
      <c r="EQ33" s="557"/>
      <c r="ER33" s="557"/>
      <c r="ES33" s="557"/>
      <c r="ET33" s="557"/>
      <c r="EU33" s="557"/>
      <c r="EV33" s="557"/>
      <c r="EW33" s="558" t="s">
        <v>326</v>
      </c>
      <c r="EX33" s="558" t="s">
        <v>354</v>
      </c>
      <c r="EY33" s="558" t="s">
        <v>353</v>
      </c>
      <c r="EZ33" s="558" t="s">
        <v>326</v>
      </c>
      <c r="FA33" s="558" t="s">
        <v>354</v>
      </c>
      <c r="FB33" s="558" t="s">
        <v>353</v>
      </c>
      <c r="FC33" s="563" t="s">
        <v>326</v>
      </c>
      <c r="FD33" s="563" t="s">
        <v>354</v>
      </c>
      <c r="FE33" s="563" t="s">
        <v>353</v>
      </c>
      <c r="FF33" s="563" t="s">
        <v>326</v>
      </c>
      <c r="FG33" s="563" t="s">
        <v>354</v>
      </c>
      <c r="FH33" s="563" t="s">
        <v>353</v>
      </c>
      <c r="FI33" s="560" t="s">
        <v>326</v>
      </c>
      <c r="FJ33" s="560" t="s">
        <v>354</v>
      </c>
      <c r="FK33" s="560" t="s">
        <v>353</v>
      </c>
      <c r="FL33" s="560" t="s">
        <v>326</v>
      </c>
      <c r="FM33" s="560" t="s">
        <v>354</v>
      </c>
      <c r="FN33" s="560" t="s">
        <v>353</v>
      </c>
    </row>
    <row r="34" spans="1:228" s="564" customFormat="1" x14ac:dyDescent="0.25">
      <c r="C34" s="558" t="s">
        <v>372</v>
      </c>
      <c r="D34" s="558" t="s">
        <v>372</v>
      </c>
      <c r="E34" s="558" t="s">
        <v>372</v>
      </c>
      <c r="F34" s="558" t="s">
        <v>372</v>
      </c>
      <c r="G34" s="558" t="s">
        <v>372</v>
      </c>
      <c r="H34" s="558" t="s">
        <v>372</v>
      </c>
      <c r="I34" s="563" t="s">
        <v>372</v>
      </c>
      <c r="J34" s="563" t="s">
        <v>372</v>
      </c>
      <c r="K34" s="563" t="s">
        <v>372</v>
      </c>
      <c r="L34" s="563" t="s">
        <v>372</v>
      </c>
      <c r="M34" s="563" t="s">
        <v>372</v>
      </c>
      <c r="N34" s="563" t="s">
        <v>372</v>
      </c>
      <c r="O34" s="560" t="s">
        <v>372</v>
      </c>
      <c r="P34" s="560" t="s">
        <v>372</v>
      </c>
      <c r="Q34" s="560" t="s">
        <v>372</v>
      </c>
      <c r="R34" s="560" t="s">
        <v>372</v>
      </c>
      <c r="S34" s="560" t="s">
        <v>372</v>
      </c>
      <c r="T34" s="560" t="s">
        <v>372</v>
      </c>
      <c r="U34" s="557"/>
      <c r="V34" s="557"/>
      <c r="W34" s="557"/>
      <c r="X34" s="557"/>
      <c r="Y34" s="557"/>
      <c r="Z34" s="557"/>
      <c r="AA34" s="557"/>
      <c r="AB34" s="557"/>
      <c r="AC34" s="557"/>
      <c r="AD34" s="557"/>
      <c r="AE34" s="557"/>
      <c r="AF34" s="557"/>
      <c r="AG34" s="558" t="s">
        <v>372</v>
      </c>
      <c r="AH34" s="558" t="s">
        <v>372</v>
      </c>
      <c r="AI34" s="558" t="s">
        <v>372</v>
      </c>
      <c r="AJ34" s="558" t="s">
        <v>372</v>
      </c>
      <c r="AK34" s="558" t="s">
        <v>372</v>
      </c>
      <c r="AL34" s="558" t="s">
        <v>372</v>
      </c>
      <c r="AM34" s="563" t="s">
        <v>372</v>
      </c>
      <c r="AN34" s="563" t="s">
        <v>372</v>
      </c>
      <c r="AO34" s="563" t="s">
        <v>372</v>
      </c>
      <c r="AP34" s="563" t="s">
        <v>372</v>
      </c>
      <c r="AQ34" s="563" t="s">
        <v>372</v>
      </c>
      <c r="AR34" s="563" t="s">
        <v>372</v>
      </c>
      <c r="AS34" s="560" t="s">
        <v>372</v>
      </c>
      <c r="AT34" s="560" t="s">
        <v>372</v>
      </c>
      <c r="AU34" s="560" t="s">
        <v>372</v>
      </c>
      <c r="AV34" s="560" t="s">
        <v>372</v>
      </c>
      <c r="AW34" s="560" t="s">
        <v>372</v>
      </c>
      <c r="AX34" s="560" t="s">
        <v>372</v>
      </c>
      <c r="AY34" s="557"/>
      <c r="AZ34" s="557"/>
      <c r="BA34" s="557"/>
      <c r="BB34" s="557"/>
      <c r="BC34" s="557"/>
      <c r="BD34" s="557"/>
      <c r="BE34" s="557"/>
      <c r="BF34" s="557"/>
      <c r="BG34" s="557"/>
      <c r="BH34" s="557"/>
      <c r="BI34" s="557"/>
      <c r="BJ34" s="557"/>
      <c r="BK34" s="558" t="s">
        <v>372</v>
      </c>
      <c r="BL34" s="558" t="s">
        <v>372</v>
      </c>
      <c r="BM34" s="558" t="s">
        <v>372</v>
      </c>
      <c r="BN34" s="558" t="s">
        <v>372</v>
      </c>
      <c r="BO34" s="558" t="s">
        <v>372</v>
      </c>
      <c r="BP34" s="558" t="s">
        <v>372</v>
      </c>
      <c r="BQ34" s="563" t="s">
        <v>372</v>
      </c>
      <c r="BR34" s="563" t="s">
        <v>372</v>
      </c>
      <c r="BS34" s="563" t="s">
        <v>372</v>
      </c>
      <c r="BT34" s="563" t="s">
        <v>372</v>
      </c>
      <c r="BU34" s="563" t="s">
        <v>372</v>
      </c>
      <c r="BV34" s="563" t="s">
        <v>372</v>
      </c>
      <c r="BW34" s="560" t="s">
        <v>372</v>
      </c>
      <c r="BX34" s="560" t="s">
        <v>372</v>
      </c>
      <c r="BY34" s="560" t="s">
        <v>372</v>
      </c>
      <c r="BZ34" s="560" t="s">
        <v>372</v>
      </c>
      <c r="CA34" s="560" t="s">
        <v>372</v>
      </c>
      <c r="CB34" s="560" t="s">
        <v>372</v>
      </c>
      <c r="CC34" s="557"/>
      <c r="CD34" s="557"/>
      <c r="CE34" s="557"/>
      <c r="CF34" s="557"/>
      <c r="CG34" s="557"/>
      <c r="CH34" s="557"/>
      <c r="CI34" s="557"/>
      <c r="CJ34" s="557"/>
      <c r="CK34" s="557"/>
      <c r="CL34" s="557"/>
      <c r="CM34" s="557"/>
      <c r="CN34" s="557"/>
      <c r="CO34" s="558" t="s">
        <v>372</v>
      </c>
      <c r="CP34" s="558" t="s">
        <v>372</v>
      </c>
      <c r="CQ34" s="558" t="s">
        <v>372</v>
      </c>
      <c r="CR34" s="558" t="s">
        <v>372</v>
      </c>
      <c r="CS34" s="558" t="s">
        <v>372</v>
      </c>
      <c r="CT34" s="558" t="s">
        <v>372</v>
      </c>
      <c r="CU34" s="563" t="s">
        <v>372</v>
      </c>
      <c r="CV34" s="563" t="s">
        <v>372</v>
      </c>
      <c r="CW34" s="563" t="s">
        <v>372</v>
      </c>
      <c r="CX34" s="563" t="s">
        <v>372</v>
      </c>
      <c r="CY34" s="563" t="s">
        <v>372</v>
      </c>
      <c r="CZ34" s="563" t="s">
        <v>372</v>
      </c>
      <c r="DA34" s="560" t="s">
        <v>372</v>
      </c>
      <c r="DB34" s="560" t="s">
        <v>372</v>
      </c>
      <c r="DC34" s="560" t="s">
        <v>372</v>
      </c>
      <c r="DD34" s="560" t="s">
        <v>372</v>
      </c>
      <c r="DE34" s="560" t="s">
        <v>372</v>
      </c>
      <c r="DF34" s="560" t="s">
        <v>372</v>
      </c>
      <c r="DG34" s="557"/>
      <c r="DH34" s="557"/>
      <c r="DI34" s="557"/>
      <c r="DJ34" s="557"/>
      <c r="DK34" s="557"/>
      <c r="DL34" s="557"/>
      <c r="DM34" s="557"/>
      <c r="DN34" s="557"/>
      <c r="DO34" s="557"/>
      <c r="DP34" s="557"/>
      <c r="DQ34" s="557"/>
      <c r="DR34" s="557"/>
      <c r="DS34" s="558" t="s">
        <v>372</v>
      </c>
      <c r="DT34" s="558" t="s">
        <v>372</v>
      </c>
      <c r="DU34" s="558" t="s">
        <v>372</v>
      </c>
      <c r="DV34" s="558" t="s">
        <v>372</v>
      </c>
      <c r="DW34" s="558" t="s">
        <v>372</v>
      </c>
      <c r="DX34" s="558" t="s">
        <v>372</v>
      </c>
      <c r="DY34" s="563" t="s">
        <v>372</v>
      </c>
      <c r="DZ34" s="563" t="s">
        <v>372</v>
      </c>
      <c r="EA34" s="563" t="s">
        <v>372</v>
      </c>
      <c r="EB34" s="563" t="s">
        <v>372</v>
      </c>
      <c r="EC34" s="563" t="s">
        <v>372</v>
      </c>
      <c r="ED34" s="563" t="s">
        <v>372</v>
      </c>
      <c r="EE34" s="560" t="s">
        <v>372</v>
      </c>
      <c r="EF34" s="560" t="s">
        <v>372</v>
      </c>
      <c r="EG34" s="560" t="s">
        <v>372</v>
      </c>
      <c r="EH34" s="560" t="s">
        <v>372</v>
      </c>
      <c r="EI34" s="560" t="s">
        <v>372</v>
      </c>
      <c r="EJ34" s="560" t="s">
        <v>372</v>
      </c>
      <c r="EK34" s="557"/>
      <c r="EL34" s="557"/>
      <c r="EM34" s="557"/>
      <c r="EN34" s="557"/>
      <c r="EO34" s="557"/>
      <c r="EP34" s="557"/>
      <c r="EQ34" s="557"/>
      <c r="ER34" s="557"/>
      <c r="ES34" s="557"/>
      <c r="ET34" s="557"/>
      <c r="EU34" s="557"/>
      <c r="EV34" s="557"/>
      <c r="EW34" s="558" t="s">
        <v>372</v>
      </c>
      <c r="EX34" s="558" t="s">
        <v>372</v>
      </c>
      <c r="EY34" s="558" t="s">
        <v>372</v>
      </c>
      <c r="EZ34" s="558" t="s">
        <v>372</v>
      </c>
      <c r="FA34" s="558" t="s">
        <v>372</v>
      </c>
      <c r="FB34" s="558" t="s">
        <v>372</v>
      </c>
      <c r="FC34" s="563" t="s">
        <v>372</v>
      </c>
      <c r="FD34" s="563" t="s">
        <v>372</v>
      </c>
      <c r="FE34" s="563" t="s">
        <v>372</v>
      </c>
      <c r="FF34" s="563" t="s">
        <v>372</v>
      </c>
      <c r="FG34" s="563" t="s">
        <v>372</v>
      </c>
      <c r="FH34" s="563" t="s">
        <v>372</v>
      </c>
      <c r="FI34" s="560" t="s">
        <v>372</v>
      </c>
      <c r="FJ34" s="560" t="s">
        <v>372</v>
      </c>
      <c r="FK34" s="560" t="s">
        <v>372</v>
      </c>
      <c r="FL34" s="560" t="s">
        <v>372</v>
      </c>
      <c r="FM34" s="560" t="s">
        <v>372</v>
      </c>
      <c r="FN34" s="560" t="s">
        <v>372</v>
      </c>
      <c r="FU34" s="564" t="s">
        <v>212</v>
      </c>
    </row>
    <row r="35" spans="1:228" s="564" customFormat="1" x14ac:dyDescent="0.25">
      <c r="A35" s="567"/>
      <c r="B35" s="565" t="s">
        <v>48</v>
      </c>
      <c r="C35" s="566">
        <v>95</v>
      </c>
      <c r="D35" s="566">
        <v>95</v>
      </c>
      <c r="E35" s="566">
        <v>94</v>
      </c>
      <c r="F35" s="566">
        <v>43761</v>
      </c>
      <c r="G35" s="566">
        <v>21391</v>
      </c>
      <c r="H35" s="566">
        <v>22370</v>
      </c>
      <c r="I35" s="566">
        <v>97</v>
      </c>
      <c r="J35" s="566">
        <v>96</v>
      </c>
      <c r="K35" s="566">
        <v>97</v>
      </c>
      <c r="L35" s="566">
        <v>43814</v>
      </c>
      <c r="M35" s="566">
        <v>21410</v>
      </c>
      <c r="N35" s="566">
        <v>22404</v>
      </c>
      <c r="O35" s="566">
        <v>95</v>
      </c>
      <c r="P35" s="566">
        <v>96</v>
      </c>
      <c r="Q35" s="566">
        <v>94</v>
      </c>
      <c r="R35" s="566">
        <v>44081</v>
      </c>
      <c r="S35" s="566">
        <v>21588</v>
      </c>
      <c r="T35" s="566">
        <v>22493</v>
      </c>
      <c r="U35" s="557"/>
      <c r="AG35" s="566">
        <v>94</v>
      </c>
      <c r="AH35" s="566">
        <v>95</v>
      </c>
      <c r="AI35" s="566">
        <v>94</v>
      </c>
      <c r="AJ35" s="566">
        <v>20413</v>
      </c>
      <c r="AK35" s="566">
        <v>9307</v>
      </c>
      <c r="AL35" s="566">
        <v>11106</v>
      </c>
      <c r="AM35" s="566">
        <v>97</v>
      </c>
      <c r="AN35" s="566">
        <v>96</v>
      </c>
      <c r="AO35" s="566">
        <v>97</v>
      </c>
      <c r="AP35" s="566">
        <v>20447</v>
      </c>
      <c r="AQ35" s="566">
        <v>9323</v>
      </c>
      <c r="AR35" s="566">
        <v>11124</v>
      </c>
      <c r="AS35" s="566">
        <v>94</v>
      </c>
      <c r="AT35" s="566">
        <v>95</v>
      </c>
      <c r="AU35" s="566">
        <v>94</v>
      </c>
      <c r="AV35" s="566">
        <v>20483</v>
      </c>
      <c r="AW35" s="566">
        <v>9341</v>
      </c>
      <c r="AX35" s="566">
        <v>11142</v>
      </c>
      <c r="AY35" s="557"/>
      <c r="AZ35" s="557"/>
      <c r="BA35" s="557"/>
      <c r="BB35" s="557"/>
      <c r="BC35" s="557"/>
      <c r="BD35" s="557"/>
      <c r="BE35" s="557"/>
      <c r="BF35" s="557"/>
      <c r="BG35" s="557"/>
      <c r="BH35" s="557"/>
      <c r="BI35" s="557"/>
      <c r="BJ35" s="557"/>
      <c r="BK35" s="566">
        <v>97</v>
      </c>
      <c r="BL35" s="566">
        <v>98</v>
      </c>
      <c r="BM35" s="566">
        <v>97</v>
      </c>
      <c r="BN35" s="566">
        <v>1582</v>
      </c>
      <c r="BO35" s="566">
        <v>770</v>
      </c>
      <c r="BP35" s="566">
        <v>812</v>
      </c>
      <c r="BQ35" s="566">
        <v>98</v>
      </c>
      <c r="BR35" s="566">
        <v>98</v>
      </c>
      <c r="BS35" s="566">
        <v>98</v>
      </c>
      <c r="BT35" s="566">
        <v>1589</v>
      </c>
      <c r="BU35" s="566">
        <v>770</v>
      </c>
      <c r="BV35" s="566">
        <v>819</v>
      </c>
      <c r="BW35" s="566">
        <v>99</v>
      </c>
      <c r="BX35" s="566">
        <v>99</v>
      </c>
      <c r="BY35" s="566">
        <v>99</v>
      </c>
      <c r="BZ35" s="566">
        <v>1628</v>
      </c>
      <c r="CA35" s="566">
        <v>787</v>
      </c>
      <c r="CB35" s="566">
        <v>841</v>
      </c>
      <c r="CO35" s="566">
        <v>95</v>
      </c>
      <c r="CP35" s="566">
        <v>95</v>
      </c>
      <c r="CQ35" s="566">
        <v>95</v>
      </c>
      <c r="CR35" s="566">
        <v>19175</v>
      </c>
      <c r="CS35" s="566">
        <v>8883</v>
      </c>
      <c r="CT35" s="566">
        <v>10292</v>
      </c>
      <c r="CU35" s="566">
        <v>97</v>
      </c>
      <c r="CV35" s="566">
        <v>96</v>
      </c>
      <c r="CW35" s="566">
        <v>97</v>
      </c>
      <c r="CX35" s="566">
        <v>19209</v>
      </c>
      <c r="CY35" s="566">
        <v>8891</v>
      </c>
      <c r="CZ35" s="566">
        <v>10318</v>
      </c>
      <c r="DA35" s="566">
        <v>94</v>
      </c>
      <c r="DB35" s="566">
        <v>95</v>
      </c>
      <c r="DC35" s="566">
        <v>93</v>
      </c>
      <c r="DD35" s="566">
        <v>19264</v>
      </c>
      <c r="DE35" s="566">
        <v>8930</v>
      </c>
      <c r="DF35" s="566">
        <v>10334</v>
      </c>
      <c r="DG35" s="557"/>
      <c r="DH35" s="557"/>
      <c r="DI35" s="557"/>
      <c r="DJ35" s="557"/>
      <c r="DK35" s="557"/>
      <c r="DL35" s="557"/>
      <c r="DM35" s="557"/>
      <c r="DN35" s="557"/>
      <c r="DO35" s="557"/>
      <c r="DP35" s="557"/>
      <c r="DQ35" s="557"/>
      <c r="DR35" s="557"/>
      <c r="DS35" s="566">
        <v>94</v>
      </c>
      <c r="DT35" s="566">
        <v>95</v>
      </c>
      <c r="DU35" s="566">
        <v>94</v>
      </c>
      <c r="DV35" s="566">
        <v>321779</v>
      </c>
      <c r="DW35" s="566">
        <v>152140</v>
      </c>
      <c r="DX35" s="566">
        <v>169639</v>
      </c>
      <c r="DY35" s="566">
        <v>96</v>
      </c>
      <c r="DZ35" s="566">
        <v>96</v>
      </c>
      <c r="EA35" s="566">
        <v>97</v>
      </c>
      <c r="EB35" s="566">
        <v>321958</v>
      </c>
      <c r="EC35" s="566">
        <v>152210</v>
      </c>
      <c r="ED35" s="566">
        <v>169748</v>
      </c>
      <c r="EE35" s="566">
        <v>93</v>
      </c>
      <c r="EF35" s="566">
        <v>94</v>
      </c>
      <c r="EG35" s="566">
        <v>93</v>
      </c>
      <c r="EH35" s="566">
        <v>322169</v>
      </c>
      <c r="EI35" s="566">
        <v>152411</v>
      </c>
      <c r="EJ35" s="566">
        <v>169758</v>
      </c>
      <c r="EK35" s="557"/>
      <c r="EL35" s="557"/>
      <c r="EM35" s="557"/>
      <c r="EN35" s="557"/>
      <c r="EO35" s="557"/>
      <c r="EP35" s="557"/>
      <c r="EQ35" s="557"/>
      <c r="ER35" s="557"/>
      <c r="ES35" s="557"/>
      <c r="ET35" s="557"/>
      <c r="EU35" s="557"/>
      <c r="EV35" s="557"/>
      <c r="EW35" s="566">
        <v>94</v>
      </c>
      <c r="EX35" s="566">
        <v>95</v>
      </c>
      <c r="EY35" s="566">
        <v>94</v>
      </c>
      <c r="EZ35" s="566">
        <v>414699</v>
      </c>
      <c r="FA35" s="566">
        <v>196241</v>
      </c>
      <c r="FB35" s="566">
        <v>218458</v>
      </c>
      <c r="FC35" s="566">
        <v>96</v>
      </c>
      <c r="FD35" s="566">
        <v>96</v>
      </c>
      <c r="FE35" s="566">
        <v>97</v>
      </c>
      <c r="FF35" s="566">
        <v>415034</v>
      </c>
      <c r="FG35" s="566">
        <v>196368</v>
      </c>
      <c r="FH35" s="566">
        <v>218666</v>
      </c>
      <c r="FI35" s="566">
        <v>94</v>
      </c>
      <c r="FJ35" s="566">
        <v>95</v>
      </c>
      <c r="FK35" s="566">
        <v>93</v>
      </c>
      <c r="FL35" s="566">
        <v>415624</v>
      </c>
      <c r="FM35" s="566">
        <v>196823</v>
      </c>
      <c r="FN35" s="566">
        <v>218801</v>
      </c>
    </row>
    <row r="36" spans="1:228" s="555" customFormat="1" x14ac:dyDescent="0.25">
      <c r="A36" s="567"/>
      <c r="B36" s="565" t="s">
        <v>49</v>
      </c>
      <c r="C36" s="566">
        <v>77</v>
      </c>
      <c r="D36" s="566">
        <v>77</v>
      </c>
      <c r="E36" s="566">
        <v>76</v>
      </c>
      <c r="F36" s="566">
        <v>9455</v>
      </c>
      <c r="G36" s="566">
        <v>5992</v>
      </c>
      <c r="H36" s="566">
        <v>3463</v>
      </c>
      <c r="I36" s="566">
        <v>82</v>
      </c>
      <c r="J36" s="566">
        <v>81</v>
      </c>
      <c r="K36" s="566">
        <v>83</v>
      </c>
      <c r="L36" s="566">
        <v>9458</v>
      </c>
      <c r="M36" s="566">
        <v>5995</v>
      </c>
      <c r="N36" s="566">
        <v>3463</v>
      </c>
      <c r="O36" s="566">
        <v>75</v>
      </c>
      <c r="P36" s="566">
        <v>78</v>
      </c>
      <c r="Q36" s="566">
        <v>71</v>
      </c>
      <c r="R36" s="566">
        <v>9437</v>
      </c>
      <c r="S36" s="566">
        <v>5978</v>
      </c>
      <c r="T36" s="566">
        <v>3459</v>
      </c>
      <c r="U36" s="557"/>
      <c r="V36" s="564"/>
      <c r="W36" s="564"/>
      <c r="X36" s="564"/>
      <c r="Y36" s="564"/>
      <c r="Z36" s="564"/>
      <c r="AA36" s="564"/>
      <c r="AB36" s="564"/>
      <c r="AC36" s="564"/>
      <c r="AD36" s="564"/>
      <c r="AE36" s="564"/>
      <c r="AF36" s="564"/>
      <c r="AG36" s="566">
        <v>81</v>
      </c>
      <c r="AH36" s="566">
        <v>80</v>
      </c>
      <c r="AI36" s="566">
        <v>82</v>
      </c>
      <c r="AJ36" s="566">
        <v>7331</v>
      </c>
      <c r="AK36" s="566">
        <v>4778</v>
      </c>
      <c r="AL36" s="566">
        <v>2553</v>
      </c>
      <c r="AM36" s="566">
        <v>84</v>
      </c>
      <c r="AN36" s="566">
        <v>83</v>
      </c>
      <c r="AO36" s="566">
        <v>87</v>
      </c>
      <c r="AP36" s="566">
        <v>7341</v>
      </c>
      <c r="AQ36" s="566">
        <v>4784</v>
      </c>
      <c r="AR36" s="566">
        <v>2557</v>
      </c>
      <c r="AS36" s="566">
        <v>77</v>
      </c>
      <c r="AT36" s="566">
        <v>78</v>
      </c>
      <c r="AU36" s="566">
        <v>75</v>
      </c>
      <c r="AV36" s="566">
        <v>7331</v>
      </c>
      <c r="AW36" s="566">
        <v>4778</v>
      </c>
      <c r="AX36" s="566">
        <v>2553</v>
      </c>
      <c r="AY36" s="564"/>
      <c r="AZ36" s="564"/>
      <c r="BA36" s="564"/>
      <c r="BB36" s="564"/>
      <c r="BC36" s="564"/>
      <c r="BD36" s="564"/>
      <c r="BE36" s="564"/>
      <c r="BF36" s="564"/>
      <c r="BG36" s="564"/>
      <c r="BH36" s="564"/>
      <c r="BI36" s="564"/>
      <c r="BJ36" s="564"/>
      <c r="BK36" s="566">
        <v>74</v>
      </c>
      <c r="BL36" s="566">
        <v>78</v>
      </c>
      <c r="BM36" s="566">
        <v>65</v>
      </c>
      <c r="BN36" s="566">
        <v>190</v>
      </c>
      <c r="BO36" s="566">
        <v>130</v>
      </c>
      <c r="BP36" s="566">
        <v>60</v>
      </c>
      <c r="BQ36" s="566">
        <v>76</v>
      </c>
      <c r="BR36" s="566">
        <v>78</v>
      </c>
      <c r="BS36" s="566">
        <v>72</v>
      </c>
      <c r="BT36" s="566">
        <v>190</v>
      </c>
      <c r="BU36" s="566">
        <v>130</v>
      </c>
      <c r="BV36" s="566">
        <v>60</v>
      </c>
      <c r="BW36" s="566">
        <v>80</v>
      </c>
      <c r="BX36" s="566">
        <v>82</v>
      </c>
      <c r="BY36" s="566">
        <v>75</v>
      </c>
      <c r="BZ36" s="566">
        <v>186</v>
      </c>
      <c r="CA36" s="566">
        <v>126</v>
      </c>
      <c r="CB36" s="566">
        <v>60</v>
      </c>
      <c r="CC36" s="564"/>
      <c r="CD36" s="564"/>
      <c r="CE36" s="564" t="s">
        <v>212</v>
      </c>
      <c r="CF36" s="564"/>
      <c r="CG36" s="564"/>
      <c r="CH36" s="564"/>
      <c r="CI36" s="564"/>
      <c r="CJ36" s="564"/>
      <c r="CK36" s="564"/>
      <c r="CL36" s="564"/>
      <c r="CM36" s="564"/>
      <c r="CN36" s="564"/>
      <c r="CO36" s="566">
        <v>81</v>
      </c>
      <c r="CP36" s="566">
        <v>82</v>
      </c>
      <c r="CQ36" s="566">
        <v>80</v>
      </c>
      <c r="CR36" s="566">
        <v>5541</v>
      </c>
      <c r="CS36" s="566">
        <v>3618</v>
      </c>
      <c r="CT36" s="566">
        <v>1923</v>
      </c>
      <c r="CU36" s="566">
        <v>84</v>
      </c>
      <c r="CV36" s="566">
        <v>83</v>
      </c>
      <c r="CW36" s="566">
        <v>86</v>
      </c>
      <c r="CX36" s="566">
        <v>5541</v>
      </c>
      <c r="CY36" s="566">
        <v>3620</v>
      </c>
      <c r="CZ36" s="566">
        <v>1921</v>
      </c>
      <c r="DA36" s="566">
        <v>76</v>
      </c>
      <c r="DB36" s="566">
        <v>78</v>
      </c>
      <c r="DC36" s="566">
        <v>72</v>
      </c>
      <c r="DD36" s="566">
        <v>5542</v>
      </c>
      <c r="DE36" s="566">
        <v>3619</v>
      </c>
      <c r="DF36" s="566">
        <v>1923</v>
      </c>
      <c r="DG36" s="557"/>
      <c r="DH36" s="557"/>
      <c r="DI36" s="557"/>
      <c r="DJ36" s="557"/>
      <c r="DK36" s="557"/>
      <c r="DL36" s="557"/>
      <c r="DM36" s="557"/>
      <c r="DN36" s="557"/>
      <c r="DO36" s="557"/>
      <c r="DP36" s="557"/>
      <c r="DQ36" s="557"/>
      <c r="DR36" s="557"/>
      <c r="DS36" s="566">
        <v>78</v>
      </c>
      <c r="DT36" s="566">
        <v>79</v>
      </c>
      <c r="DU36" s="566">
        <v>77</v>
      </c>
      <c r="DV36" s="566">
        <v>91169</v>
      </c>
      <c r="DW36" s="566">
        <v>59284</v>
      </c>
      <c r="DX36" s="566">
        <v>31885</v>
      </c>
      <c r="DY36" s="566">
        <v>81</v>
      </c>
      <c r="DZ36" s="566">
        <v>80</v>
      </c>
      <c r="EA36" s="566">
        <v>82</v>
      </c>
      <c r="EB36" s="566">
        <v>91188</v>
      </c>
      <c r="EC36" s="566">
        <v>59296</v>
      </c>
      <c r="ED36" s="566">
        <v>31892</v>
      </c>
      <c r="EE36" s="566">
        <v>74</v>
      </c>
      <c r="EF36" s="566">
        <v>76</v>
      </c>
      <c r="EG36" s="566">
        <v>69</v>
      </c>
      <c r="EH36" s="566">
        <v>91121</v>
      </c>
      <c r="EI36" s="566">
        <v>59246</v>
      </c>
      <c r="EJ36" s="566">
        <v>31875</v>
      </c>
      <c r="EK36" s="564"/>
      <c r="EL36" s="564"/>
      <c r="EM36" s="564"/>
      <c r="EN36" s="564"/>
      <c r="EO36" s="564"/>
      <c r="EP36" s="564"/>
      <c r="EQ36" s="564"/>
      <c r="ER36" s="564"/>
      <c r="ES36" s="564"/>
      <c r="ET36" s="564"/>
      <c r="EU36" s="564"/>
      <c r="EV36" s="564"/>
      <c r="EW36" s="566">
        <v>79</v>
      </c>
      <c r="EX36" s="566">
        <v>79</v>
      </c>
      <c r="EY36" s="566">
        <v>77</v>
      </c>
      <c r="EZ36" s="566">
        <v>115918</v>
      </c>
      <c r="FA36" s="566">
        <v>75196</v>
      </c>
      <c r="FB36" s="566">
        <v>40722</v>
      </c>
      <c r="FC36" s="566">
        <v>82</v>
      </c>
      <c r="FD36" s="566">
        <v>81</v>
      </c>
      <c r="FE36" s="566">
        <v>83</v>
      </c>
      <c r="FF36" s="566">
        <v>115946</v>
      </c>
      <c r="FG36" s="566">
        <v>75218</v>
      </c>
      <c r="FH36" s="566">
        <v>40728</v>
      </c>
      <c r="FI36" s="566">
        <v>74</v>
      </c>
      <c r="FJ36" s="566">
        <v>77</v>
      </c>
      <c r="FK36" s="566">
        <v>70</v>
      </c>
      <c r="FL36" s="566">
        <v>115842</v>
      </c>
      <c r="FM36" s="566">
        <v>75136</v>
      </c>
      <c r="FN36" s="566">
        <v>40706</v>
      </c>
      <c r="FO36" s="564"/>
      <c r="FP36" s="564"/>
      <c r="FQ36" s="564"/>
      <c r="FR36" s="564"/>
      <c r="FS36" s="564"/>
      <c r="FT36" s="564"/>
      <c r="FU36" s="564"/>
      <c r="FV36" s="564"/>
      <c r="FW36" s="564"/>
      <c r="FX36" s="564"/>
      <c r="FY36" s="564"/>
      <c r="FZ36" s="564"/>
      <c r="GA36" s="564"/>
      <c r="GB36" s="564"/>
      <c r="GC36" s="564"/>
      <c r="GD36" s="564"/>
      <c r="GE36" s="564"/>
      <c r="GF36" s="564"/>
      <c r="GG36" s="564"/>
      <c r="GH36" s="564"/>
      <c r="GI36" s="564"/>
      <c r="GJ36" s="564"/>
      <c r="GK36" s="564"/>
      <c r="GL36" s="564"/>
      <c r="GM36" s="564"/>
      <c r="GN36" s="564"/>
      <c r="GO36" s="564"/>
      <c r="GP36" s="564"/>
      <c r="GQ36" s="564"/>
      <c r="GR36" s="564"/>
      <c r="GS36" s="564"/>
      <c r="GT36" s="564"/>
      <c r="GU36" s="564"/>
      <c r="GV36" s="564"/>
      <c r="GW36" s="564"/>
      <c r="GX36" s="564"/>
      <c r="GY36" s="564"/>
      <c r="GZ36" s="564"/>
      <c r="HA36" s="564"/>
      <c r="HB36" s="564"/>
      <c r="HC36" s="564"/>
      <c r="HD36" s="564"/>
      <c r="HE36" s="564"/>
      <c r="HF36" s="564"/>
      <c r="HG36" s="564"/>
      <c r="HH36" s="564"/>
      <c r="HI36" s="564"/>
      <c r="HJ36" s="564"/>
      <c r="HK36" s="564"/>
      <c r="HL36" s="564"/>
      <c r="HM36" s="564"/>
      <c r="HN36" s="564"/>
      <c r="HO36" s="564"/>
      <c r="HP36" s="564"/>
      <c r="HQ36" s="564"/>
      <c r="HR36" s="564"/>
      <c r="HS36" s="564"/>
      <c r="HT36" s="564"/>
    </row>
    <row r="37" spans="1:228" s="555" customFormat="1" x14ac:dyDescent="0.25">
      <c r="A37" s="567"/>
      <c r="B37" s="565" t="s">
        <v>50</v>
      </c>
      <c r="C37" s="566">
        <v>83</v>
      </c>
      <c r="D37" s="566">
        <v>84</v>
      </c>
      <c r="E37" s="566">
        <v>81</v>
      </c>
      <c r="F37" s="566">
        <v>8021</v>
      </c>
      <c r="G37" s="566">
        <v>4994</v>
      </c>
      <c r="H37" s="566">
        <v>3027</v>
      </c>
      <c r="I37" s="566">
        <v>88</v>
      </c>
      <c r="J37" s="566">
        <v>89</v>
      </c>
      <c r="K37" s="566">
        <v>88</v>
      </c>
      <c r="L37" s="566">
        <v>8029</v>
      </c>
      <c r="M37" s="566">
        <v>5001</v>
      </c>
      <c r="N37" s="566">
        <v>3028</v>
      </c>
      <c r="O37" s="566">
        <v>81</v>
      </c>
      <c r="P37" s="566">
        <v>84</v>
      </c>
      <c r="Q37" s="566">
        <v>76</v>
      </c>
      <c r="R37" s="566">
        <v>8010</v>
      </c>
      <c r="S37" s="566">
        <v>4987</v>
      </c>
      <c r="T37" s="566">
        <v>3023</v>
      </c>
      <c r="U37" s="564"/>
      <c r="V37" s="564"/>
      <c r="W37" s="564"/>
      <c r="X37" s="564"/>
      <c r="Y37" s="564"/>
      <c r="Z37" s="564"/>
      <c r="AA37" s="564"/>
      <c r="AB37" s="564"/>
      <c r="AC37" s="564"/>
      <c r="AD37" s="564"/>
      <c r="AE37" s="564"/>
      <c r="AF37" s="564"/>
      <c r="AG37" s="566">
        <v>86</v>
      </c>
      <c r="AH37" s="566">
        <v>87</v>
      </c>
      <c r="AI37" s="566">
        <v>86</v>
      </c>
      <c r="AJ37" s="566">
        <v>6251</v>
      </c>
      <c r="AK37" s="566">
        <v>3966</v>
      </c>
      <c r="AL37" s="566">
        <v>2285</v>
      </c>
      <c r="AM37" s="566">
        <v>90</v>
      </c>
      <c r="AN37" s="566">
        <v>89</v>
      </c>
      <c r="AO37" s="566">
        <v>91</v>
      </c>
      <c r="AP37" s="566">
        <v>6257</v>
      </c>
      <c r="AQ37" s="566">
        <v>3969</v>
      </c>
      <c r="AR37" s="566">
        <v>2288</v>
      </c>
      <c r="AS37" s="566">
        <v>82</v>
      </c>
      <c r="AT37" s="566">
        <v>85</v>
      </c>
      <c r="AU37" s="566">
        <v>78</v>
      </c>
      <c r="AV37" s="566">
        <v>6249</v>
      </c>
      <c r="AW37" s="566">
        <v>3965</v>
      </c>
      <c r="AX37" s="566">
        <v>2284</v>
      </c>
      <c r="AY37" s="564"/>
      <c r="AZ37" s="564"/>
      <c r="BA37" s="564"/>
      <c r="BB37" s="564"/>
      <c r="BC37" s="564"/>
      <c r="BD37" s="564"/>
      <c r="BE37" s="564"/>
      <c r="BF37" s="564"/>
      <c r="BG37" s="564"/>
      <c r="BH37" s="564"/>
      <c r="BI37" s="564"/>
      <c r="BJ37" s="564"/>
      <c r="BK37" s="566">
        <v>83</v>
      </c>
      <c r="BL37" s="566" t="s">
        <v>415</v>
      </c>
      <c r="BM37" s="566" t="s">
        <v>415</v>
      </c>
      <c r="BN37" s="566">
        <v>144</v>
      </c>
      <c r="BO37" s="566">
        <v>92</v>
      </c>
      <c r="BP37" s="566">
        <v>52</v>
      </c>
      <c r="BQ37" s="566">
        <v>85</v>
      </c>
      <c r="BR37" s="566" t="s">
        <v>415</v>
      </c>
      <c r="BS37" s="566" t="s">
        <v>415</v>
      </c>
      <c r="BT37" s="566">
        <v>143</v>
      </c>
      <c r="BU37" s="566">
        <v>91</v>
      </c>
      <c r="BV37" s="566">
        <v>52</v>
      </c>
      <c r="BW37" s="566">
        <v>88</v>
      </c>
      <c r="BX37" s="566" t="s">
        <v>415</v>
      </c>
      <c r="BY37" s="566" t="s">
        <v>415</v>
      </c>
      <c r="BZ37" s="566">
        <v>142</v>
      </c>
      <c r="CA37" s="566">
        <v>90</v>
      </c>
      <c r="CB37" s="566">
        <v>52</v>
      </c>
      <c r="CC37" s="564"/>
      <c r="CD37" s="564"/>
      <c r="CE37" s="564"/>
      <c r="CF37" s="564"/>
      <c r="CG37" s="564"/>
      <c r="CH37" s="564"/>
      <c r="CI37" s="564"/>
      <c r="CJ37" s="564"/>
      <c r="CK37" s="564"/>
      <c r="CL37" s="564"/>
      <c r="CM37" s="564"/>
      <c r="CN37" s="564"/>
      <c r="CO37" s="566">
        <v>86</v>
      </c>
      <c r="CP37" s="566">
        <v>88</v>
      </c>
      <c r="CQ37" s="566">
        <v>83</v>
      </c>
      <c r="CR37" s="566">
        <v>4691</v>
      </c>
      <c r="CS37" s="566">
        <v>2962</v>
      </c>
      <c r="CT37" s="566">
        <v>1729</v>
      </c>
      <c r="CU37" s="566">
        <v>89</v>
      </c>
      <c r="CV37" s="566">
        <v>89</v>
      </c>
      <c r="CW37" s="566">
        <v>90</v>
      </c>
      <c r="CX37" s="566">
        <v>4696</v>
      </c>
      <c r="CY37" s="566">
        <v>2967</v>
      </c>
      <c r="CZ37" s="566">
        <v>1729</v>
      </c>
      <c r="DA37" s="566">
        <v>80</v>
      </c>
      <c r="DB37" s="566">
        <v>83</v>
      </c>
      <c r="DC37" s="566">
        <v>74</v>
      </c>
      <c r="DD37" s="566">
        <v>4693</v>
      </c>
      <c r="DE37" s="566">
        <v>2963</v>
      </c>
      <c r="DF37" s="566">
        <v>1730</v>
      </c>
      <c r="DG37" s="564"/>
      <c r="DH37" s="564"/>
      <c r="DI37" s="564"/>
      <c r="DJ37" s="564"/>
      <c r="DK37" s="564"/>
      <c r="DL37" s="564"/>
      <c r="DM37" s="564"/>
      <c r="DN37" s="564"/>
      <c r="DO37" s="564"/>
      <c r="DP37" s="564"/>
      <c r="DQ37" s="564"/>
      <c r="DR37" s="564"/>
      <c r="DS37" s="566">
        <v>83</v>
      </c>
      <c r="DT37" s="566">
        <v>84</v>
      </c>
      <c r="DU37" s="566">
        <v>81</v>
      </c>
      <c r="DV37" s="566">
        <v>78134</v>
      </c>
      <c r="DW37" s="566">
        <v>49691</v>
      </c>
      <c r="DX37" s="566">
        <v>28443</v>
      </c>
      <c r="DY37" s="566">
        <v>86</v>
      </c>
      <c r="DZ37" s="566">
        <v>86</v>
      </c>
      <c r="EA37" s="566">
        <v>87</v>
      </c>
      <c r="EB37" s="566">
        <v>78147</v>
      </c>
      <c r="EC37" s="566">
        <v>49696</v>
      </c>
      <c r="ED37" s="566">
        <v>28451</v>
      </c>
      <c r="EE37" s="566">
        <v>78</v>
      </c>
      <c r="EF37" s="566">
        <v>81</v>
      </c>
      <c r="EG37" s="566">
        <v>73</v>
      </c>
      <c r="EH37" s="566">
        <v>78078</v>
      </c>
      <c r="EI37" s="566">
        <v>49650</v>
      </c>
      <c r="EJ37" s="566">
        <v>28428</v>
      </c>
      <c r="EK37" s="564"/>
      <c r="EL37" s="564"/>
      <c r="EM37" s="564"/>
      <c r="EN37" s="564"/>
      <c r="EO37" s="564"/>
      <c r="EP37" s="564"/>
      <c r="EQ37" s="564"/>
      <c r="ER37" s="564"/>
      <c r="ES37" s="564"/>
      <c r="ET37" s="564"/>
      <c r="EU37" s="564"/>
      <c r="EV37" s="564"/>
      <c r="EW37" s="566">
        <v>83</v>
      </c>
      <c r="EX37" s="566">
        <v>85</v>
      </c>
      <c r="EY37" s="566">
        <v>81</v>
      </c>
      <c r="EZ37" s="566">
        <v>99129</v>
      </c>
      <c r="FA37" s="566">
        <v>62865</v>
      </c>
      <c r="FB37" s="566">
        <v>36264</v>
      </c>
      <c r="FC37" s="566">
        <v>87</v>
      </c>
      <c r="FD37" s="566">
        <v>86</v>
      </c>
      <c r="FE37" s="566">
        <v>87</v>
      </c>
      <c r="FF37" s="566">
        <v>99161</v>
      </c>
      <c r="FG37" s="566">
        <v>62884</v>
      </c>
      <c r="FH37" s="566">
        <v>36277</v>
      </c>
      <c r="FI37" s="566">
        <v>79</v>
      </c>
      <c r="FJ37" s="566">
        <v>82</v>
      </c>
      <c r="FK37" s="566">
        <v>74</v>
      </c>
      <c r="FL37" s="566">
        <v>99054</v>
      </c>
      <c r="FM37" s="566">
        <v>62810</v>
      </c>
      <c r="FN37" s="566">
        <v>36244</v>
      </c>
      <c r="FO37" s="564"/>
      <c r="FP37" s="564"/>
      <c r="FQ37" s="564"/>
      <c r="FR37" s="564"/>
      <c r="FS37" s="564"/>
      <c r="FT37" s="564"/>
      <c r="FU37" s="564"/>
      <c r="FV37" s="564"/>
      <c r="FW37" s="564"/>
      <c r="FX37" s="564"/>
      <c r="FY37" s="564"/>
      <c r="FZ37" s="564"/>
      <c r="GA37" s="564"/>
      <c r="GB37" s="564"/>
      <c r="GC37" s="564"/>
      <c r="GD37" s="564"/>
      <c r="GE37" s="564"/>
      <c r="GF37" s="564"/>
      <c r="GG37" s="564"/>
      <c r="GH37" s="564"/>
      <c r="GI37" s="564"/>
      <c r="GJ37" s="564"/>
      <c r="GK37" s="564"/>
      <c r="GL37" s="564"/>
      <c r="GM37" s="564"/>
      <c r="GN37" s="564"/>
      <c r="GO37" s="564"/>
      <c r="GP37" s="564"/>
      <c r="GQ37" s="564"/>
      <c r="GR37" s="564"/>
      <c r="GS37" s="564"/>
      <c r="GT37" s="564"/>
      <c r="GU37" s="564"/>
      <c r="GV37" s="564"/>
      <c r="GW37" s="564"/>
      <c r="GX37" s="564"/>
      <c r="GY37" s="564"/>
      <c r="GZ37" s="564"/>
      <c r="HA37" s="564"/>
      <c r="HB37" s="564"/>
      <c r="HC37" s="564"/>
      <c r="HD37" s="564"/>
      <c r="HE37" s="564"/>
      <c r="HF37" s="564"/>
      <c r="HG37" s="564"/>
      <c r="HH37" s="564"/>
      <c r="HI37" s="564"/>
      <c r="HJ37" s="564"/>
      <c r="HK37" s="564"/>
      <c r="HL37" s="564"/>
      <c r="HM37" s="564"/>
      <c r="HN37" s="564"/>
      <c r="HO37" s="564"/>
      <c r="HP37" s="564"/>
      <c r="HQ37" s="564"/>
      <c r="HR37" s="564"/>
      <c r="HS37" s="564"/>
      <c r="HT37" s="564"/>
    </row>
    <row r="38" spans="1:228" s="564" customFormat="1" x14ac:dyDescent="0.25">
      <c r="A38" s="567"/>
      <c r="B38" s="565" t="s">
        <v>51</v>
      </c>
      <c r="C38" s="566">
        <v>86</v>
      </c>
      <c r="D38" s="566">
        <v>88</v>
      </c>
      <c r="E38" s="566">
        <v>83</v>
      </c>
      <c r="F38" s="566">
        <v>5268</v>
      </c>
      <c r="G38" s="566">
        <v>3177</v>
      </c>
      <c r="H38" s="566">
        <v>2091</v>
      </c>
      <c r="I38" s="566">
        <v>90</v>
      </c>
      <c r="J38" s="566">
        <v>90</v>
      </c>
      <c r="K38" s="566">
        <v>89</v>
      </c>
      <c r="L38" s="566">
        <v>5275</v>
      </c>
      <c r="M38" s="566">
        <v>3182</v>
      </c>
      <c r="N38" s="566">
        <v>2093</v>
      </c>
      <c r="O38" s="566">
        <v>83</v>
      </c>
      <c r="P38" s="566">
        <v>87</v>
      </c>
      <c r="Q38" s="566">
        <v>77</v>
      </c>
      <c r="R38" s="566">
        <v>5268</v>
      </c>
      <c r="S38" s="566">
        <v>3178</v>
      </c>
      <c r="T38" s="566">
        <v>2090</v>
      </c>
      <c r="AG38" s="566">
        <v>89</v>
      </c>
      <c r="AH38" s="566">
        <v>89</v>
      </c>
      <c r="AI38" s="566">
        <v>89</v>
      </c>
      <c r="AJ38" s="566">
        <v>3711</v>
      </c>
      <c r="AK38" s="566">
        <v>2212</v>
      </c>
      <c r="AL38" s="566">
        <v>1499</v>
      </c>
      <c r="AM38" s="566">
        <v>92</v>
      </c>
      <c r="AN38" s="566">
        <v>91</v>
      </c>
      <c r="AO38" s="566">
        <v>93</v>
      </c>
      <c r="AP38" s="566">
        <v>3713</v>
      </c>
      <c r="AQ38" s="566">
        <v>2213</v>
      </c>
      <c r="AR38" s="566">
        <v>1500</v>
      </c>
      <c r="AS38" s="566">
        <v>85</v>
      </c>
      <c r="AT38" s="566">
        <v>87</v>
      </c>
      <c r="AU38" s="566">
        <v>81</v>
      </c>
      <c r="AV38" s="566">
        <v>3709</v>
      </c>
      <c r="AW38" s="566">
        <v>2211</v>
      </c>
      <c r="AX38" s="566">
        <v>1498</v>
      </c>
      <c r="BK38" s="566">
        <v>86</v>
      </c>
      <c r="BL38" s="566">
        <v>92</v>
      </c>
      <c r="BM38" s="566">
        <v>75</v>
      </c>
      <c r="BN38" s="566">
        <v>85</v>
      </c>
      <c r="BO38" s="566">
        <v>53</v>
      </c>
      <c r="BP38" s="566">
        <v>32</v>
      </c>
      <c r="BQ38" s="566">
        <v>87</v>
      </c>
      <c r="BR38" s="566">
        <v>92</v>
      </c>
      <c r="BS38" s="566">
        <v>78</v>
      </c>
      <c r="BT38" s="566">
        <v>85</v>
      </c>
      <c r="BU38" s="566">
        <v>53</v>
      </c>
      <c r="BV38" s="566">
        <v>32</v>
      </c>
      <c r="BW38" s="566">
        <v>89</v>
      </c>
      <c r="BX38" s="566">
        <v>90</v>
      </c>
      <c r="BY38" s="566">
        <v>88</v>
      </c>
      <c r="BZ38" s="566">
        <v>83</v>
      </c>
      <c r="CA38" s="566">
        <v>51</v>
      </c>
      <c r="CB38" s="566">
        <v>32</v>
      </c>
      <c r="CO38" s="566">
        <v>89</v>
      </c>
      <c r="CP38" s="566">
        <v>90</v>
      </c>
      <c r="CQ38" s="566">
        <v>87</v>
      </c>
      <c r="CR38" s="566">
        <v>2715</v>
      </c>
      <c r="CS38" s="566">
        <v>1625</v>
      </c>
      <c r="CT38" s="566">
        <v>1090</v>
      </c>
      <c r="CU38" s="566">
        <v>91</v>
      </c>
      <c r="CV38" s="566">
        <v>91</v>
      </c>
      <c r="CW38" s="566">
        <v>92</v>
      </c>
      <c r="CX38" s="566">
        <v>2719</v>
      </c>
      <c r="CY38" s="566">
        <v>1629</v>
      </c>
      <c r="CZ38" s="566">
        <v>1090</v>
      </c>
      <c r="DA38" s="566">
        <v>83</v>
      </c>
      <c r="DB38" s="566">
        <v>86</v>
      </c>
      <c r="DC38" s="566">
        <v>78</v>
      </c>
      <c r="DD38" s="566">
        <v>2718</v>
      </c>
      <c r="DE38" s="566">
        <v>1627</v>
      </c>
      <c r="DF38" s="566">
        <v>1091</v>
      </c>
      <c r="DS38" s="566">
        <v>86</v>
      </c>
      <c r="DT38" s="566">
        <v>87</v>
      </c>
      <c r="DU38" s="566">
        <v>83</v>
      </c>
      <c r="DV38" s="566">
        <v>46088</v>
      </c>
      <c r="DW38" s="566">
        <v>27720</v>
      </c>
      <c r="DX38" s="566">
        <v>18368</v>
      </c>
      <c r="DY38" s="566">
        <v>88</v>
      </c>
      <c r="DZ38" s="566">
        <v>87</v>
      </c>
      <c r="EA38" s="566">
        <v>88</v>
      </c>
      <c r="EB38" s="566">
        <v>46094</v>
      </c>
      <c r="EC38" s="566">
        <v>27723</v>
      </c>
      <c r="ED38" s="566">
        <v>18371</v>
      </c>
      <c r="EE38" s="566">
        <v>80</v>
      </c>
      <c r="EF38" s="566">
        <v>83</v>
      </c>
      <c r="EG38" s="566">
        <v>75</v>
      </c>
      <c r="EH38" s="566">
        <v>46062</v>
      </c>
      <c r="EI38" s="566">
        <v>27705</v>
      </c>
      <c r="EJ38" s="566">
        <v>18357</v>
      </c>
      <c r="EW38" s="566">
        <v>86</v>
      </c>
      <c r="EX38" s="566">
        <v>87</v>
      </c>
      <c r="EY38" s="566">
        <v>84</v>
      </c>
      <c r="EZ38" s="566">
        <v>59036</v>
      </c>
      <c r="FA38" s="566">
        <v>35468</v>
      </c>
      <c r="FB38" s="566">
        <v>23568</v>
      </c>
      <c r="FC38" s="566">
        <v>88</v>
      </c>
      <c r="FD38" s="566">
        <v>88</v>
      </c>
      <c r="FE38" s="566">
        <v>89</v>
      </c>
      <c r="FF38" s="566">
        <v>59054</v>
      </c>
      <c r="FG38" s="566">
        <v>35480</v>
      </c>
      <c r="FH38" s="566">
        <v>23574</v>
      </c>
      <c r="FI38" s="566">
        <v>81</v>
      </c>
      <c r="FJ38" s="566">
        <v>84</v>
      </c>
      <c r="FK38" s="566">
        <v>75</v>
      </c>
      <c r="FL38" s="566">
        <v>59003</v>
      </c>
      <c r="FM38" s="566">
        <v>35448</v>
      </c>
      <c r="FN38" s="566">
        <v>23555</v>
      </c>
    </row>
    <row r="39" spans="1:228" s="564" customFormat="1" x14ac:dyDescent="0.25">
      <c r="A39" s="567"/>
      <c r="B39" s="565" t="s">
        <v>52</v>
      </c>
      <c r="C39" s="566">
        <v>77</v>
      </c>
      <c r="D39" s="566">
        <v>78</v>
      </c>
      <c r="E39" s="566">
        <v>76</v>
      </c>
      <c r="F39" s="566">
        <v>2753</v>
      </c>
      <c r="G39" s="566">
        <v>1817</v>
      </c>
      <c r="H39" s="566">
        <v>936</v>
      </c>
      <c r="I39" s="566">
        <v>86</v>
      </c>
      <c r="J39" s="566">
        <v>85</v>
      </c>
      <c r="K39" s="566">
        <v>86</v>
      </c>
      <c r="L39" s="566">
        <v>2754</v>
      </c>
      <c r="M39" s="566">
        <v>1819</v>
      </c>
      <c r="N39" s="566">
        <v>935</v>
      </c>
      <c r="O39" s="566">
        <v>77</v>
      </c>
      <c r="P39" s="566">
        <v>80</v>
      </c>
      <c r="Q39" s="566">
        <v>72</v>
      </c>
      <c r="R39" s="566">
        <v>2742</v>
      </c>
      <c r="S39" s="566">
        <v>1809</v>
      </c>
      <c r="T39" s="566">
        <v>933</v>
      </c>
      <c r="AG39" s="566">
        <v>82</v>
      </c>
      <c r="AH39" s="566">
        <v>84</v>
      </c>
      <c r="AI39" s="566">
        <v>80</v>
      </c>
      <c r="AJ39" s="566">
        <v>2540</v>
      </c>
      <c r="AK39" s="566">
        <v>1754</v>
      </c>
      <c r="AL39" s="566">
        <v>786</v>
      </c>
      <c r="AM39" s="566">
        <v>87</v>
      </c>
      <c r="AN39" s="566">
        <v>87</v>
      </c>
      <c r="AO39" s="566">
        <v>87</v>
      </c>
      <c r="AP39" s="566">
        <v>2544</v>
      </c>
      <c r="AQ39" s="566">
        <v>1756</v>
      </c>
      <c r="AR39" s="566">
        <v>788</v>
      </c>
      <c r="AS39" s="566">
        <v>79</v>
      </c>
      <c r="AT39" s="566">
        <v>81</v>
      </c>
      <c r="AU39" s="566">
        <v>74</v>
      </c>
      <c r="AV39" s="566">
        <v>2540</v>
      </c>
      <c r="AW39" s="566">
        <v>1754</v>
      </c>
      <c r="AX39" s="566">
        <v>786</v>
      </c>
      <c r="BK39" s="566">
        <v>78</v>
      </c>
      <c r="BL39" s="566" t="s">
        <v>415</v>
      </c>
      <c r="BM39" s="566" t="s">
        <v>415</v>
      </c>
      <c r="BN39" s="566">
        <v>59</v>
      </c>
      <c r="BO39" s="566">
        <v>39</v>
      </c>
      <c r="BP39" s="566">
        <v>20</v>
      </c>
      <c r="BQ39" s="566">
        <v>83</v>
      </c>
      <c r="BR39" s="566" t="s">
        <v>415</v>
      </c>
      <c r="BS39" s="566" t="s">
        <v>415</v>
      </c>
      <c r="BT39" s="566">
        <v>58</v>
      </c>
      <c r="BU39" s="566">
        <v>38</v>
      </c>
      <c r="BV39" s="566">
        <v>20</v>
      </c>
      <c r="BW39" s="566">
        <v>86</v>
      </c>
      <c r="BX39" s="566" t="s">
        <v>415</v>
      </c>
      <c r="BY39" s="566" t="s">
        <v>415</v>
      </c>
      <c r="BZ39" s="566">
        <v>59</v>
      </c>
      <c r="CA39" s="566">
        <v>39</v>
      </c>
      <c r="CB39" s="566">
        <v>20</v>
      </c>
      <c r="CO39" s="566">
        <v>83</v>
      </c>
      <c r="CP39" s="566">
        <v>86</v>
      </c>
      <c r="CQ39" s="566">
        <v>76</v>
      </c>
      <c r="CR39" s="566">
        <v>1976</v>
      </c>
      <c r="CS39" s="566">
        <v>1337</v>
      </c>
      <c r="CT39" s="566">
        <v>639</v>
      </c>
      <c r="CU39" s="566">
        <v>86</v>
      </c>
      <c r="CV39" s="566">
        <v>87</v>
      </c>
      <c r="CW39" s="566">
        <v>85</v>
      </c>
      <c r="CX39" s="566">
        <v>1977</v>
      </c>
      <c r="CY39" s="566">
        <v>1338</v>
      </c>
      <c r="CZ39" s="566">
        <v>639</v>
      </c>
      <c r="DA39" s="566">
        <v>76</v>
      </c>
      <c r="DB39" s="566">
        <v>80</v>
      </c>
      <c r="DC39" s="566">
        <v>67</v>
      </c>
      <c r="DD39" s="566">
        <v>1975</v>
      </c>
      <c r="DE39" s="566">
        <v>1336</v>
      </c>
      <c r="DF39" s="566">
        <v>639</v>
      </c>
      <c r="DS39" s="566">
        <v>80</v>
      </c>
      <c r="DT39" s="566">
        <v>81</v>
      </c>
      <c r="DU39" s="566">
        <v>76</v>
      </c>
      <c r="DV39" s="566">
        <v>32046</v>
      </c>
      <c r="DW39" s="566">
        <v>21971</v>
      </c>
      <c r="DX39" s="566">
        <v>10075</v>
      </c>
      <c r="DY39" s="566">
        <v>84</v>
      </c>
      <c r="DZ39" s="566">
        <v>84</v>
      </c>
      <c r="EA39" s="566">
        <v>84</v>
      </c>
      <c r="EB39" s="566">
        <v>32053</v>
      </c>
      <c r="EC39" s="566">
        <v>21973</v>
      </c>
      <c r="ED39" s="566">
        <v>10080</v>
      </c>
      <c r="EE39" s="566">
        <v>76</v>
      </c>
      <c r="EF39" s="566">
        <v>79</v>
      </c>
      <c r="EG39" s="566">
        <v>70</v>
      </c>
      <c r="EH39" s="566">
        <v>32016</v>
      </c>
      <c r="EI39" s="566">
        <v>21945</v>
      </c>
      <c r="EJ39" s="566">
        <v>10071</v>
      </c>
      <c r="EW39" s="566">
        <v>80</v>
      </c>
      <c r="EX39" s="566">
        <v>81</v>
      </c>
      <c r="EY39" s="566">
        <v>76</v>
      </c>
      <c r="EZ39" s="566">
        <v>40093</v>
      </c>
      <c r="FA39" s="566">
        <v>27397</v>
      </c>
      <c r="FB39" s="566">
        <v>12696</v>
      </c>
      <c r="FC39" s="566">
        <v>84</v>
      </c>
      <c r="FD39" s="566">
        <v>84</v>
      </c>
      <c r="FE39" s="566">
        <v>84</v>
      </c>
      <c r="FF39" s="566">
        <v>40107</v>
      </c>
      <c r="FG39" s="566">
        <v>27404</v>
      </c>
      <c r="FH39" s="566">
        <v>12703</v>
      </c>
      <c r="FI39" s="566">
        <v>76</v>
      </c>
      <c r="FJ39" s="566">
        <v>79</v>
      </c>
      <c r="FK39" s="566">
        <v>70</v>
      </c>
      <c r="FL39" s="566">
        <v>40051</v>
      </c>
      <c r="FM39" s="566">
        <v>27362</v>
      </c>
      <c r="FN39" s="566">
        <v>12689</v>
      </c>
    </row>
    <row r="40" spans="1:228" s="564" customFormat="1" x14ac:dyDescent="0.25">
      <c r="A40" s="567"/>
      <c r="B40" s="565" t="s">
        <v>53</v>
      </c>
      <c r="C40" s="566">
        <v>43</v>
      </c>
      <c r="D40" s="566">
        <v>43</v>
      </c>
      <c r="E40" s="566">
        <v>42</v>
      </c>
      <c r="F40" s="566">
        <v>1434</v>
      </c>
      <c r="G40" s="566">
        <v>998</v>
      </c>
      <c r="H40" s="566">
        <v>436</v>
      </c>
      <c r="I40" s="566">
        <v>45</v>
      </c>
      <c r="J40" s="566">
        <v>45</v>
      </c>
      <c r="K40" s="566">
        <v>45</v>
      </c>
      <c r="L40" s="566">
        <v>1429</v>
      </c>
      <c r="M40" s="566">
        <v>994</v>
      </c>
      <c r="N40" s="566">
        <v>435</v>
      </c>
      <c r="O40" s="566">
        <v>44</v>
      </c>
      <c r="P40" s="566">
        <v>46</v>
      </c>
      <c r="Q40" s="566">
        <v>41</v>
      </c>
      <c r="R40" s="566">
        <v>1427</v>
      </c>
      <c r="S40" s="566">
        <v>991</v>
      </c>
      <c r="T40" s="566">
        <v>436</v>
      </c>
      <c r="AG40" s="566">
        <v>49</v>
      </c>
      <c r="AH40" s="566">
        <v>48</v>
      </c>
      <c r="AI40" s="566">
        <v>50</v>
      </c>
      <c r="AJ40" s="566">
        <v>1080</v>
      </c>
      <c r="AK40" s="566">
        <v>812</v>
      </c>
      <c r="AL40" s="566">
        <v>268</v>
      </c>
      <c r="AM40" s="566">
        <v>52</v>
      </c>
      <c r="AN40" s="566">
        <v>52</v>
      </c>
      <c r="AO40" s="566">
        <v>54</v>
      </c>
      <c r="AP40" s="566">
        <v>1084</v>
      </c>
      <c r="AQ40" s="566">
        <v>815</v>
      </c>
      <c r="AR40" s="566">
        <v>269</v>
      </c>
      <c r="AS40" s="566">
        <v>49</v>
      </c>
      <c r="AT40" s="566">
        <v>49</v>
      </c>
      <c r="AU40" s="566">
        <v>48</v>
      </c>
      <c r="AV40" s="566">
        <v>1082</v>
      </c>
      <c r="AW40" s="566">
        <v>813</v>
      </c>
      <c r="AX40" s="566">
        <v>269</v>
      </c>
      <c r="BK40" s="566">
        <v>46</v>
      </c>
      <c r="BL40" s="566" t="s">
        <v>415</v>
      </c>
      <c r="BM40" s="566" t="s">
        <v>415</v>
      </c>
      <c r="BN40" s="566">
        <v>46</v>
      </c>
      <c r="BO40" s="566">
        <v>38</v>
      </c>
      <c r="BP40" s="566">
        <v>8</v>
      </c>
      <c r="BQ40" s="566">
        <v>49</v>
      </c>
      <c r="BR40" s="566" t="s">
        <v>415</v>
      </c>
      <c r="BS40" s="566" t="s">
        <v>415</v>
      </c>
      <c r="BT40" s="566">
        <v>47</v>
      </c>
      <c r="BU40" s="566">
        <v>39</v>
      </c>
      <c r="BV40" s="566">
        <v>8</v>
      </c>
      <c r="BW40" s="566">
        <v>52</v>
      </c>
      <c r="BX40" s="566" t="s">
        <v>415</v>
      </c>
      <c r="BY40" s="566" t="s">
        <v>415</v>
      </c>
      <c r="BZ40" s="566">
        <v>44</v>
      </c>
      <c r="CA40" s="566">
        <v>36</v>
      </c>
      <c r="CB40" s="566">
        <v>8</v>
      </c>
      <c r="CO40" s="566">
        <v>53</v>
      </c>
      <c r="CP40" s="566">
        <v>54</v>
      </c>
      <c r="CQ40" s="566">
        <v>49</v>
      </c>
      <c r="CR40" s="566">
        <v>850</v>
      </c>
      <c r="CS40" s="566">
        <v>656</v>
      </c>
      <c r="CT40" s="566">
        <v>194</v>
      </c>
      <c r="CU40" s="566">
        <v>57</v>
      </c>
      <c r="CV40" s="566">
        <v>57</v>
      </c>
      <c r="CW40" s="566">
        <v>56</v>
      </c>
      <c r="CX40" s="566">
        <v>845</v>
      </c>
      <c r="CY40" s="566">
        <v>653</v>
      </c>
      <c r="CZ40" s="566">
        <v>192</v>
      </c>
      <c r="DA40" s="566">
        <v>53</v>
      </c>
      <c r="DB40" s="566">
        <v>55</v>
      </c>
      <c r="DC40" s="566">
        <v>48</v>
      </c>
      <c r="DD40" s="566">
        <v>849</v>
      </c>
      <c r="DE40" s="566">
        <v>656</v>
      </c>
      <c r="DF40" s="566">
        <v>193</v>
      </c>
      <c r="DS40" s="566">
        <v>50</v>
      </c>
      <c r="DT40" s="566">
        <v>52</v>
      </c>
      <c r="DU40" s="566">
        <v>43</v>
      </c>
      <c r="DV40" s="566">
        <v>13035</v>
      </c>
      <c r="DW40" s="566">
        <v>9593</v>
      </c>
      <c r="DX40" s="566">
        <v>3442</v>
      </c>
      <c r="DY40" s="566">
        <v>53</v>
      </c>
      <c r="DZ40" s="566">
        <v>54</v>
      </c>
      <c r="EA40" s="566">
        <v>48</v>
      </c>
      <c r="EB40" s="566">
        <v>13041</v>
      </c>
      <c r="EC40" s="566">
        <v>9600</v>
      </c>
      <c r="ED40" s="566">
        <v>3441</v>
      </c>
      <c r="EE40" s="566">
        <v>48</v>
      </c>
      <c r="EF40" s="566">
        <v>51</v>
      </c>
      <c r="EG40" s="566">
        <v>40</v>
      </c>
      <c r="EH40" s="566">
        <v>13043</v>
      </c>
      <c r="EI40" s="566">
        <v>9596</v>
      </c>
      <c r="EJ40" s="566">
        <v>3447</v>
      </c>
      <c r="EW40" s="566">
        <v>49</v>
      </c>
      <c r="EX40" s="566">
        <v>51</v>
      </c>
      <c r="EY40" s="566">
        <v>44</v>
      </c>
      <c r="EZ40" s="566">
        <v>16789</v>
      </c>
      <c r="FA40" s="566">
        <v>12331</v>
      </c>
      <c r="FB40" s="566">
        <v>4458</v>
      </c>
      <c r="FC40" s="566">
        <v>52</v>
      </c>
      <c r="FD40" s="566">
        <v>53</v>
      </c>
      <c r="FE40" s="566">
        <v>48</v>
      </c>
      <c r="FF40" s="566">
        <v>16785</v>
      </c>
      <c r="FG40" s="566">
        <v>12334</v>
      </c>
      <c r="FH40" s="566">
        <v>4451</v>
      </c>
      <c r="FI40" s="566">
        <v>48</v>
      </c>
      <c r="FJ40" s="566">
        <v>51</v>
      </c>
      <c r="FK40" s="566">
        <v>41</v>
      </c>
      <c r="FL40" s="566">
        <v>16788</v>
      </c>
      <c r="FM40" s="566">
        <v>12326</v>
      </c>
      <c r="FN40" s="566">
        <v>4462</v>
      </c>
    </row>
    <row r="41" spans="1:228" s="564" customFormat="1" x14ac:dyDescent="0.25">
      <c r="A41" s="567"/>
      <c r="B41" s="565"/>
      <c r="C41" s="564">
        <v>90</v>
      </c>
      <c r="D41" s="564">
        <v>79</v>
      </c>
      <c r="E41" s="564">
        <v>100</v>
      </c>
      <c r="F41" s="564">
        <v>31</v>
      </c>
      <c r="G41" s="564">
        <v>14</v>
      </c>
      <c r="H41" s="564">
        <v>17</v>
      </c>
      <c r="I41" s="564" t="s">
        <v>415</v>
      </c>
      <c r="J41" s="564" t="s">
        <v>415</v>
      </c>
      <c r="K41" s="564">
        <v>100</v>
      </c>
      <c r="L41" s="564">
        <v>30</v>
      </c>
      <c r="M41" s="564">
        <v>14</v>
      </c>
      <c r="N41" s="564">
        <v>16</v>
      </c>
      <c r="O41" s="564">
        <v>81</v>
      </c>
      <c r="P41" s="564" t="s">
        <v>415</v>
      </c>
      <c r="Q41" s="564" t="s">
        <v>415</v>
      </c>
      <c r="R41" s="564">
        <v>32</v>
      </c>
      <c r="S41" s="564">
        <v>15</v>
      </c>
      <c r="T41" s="564">
        <v>17</v>
      </c>
      <c r="AG41" s="564">
        <v>65</v>
      </c>
      <c r="AH41" s="564">
        <v>64</v>
      </c>
      <c r="AI41" s="564">
        <v>67</v>
      </c>
      <c r="AJ41" s="564">
        <v>20</v>
      </c>
      <c r="AK41" s="564">
        <v>11</v>
      </c>
      <c r="AL41" s="564">
        <v>9</v>
      </c>
      <c r="AM41" s="564">
        <v>65</v>
      </c>
      <c r="AN41" s="564" t="s">
        <v>415</v>
      </c>
      <c r="AO41" s="564" t="s">
        <v>415</v>
      </c>
      <c r="AP41" s="564">
        <v>20</v>
      </c>
      <c r="AQ41" s="564">
        <v>11</v>
      </c>
      <c r="AR41" s="564">
        <v>9</v>
      </c>
      <c r="AS41" s="564">
        <v>70</v>
      </c>
      <c r="AT41" s="564" t="s">
        <v>415</v>
      </c>
      <c r="AU41" s="564" t="s">
        <v>415</v>
      </c>
      <c r="AV41" s="564">
        <v>20</v>
      </c>
      <c r="AW41" s="564">
        <v>11</v>
      </c>
      <c r="AX41" s="564">
        <v>9</v>
      </c>
      <c r="BK41" s="564" t="s">
        <v>415</v>
      </c>
      <c r="BL41" s="564" t="s">
        <v>415</v>
      </c>
      <c r="BM41" s="564" t="s">
        <v>415</v>
      </c>
      <c r="BN41" s="564" t="s">
        <v>415</v>
      </c>
      <c r="BO41" s="564">
        <v>0</v>
      </c>
      <c r="BP41" s="564" t="s">
        <v>415</v>
      </c>
      <c r="BQ41" s="564" t="s">
        <v>415</v>
      </c>
      <c r="BR41" s="564" t="s">
        <v>415</v>
      </c>
      <c r="BS41" s="564" t="s">
        <v>415</v>
      </c>
      <c r="BT41" s="564" t="s">
        <v>415</v>
      </c>
      <c r="BU41" s="564">
        <v>0</v>
      </c>
      <c r="BV41" s="564" t="s">
        <v>415</v>
      </c>
      <c r="BW41" s="564" t="s">
        <v>415</v>
      </c>
      <c r="BX41" s="564" t="s">
        <v>415</v>
      </c>
      <c r="BY41" s="564" t="s">
        <v>415</v>
      </c>
      <c r="BZ41" s="564" t="s">
        <v>415</v>
      </c>
      <c r="CA41" s="564">
        <v>0</v>
      </c>
      <c r="CB41" s="564" t="s">
        <v>415</v>
      </c>
      <c r="CO41" s="564">
        <v>76</v>
      </c>
      <c r="CP41" s="564">
        <v>67</v>
      </c>
      <c r="CQ41" s="564">
        <v>100</v>
      </c>
      <c r="CR41" s="564">
        <v>17</v>
      </c>
      <c r="CS41" s="564">
        <v>12</v>
      </c>
      <c r="CT41" s="564">
        <v>5</v>
      </c>
      <c r="CU41" s="564">
        <v>59</v>
      </c>
      <c r="CV41" s="564" t="s">
        <v>415</v>
      </c>
      <c r="CW41" s="564" t="s">
        <v>415</v>
      </c>
      <c r="CX41" s="564">
        <v>17</v>
      </c>
      <c r="CY41" s="564">
        <v>12</v>
      </c>
      <c r="CZ41" s="564">
        <v>5</v>
      </c>
      <c r="DA41" s="564">
        <v>82</v>
      </c>
      <c r="DB41" s="564" t="s">
        <v>415</v>
      </c>
      <c r="DC41" s="564" t="s">
        <v>415</v>
      </c>
      <c r="DD41" s="564">
        <v>17</v>
      </c>
      <c r="DE41" s="564">
        <v>12</v>
      </c>
      <c r="DF41" s="564">
        <v>5</v>
      </c>
      <c r="DI41" s="564" t="s">
        <v>212</v>
      </c>
      <c r="DS41" s="564">
        <v>78</v>
      </c>
      <c r="DT41" s="564">
        <v>83</v>
      </c>
      <c r="DU41" s="564">
        <v>73</v>
      </c>
      <c r="DV41" s="564">
        <v>129</v>
      </c>
      <c r="DW41" s="564">
        <v>63</v>
      </c>
      <c r="DX41" s="564">
        <v>66</v>
      </c>
      <c r="DY41" s="564">
        <v>76</v>
      </c>
      <c r="DZ41" s="564">
        <v>73</v>
      </c>
      <c r="EA41" s="564">
        <v>79</v>
      </c>
      <c r="EB41" s="564">
        <v>131</v>
      </c>
      <c r="EC41" s="564">
        <v>64</v>
      </c>
      <c r="ED41" s="564">
        <v>67</v>
      </c>
      <c r="EE41" s="564">
        <v>75</v>
      </c>
      <c r="EF41" s="564">
        <v>73</v>
      </c>
      <c r="EG41" s="564">
        <v>77</v>
      </c>
      <c r="EH41" s="564">
        <v>127</v>
      </c>
      <c r="EI41" s="564">
        <v>62</v>
      </c>
      <c r="EJ41" s="564">
        <v>65</v>
      </c>
      <c r="EW41" s="564">
        <v>47</v>
      </c>
      <c r="EX41" s="564">
        <v>46</v>
      </c>
      <c r="EY41" s="564">
        <v>48</v>
      </c>
      <c r="EZ41" s="564">
        <v>739</v>
      </c>
      <c r="FA41" s="564">
        <v>402</v>
      </c>
      <c r="FB41" s="564">
        <v>337</v>
      </c>
      <c r="FC41" s="564">
        <v>44</v>
      </c>
      <c r="FD41" s="564">
        <v>40</v>
      </c>
      <c r="FE41" s="564">
        <v>49</v>
      </c>
      <c r="FF41" s="564">
        <v>747</v>
      </c>
      <c r="FG41" s="564">
        <v>410</v>
      </c>
      <c r="FH41" s="564">
        <v>337</v>
      </c>
      <c r="FI41" s="564">
        <v>52</v>
      </c>
      <c r="FJ41" s="564">
        <v>49</v>
      </c>
      <c r="FK41" s="564">
        <v>55</v>
      </c>
      <c r="FL41" s="564">
        <v>635</v>
      </c>
      <c r="FM41" s="564">
        <v>339</v>
      </c>
      <c r="FN41" s="564">
        <v>296</v>
      </c>
    </row>
    <row r="42" spans="1:228" x14ac:dyDescent="0.25">
      <c r="A42" s="567"/>
      <c r="B42" s="565" t="s">
        <v>437</v>
      </c>
      <c r="C42" s="566">
        <v>91</v>
      </c>
      <c r="D42" s="566">
        <v>91</v>
      </c>
      <c r="E42" s="566">
        <v>92</v>
      </c>
      <c r="F42" s="566">
        <v>53247</v>
      </c>
      <c r="G42" s="566">
        <v>27397</v>
      </c>
      <c r="H42" s="566">
        <v>25850</v>
      </c>
      <c r="I42" s="566">
        <v>94</v>
      </c>
      <c r="J42" s="566">
        <v>93</v>
      </c>
      <c r="K42" s="566">
        <v>95</v>
      </c>
      <c r="L42" s="566">
        <v>53302</v>
      </c>
      <c r="M42" s="566">
        <v>27419</v>
      </c>
      <c r="N42" s="566">
        <v>25883</v>
      </c>
      <c r="O42" s="566">
        <v>92</v>
      </c>
      <c r="P42" s="566">
        <v>92</v>
      </c>
      <c r="Q42" s="566">
        <v>91</v>
      </c>
      <c r="R42" s="566">
        <v>53550</v>
      </c>
      <c r="S42" s="566">
        <v>27581</v>
      </c>
      <c r="T42" s="566">
        <v>25969</v>
      </c>
      <c r="U42" s="564"/>
      <c r="V42" s="564"/>
      <c r="W42" s="564"/>
      <c r="X42" s="564"/>
      <c r="Y42" s="564"/>
      <c r="Z42" s="564"/>
      <c r="AA42" s="564"/>
      <c r="AB42" s="564"/>
      <c r="AC42" s="564"/>
      <c r="AD42" s="564"/>
      <c r="AE42" s="564"/>
      <c r="AF42" s="564"/>
      <c r="AG42" s="566">
        <v>91</v>
      </c>
      <c r="AH42" s="566">
        <v>90</v>
      </c>
      <c r="AI42" s="566">
        <v>92</v>
      </c>
      <c r="AJ42" s="566">
        <v>27764</v>
      </c>
      <c r="AK42" s="566">
        <v>14096</v>
      </c>
      <c r="AL42" s="566">
        <v>13668</v>
      </c>
      <c r="AM42" s="566">
        <v>93</v>
      </c>
      <c r="AN42" s="566">
        <v>92</v>
      </c>
      <c r="AO42" s="566">
        <v>95</v>
      </c>
      <c r="AP42" s="566">
        <v>27808</v>
      </c>
      <c r="AQ42" s="566">
        <v>14118</v>
      </c>
      <c r="AR42" s="566">
        <v>13690</v>
      </c>
      <c r="AS42" s="566">
        <v>90</v>
      </c>
      <c r="AT42" s="566">
        <v>89</v>
      </c>
      <c r="AU42" s="566">
        <v>90</v>
      </c>
      <c r="AV42" s="566">
        <v>27834</v>
      </c>
      <c r="AW42" s="566">
        <v>14130</v>
      </c>
      <c r="AX42" s="566">
        <v>13704</v>
      </c>
      <c r="AY42" s="564"/>
      <c r="AZ42" s="564"/>
      <c r="BA42" s="564"/>
      <c r="BB42" s="564"/>
      <c r="BC42" s="564"/>
      <c r="BD42" s="564"/>
      <c r="BE42" s="564"/>
      <c r="BF42" s="564"/>
      <c r="BG42" s="564"/>
      <c r="BH42" s="564"/>
      <c r="BI42" s="564"/>
      <c r="BJ42" s="564"/>
      <c r="BK42" s="566">
        <v>95</v>
      </c>
      <c r="BL42" s="566">
        <v>95</v>
      </c>
      <c r="BM42" s="566">
        <v>95</v>
      </c>
      <c r="BN42" s="566">
        <v>1773</v>
      </c>
      <c r="BO42" s="566">
        <v>900</v>
      </c>
      <c r="BP42" s="566">
        <v>873</v>
      </c>
      <c r="BQ42" s="566">
        <v>96</v>
      </c>
      <c r="BR42" s="566">
        <v>95</v>
      </c>
      <c r="BS42" s="566">
        <v>96</v>
      </c>
      <c r="BT42" s="566">
        <v>1780</v>
      </c>
      <c r="BU42" s="566">
        <v>900</v>
      </c>
      <c r="BV42" s="566">
        <v>880</v>
      </c>
      <c r="BW42" s="566">
        <v>97</v>
      </c>
      <c r="BX42" s="566">
        <v>96</v>
      </c>
      <c r="BY42" s="566">
        <v>97</v>
      </c>
      <c r="BZ42" s="566">
        <v>1815</v>
      </c>
      <c r="CA42" s="566">
        <v>913</v>
      </c>
      <c r="CB42" s="566">
        <v>902</v>
      </c>
      <c r="CC42" s="564"/>
      <c r="CD42" s="564"/>
      <c r="CE42" s="564"/>
      <c r="CF42" s="564"/>
      <c r="CG42" s="564"/>
      <c r="CH42" s="564"/>
      <c r="CI42" s="564"/>
      <c r="CJ42" s="564"/>
      <c r="CK42" s="564"/>
      <c r="CL42" s="564"/>
      <c r="CM42" s="564"/>
      <c r="CN42" s="564"/>
      <c r="CO42" s="566">
        <v>92</v>
      </c>
      <c r="CP42" s="566">
        <v>91</v>
      </c>
      <c r="CQ42" s="566">
        <v>92</v>
      </c>
      <c r="CR42" s="566">
        <v>24733</v>
      </c>
      <c r="CS42" s="566">
        <v>12513</v>
      </c>
      <c r="CT42" s="566">
        <v>12220</v>
      </c>
      <c r="CU42" s="566">
        <v>94</v>
      </c>
      <c r="CV42" s="566">
        <v>92</v>
      </c>
      <c r="CW42" s="566">
        <v>96</v>
      </c>
      <c r="CX42" s="566">
        <v>24767</v>
      </c>
      <c r="CY42" s="566">
        <v>12523</v>
      </c>
      <c r="CZ42" s="566">
        <v>12244</v>
      </c>
      <c r="DA42" s="566">
        <v>90</v>
      </c>
      <c r="DB42" s="566">
        <v>90</v>
      </c>
      <c r="DC42" s="566">
        <v>90</v>
      </c>
      <c r="DD42" s="566">
        <v>24823</v>
      </c>
      <c r="DE42" s="566">
        <v>12561</v>
      </c>
      <c r="DF42" s="566">
        <v>12262</v>
      </c>
      <c r="DG42" s="564"/>
      <c r="DH42" s="564"/>
      <c r="DI42" s="564"/>
      <c r="DJ42" s="564"/>
      <c r="DK42" s="564"/>
      <c r="DL42" s="564"/>
      <c r="DM42" s="564"/>
      <c r="DN42" s="564"/>
      <c r="DO42" s="564"/>
      <c r="DP42" s="564"/>
      <c r="DQ42" s="564"/>
      <c r="DR42" s="564"/>
      <c r="DS42" s="566">
        <v>91</v>
      </c>
      <c r="DT42" s="566">
        <v>90</v>
      </c>
      <c r="DU42" s="566">
        <v>91</v>
      </c>
      <c r="DV42" s="566">
        <v>413077</v>
      </c>
      <c r="DW42" s="566">
        <v>211487</v>
      </c>
      <c r="DX42" s="566">
        <v>201590</v>
      </c>
      <c r="DY42" s="566">
        <v>93</v>
      </c>
      <c r="DZ42" s="566">
        <v>91</v>
      </c>
      <c r="EA42" s="566">
        <v>94</v>
      </c>
      <c r="EB42" s="566">
        <v>413277</v>
      </c>
      <c r="EC42" s="566">
        <v>211570</v>
      </c>
      <c r="ED42" s="566">
        <v>201707</v>
      </c>
      <c r="EE42" s="566">
        <v>89</v>
      </c>
      <c r="EF42" s="566">
        <v>89</v>
      </c>
      <c r="EG42" s="566">
        <v>89</v>
      </c>
      <c r="EH42" s="566">
        <v>413417</v>
      </c>
      <c r="EI42" s="566">
        <v>211719</v>
      </c>
      <c r="EJ42" s="566">
        <v>201698</v>
      </c>
      <c r="EK42" s="564"/>
      <c r="EL42" s="564"/>
      <c r="EM42" s="564"/>
      <c r="EN42" s="564"/>
      <c r="EO42" s="564"/>
      <c r="EP42" s="564"/>
      <c r="EQ42" s="564"/>
      <c r="ER42" s="564"/>
      <c r="ES42" s="564"/>
      <c r="ET42" s="564"/>
      <c r="EU42" s="564"/>
      <c r="EV42" s="564"/>
      <c r="EW42" s="566">
        <v>91</v>
      </c>
      <c r="EX42" s="566">
        <v>90</v>
      </c>
      <c r="EY42" s="566">
        <v>91</v>
      </c>
      <c r="EZ42" s="566">
        <v>531356</v>
      </c>
      <c r="FA42" s="566">
        <v>271839</v>
      </c>
      <c r="FB42" s="566">
        <v>259517</v>
      </c>
      <c r="FC42" s="566">
        <v>93</v>
      </c>
      <c r="FD42" s="566">
        <v>92</v>
      </c>
      <c r="FE42" s="566">
        <v>95</v>
      </c>
      <c r="FF42" s="566">
        <v>531727</v>
      </c>
      <c r="FG42" s="566">
        <v>271996</v>
      </c>
      <c r="FH42" s="566">
        <v>259731</v>
      </c>
      <c r="FI42" s="566">
        <v>90</v>
      </c>
      <c r="FJ42" s="566">
        <v>90</v>
      </c>
      <c r="FK42" s="566">
        <v>89</v>
      </c>
      <c r="FL42" s="566">
        <v>532101</v>
      </c>
      <c r="FM42" s="566">
        <v>272298</v>
      </c>
      <c r="FN42" s="566">
        <v>259803</v>
      </c>
    </row>
    <row r="44" spans="1:228" x14ac:dyDescent="0.25">
      <c r="T44" s="568"/>
    </row>
  </sheetData>
  <mergeCells count="1">
    <mergeCell ref="A1:T1"/>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80" zoomScaleNormal="80" workbookViewId="0">
      <selection activeCell="H42" sqref="H42"/>
    </sheetView>
  </sheetViews>
  <sheetFormatPr defaultColWidth="9.140625" defaultRowHeight="15" x14ac:dyDescent="0.25"/>
  <cols>
    <col min="1" max="1" width="9.140625" style="554"/>
    <col min="2" max="2" width="30.140625" style="554" customWidth="1"/>
    <col min="3" max="16384" width="9.140625" style="554"/>
  </cols>
  <sheetData>
    <row r="1" spans="1:256" x14ac:dyDescent="0.25">
      <c r="A1" s="650" t="s">
        <v>345</v>
      </c>
      <c r="B1" s="650"/>
      <c r="C1" s="650"/>
      <c r="D1" s="650"/>
      <c r="E1" s="650"/>
      <c r="F1" s="650"/>
      <c r="G1" s="650"/>
      <c r="H1" s="650"/>
      <c r="I1" s="650"/>
      <c r="J1" s="650"/>
      <c r="K1" s="650"/>
      <c r="L1" s="650"/>
      <c r="M1" s="650"/>
      <c r="N1" s="650"/>
      <c r="O1" s="650"/>
      <c r="P1" s="650"/>
      <c r="Q1" s="650"/>
      <c r="R1" s="650"/>
      <c r="S1" s="650"/>
      <c r="T1" s="650"/>
    </row>
    <row r="2" spans="1:256" x14ac:dyDescent="0.25">
      <c r="B2" s="555">
        <v>1</v>
      </c>
      <c r="C2" s="555">
        <v>2</v>
      </c>
      <c r="D2" s="555">
        <v>3</v>
      </c>
      <c r="E2" s="555">
        <v>4</v>
      </c>
      <c r="F2" s="555">
        <v>5</v>
      </c>
      <c r="G2" s="555">
        <v>6</v>
      </c>
      <c r="H2" s="555">
        <v>7</v>
      </c>
      <c r="I2" s="555">
        <v>8</v>
      </c>
      <c r="J2" s="555">
        <v>9</v>
      </c>
      <c r="K2" s="555">
        <v>10</v>
      </c>
      <c r="L2" s="555">
        <v>11</v>
      </c>
      <c r="M2" s="555">
        <v>12</v>
      </c>
      <c r="N2" s="555">
        <v>13</v>
      </c>
      <c r="O2" s="555">
        <v>14</v>
      </c>
      <c r="P2" s="555">
        <v>15</v>
      </c>
      <c r="Q2" s="555">
        <v>16</v>
      </c>
      <c r="R2" s="555">
        <v>17</v>
      </c>
      <c r="S2" s="555">
        <v>18</v>
      </c>
      <c r="T2" s="555">
        <v>19</v>
      </c>
      <c r="U2" s="555">
        <v>20</v>
      </c>
      <c r="V2" s="555">
        <v>21</v>
      </c>
      <c r="W2" s="555">
        <v>22</v>
      </c>
      <c r="X2" s="555">
        <v>23</v>
      </c>
      <c r="Y2" s="555">
        <v>24</v>
      </c>
      <c r="Z2" s="555">
        <v>25</v>
      </c>
      <c r="AA2" s="555">
        <v>26</v>
      </c>
      <c r="AB2" s="555">
        <v>27</v>
      </c>
      <c r="AC2" s="555">
        <v>28</v>
      </c>
      <c r="AD2" s="555">
        <v>29</v>
      </c>
      <c r="AE2" s="555">
        <v>30</v>
      </c>
      <c r="AF2" s="555">
        <v>31</v>
      </c>
      <c r="AG2" s="555">
        <v>32</v>
      </c>
      <c r="AH2" s="555">
        <v>33</v>
      </c>
      <c r="AI2" s="555">
        <v>34</v>
      </c>
      <c r="AJ2" s="555">
        <v>35</v>
      </c>
      <c r="AK2" s="555">
        <v>36</v>
      </c>
      <c r="AL2" s="555">
        <v>37</v>
      </c>
      <c r="AM2" s="555">
        <v>38</v>
      </c>
      <c r="AN2" s="555">
        <v>39</v>
      </c>
      <c r="AO2" s="555">
        <v>40</v>
      </c>
      <c r="AP2" s="555">
        <v>41</v>
      </c>
      <c r="AQ2" s="555">
        <v>42</v>
      </c>
      <c r="AR2" s="555">
        <v>43</v>
      </c>
      <c r="AS2" s="555">
        <v>44</v>
      </c>
      <c r="AT2" s="555">
        <v>45</v>
      </c>
      <c r="AU2" s="555">
        <v>46</v>
      </c>
      <c r="AV2" s="555">
        <v>47</v>
      </c>
      <c r="AW2" s="555">
        <v>48</v>
      </c>
      <c r="AX2" s="555">
        <v>49</v>
      </c>
      <c r="AY2" s="555">
        <v>50</v>
      </c>
      <c r="AZ2" s="555">
        <v>51</v>
      </c>
      <c r="BA2" s="555">
        <v>52</v>
      </c>
      <c r="BB2" s="555">
        <v>53</v>
      </c>
      <c r="BC2" s="555">
        <v>54</v>
      </c>
      <c r="BD2" s="555">
        <v>55</v>
      </c>
      <c r="BE2" s="555">
        <v>56</v>
      </c>
      <c r="BF2" s="555">
        <v>57</v>
      </c>
      <c r="BG2" s="555">
        <v>58</v>
      </c>
      <c r="BH2" s="555">
        <v>59</v>
      </c>
      <c r="BI2" s="555">
        <v>60</v>
      </c>
      <c r="BJ2" s="555">
        <v>61</v>
      </c>
      <c r="BK2" s="555">
        <v>62</v>
      </c>
      <c r="BL2" s="555">
        <v>63</v>
      </c>
      <c r="BM2" s="555">
        <v>64</v>
      </c>
      <c r="BN2" s="555">
        <v>65</v>
      </c>
      <c r="BO2" s="555">
        <v>66</v>
      </c>
      <c r="BP2" s="555">
        <v>67</v>
      </c>
      <c r="BQ2" s="555">
        <v>68</v>
      </c>
      <c r="BR2" s="555">
        <v>69</v>
      </c>
      <c r="BS2" s="555">
        <v>70</v>
      </c>
      <c r="BT2" s="555">
        <v>71</v>
      </c>
      <c r="BU2" s="555">
        <v>72</v>
      </c>
      <c r="BV2" s="555">
        <v>73</v>
      </c>
      <c r="BW2" s="555">
        <v>74</v>
      </c>
      <c r="BX2" s="555">
        <v>75</v>
      </c>
      <c r="BY2" s="555">
        <v>76</v>
      </c>
      <c r="BZ2" s="555">
        <v>77</v>
      </c>
      <c r="CA2" s="555">
        <v>78</v>
      </c>
      <c r="CB2" s="555">
        <v>79</v>
      </c>
      <c r="CC2" s="555">
        <v>80</v>
      </c>
      <c r="CD2" s="555">
        <v>81</v>
      </c>
      <c r="CE2" s="555">
        <v>82</v>
      </c>
      <c r="CF2" s="555">
        <v>83</v>
      </c>
      <c r="CG2" s="555">
        <v>84</v>
      </c>
      <c r="CH2" s="555">
        <v>85</v>
      </c>
      <c r="CI2" s="555">
        <v>86</v>
      </c>
      <c r="CJ2" s="555">
        <v>87</v>
      </c>
      <c r="CK2" s="555">
        <v>88</v>
      </c>
      <c r="CL2" s="555">
        <v>89</v>
      </c>
      <c r="CM2" s="555">
        <v>90</v>
      </c>
      <c r="CN2" s="555">
        <v>91</v>
      </c>
      <c r="CO2" s="555">
        <v>92</v>
      </c>
      <c r="CP2" s="555">
        <v>93</v>
      </c>
      <c r="CQ2" s="555">
        <v>94</v>
      </c>
      <c r="CR2" s="555">
        <v>95</v>
      </c>
      <c r="CS2" s="555">
        <v>96</v>
      </c>
      <c r="CT2" s="555">
        <v>97</v>
      </c>
      <c r="CU2" s="555">
        <v>98</v>
      </c>
      <c r="CV2" s="555">
        <v>99</v>
      </c>
      <c r="CW2" s="555">
        <v>100</v>
      </c>
      <c r="CX2" s="555">
        <v>101</v>
      </c>
      <c r="CY2" s="555">
        <v>102</v>
      </c>
      <c r="CZ2" s="555">
        <v>103</v>
      </c>
      <c r="DA2" s="555">
        <v>104</v>
      </c>
      <c r="DB2" s="555">
        <v>105</v>
      </c>
      <c r="DC2" s="555">
        <v>106</v>
      </c>
      <c r="DD2" s="555">
        <v>107</v>
      </c>
      <c r="DE2" s="555">
        <v>108</v>
      </c>
      <c r="DF2" s="555">
        <v>109</v>
      </c>
      <c r="DG2" s="555">
        <v>110</v>
      </c>
      <c r="DH2" s="555">
        <v>111</v>
      </c>
      <c r="DI2" s="555">
        <v>112</v>
      </c>
      <c r="DJ2" s="555">
        <v>113</v>
      </c>
      <c r="DK2" s="555">
        <v>114</v>
      </c>
      <c r="DL2" s="555">
        <v>115</v>
      </c>
      <c r="DM2" s="555">
        <v>116</v>
      </c>
      <c r="DN2" s="555">
        <v>117</v>
      </c>
      <c r="DO2" s="555">
        <v>118</v>
      </c>
      <c r="DP2" s="555">
        <v>119</v>
      </c>
      <c r="DQ2" s="555">
        <v>120</v>
      </c>
      <c r="DR2" s="555">
        <v>121</v>
      </c>
      <c r="DS2" s="555">
        <v>122</v>
      </c>
      <c r="DT2" s="555">
        <v>123</v>
      </c>
      <c r="DU2" s="555">
        <v>124</v>
      </c>
      <c r="DV2" s="555">
        <v>125</v>
      </c>
      <c r="DW2" s="555">
        <v>126</v>
      </c>
      <c r="DX2" s="555">
        <v>127</v>
      </c>
      <c r="DY2" s="555">
        <v>128</v>
      </c>
      <c r="DZ2" s="555">
        <v>129</v>
      </c>
      <c r="EA2" s="555">
        <v>130</v>
      </c>
      <c r="EB2" s="555">
        <v>131</v>
      </c>
      <c r="EC2" s="555">
        <v>132</v>
      </c>
      <c r="ED2" s="555">
        <v>133</v>
      </c>
      <c r="EE2" s="555">
        <v>134</v>
      </c>
      <c r="EF2" s="555">
        <v>135</v>
      </c>
      <c r="EG2" s="555">
        <v>136</v>
      </c>
      <c r="EH2" s="555">
        <v>137</v>
      </c>
      <c r="EI2" s="555">
        <v>138</v>
      </c>
      <c r="EJ2" s="555">
        <v>139</v>
      </c>
      <c r="EK2" s="555">
        <v>140</v>
      </c>
      <c r="EL2" s="555">
        <v>141</v>
      </c>
      <c r="EM2" s="555">
        <v>142</v>
      </c>
      <c r="EN2" s="555">
        <v>143</v>
      </c>
      <c r="EO2" s="555">
        <v>144</v>
      </c>
      <c r="EP2" s="555">
        <v>145</v>
      </c>
      <c r="EQ2" s="555">
        <v>146</v>
      </c>
      <c r="ER2" s="555">
        <v>147</v>
      </c>
      <c r="ES2" s="555">
        <v>148</v>
      </c>
      <c r="ET2" s="555">
        <v>149</v>
      </c>
      <c r="EU2" s="555">
        <v>150</v>
      </c>
      <c r="EV2" s="555">
        <v>151</v>
      </c>
      <c r="EW2" s="555">
        <v>152</v>
      </c>
      <c r="EX2" s="555">
        <v>153</v>
      </c>
      <c r="EY2" s="555">
        <v>154</v>
      </c>
      <c r="EZ2" s="555">
        <v>155</v>
      </c>
      <c r="FA2" s="555">
        <v>156</v>
      </c>
      <c r="FB2" s="555">
        <v>157</v>
      </c>
      <c r="FC2" s="555">
        <v>158</v>
      </c>
      <c r="FD2" s="555">
        <v>159</v>
      </c>
      <c r="FE2" s="555">
        <v>160</v>
      </c>
      <c r="FF2" s="555">
        <v>161</v>
      </c>
      <c r="FG2" s="555">
        <v>162</v>
      </c>
      <c r="FH2" s="555">
        <v>163</v>
      </c>
      <c r="FI2" s="555">
        <v>164</v>
      </c>
      <c r="FJ2" s="555">
        <v>165</v>
      </c>
      <c r="FK2" s="555">
        <v>166</v>
      </c>
      <c r="FL2" s="555">
        <v>167</v>
      </c>
      <c r="FM2" s="555">
        <v>168</v>
      </c>
      <c r="FN2" s="555">
        <v>169</v>
      </c>
      <c r="FO2" s="555">
        <v>170</v>
      </c>
      <c r="FP2" s="555">
        <v>171</v>
      </c>
      <c r="FQ2" s="555">
        <v>172</v>
      </c>
      <c r="FR2" s="555">
        <v>173</v>
      </c>
      <c r="FS2" s="555">
        <v>174</v>
      </c>
      <c r="FT2" s="555">
        <v>175</v>
      </c>
      <c r="FU2" s="555">
        <v>176</v>
      </c>
      <c r="FV2" s="555">
        <v>177</v>
      </c>
      <c r="FW2" s="555">
        <v>178</v>
      </c>
      <c r="FX2" s="555">
        <v>179</v>
      </c>
      <c r="FY2" s="555">
        <v>180</v>
      </c>
      <c r="FZ2" s="555">
        <v>181</v>
      </c>
    </row>
    <row r="3" spans="1:256" s="564" customFormat="1" x14ac:dyDescent="0.25">
      <c r="A3" s="556"/>
      <c r="B3" s="557"/>
      <c r="C3" s="558" t="s">
        <v>440</v>
      </c>
      <c r="D3" s="558"/>
      <c r="E3" s="558"/>
      <c r="F3" s="558"/>
      <c r="G3" s="558"/>
      <c r="H3" s="558"/>
      <c r="I3" s="559"/>
      <c r="J3" s="559"/>
      <c r="K3" s="559"/>
      <c r="L3" s="559"/>
      <c r="M3" s="559"/>
      <c r="N3" s="559"/>
      <c r="O3" s="560"/>
      <c r="P3" s="560"/>
      <c r="Q3" s="560"/>
      <c r="R3" s="560"/>
      <c r="S3" s="560"/>
      <c r="T3" s="560"/>
      <c r="U3" s="561"/>
      <c r="V3" s="561"/>
      <c r="W3" s="561"/>
      <c r="X3" s="561"/>
      <c r="Y3" s="561"/>
      <c r="Z3" s="561"/>
      <c r="AA3" s="562"/>
      <c r="AB3" s="562"/>
      <c r="AC3" s="562"/>
      <c r="AD3" s="562"/>
      <c r="AE3" s="562"/>
      <c r="AF3" s="562"/>
      <c r="AG3" s="558"/>
      <c r="AH3" s="558"/>
      <c r="AI3" s="558"/>
      <c r="AJ3" s="558"/>
      <c r="AK3" s="558"/>
      <c r="AL3" s="558"/>
      <c r="AM3" s="563"/>
      <c r="AN3" s="563"/>
      <c r="AO3" s="563"/>
      <c r="AP3" s="563"/>
      <c r="AQ3" s="563"/>
      <c r="AR3" s="563"/>
      <c r="AS3" s="560"/>
      <c r="AT3" s="560"/>
      <c r="AU3" s="560"/>
      <c r="AV3" s="560"/>
      <c r="AW3" s="560"/>
      <c r="AX3" s="560"/>
      <c r="AY3" s="561"/>
      <c r="AZ3" s="561"/>
      <c r="BA3" s="561"/>
      <c r="BB3" s="561"/>
      <c r="BC3" s="561"/>
      <c r="BD3" s="561"/>
      <c r="BE3" s="562"/>
      <c r="BF3" s="562"/>
      <c r="BG3" s="562"/>
      <c r="BH3" s="562"/>
      <c r="BI3" s="562"/>
      <c r="BJ3" s="562"/>
      <c r="BK3" s="558"/>
      <c r="BL3" s="558"/>
      <c r="BM3" s="558"/>
      <c r="BN3" s="558"/>
      <c r="BO3" s="558"/>
      <c r="BP3" s="558"/>
      <c r="BQ3" s="563"/>
      <c r="BR3" s="563"/>
      <c r="BS3" s="563"/>
      <c r="BT3" s="563"/>
      <c r="BU3" s="563"/>
      <c r="BV3" s="563"/>
      <c r="BW3" s="560"/>
      <c r="BX3" s="560"/>
      <c r="BY3" s="560"/>
      <c r="BZ3" s="560"/>
      <c r="CA3" s="560"/>
      <c r="CB3" s="560"/>
      <c r="CC3" s="561"/>
      <c r="CD3" s="561"/>
      <c r="CE3" s="561"/>
      <c r="CF3" s="561"/>
      <c r="CG3" s="561"/>
      <c r="CH3" s="561"/>
      <c r="CI3" s="562"/>
      <c r="CJ3" s="562"/>
      <c r="CK3" s="562"/>
      <c r="CL3" s="562"/>
      <c r="CM3" s="562"/>
      <c r="CN3" s="562"/>
      <c r="CO3" s="558"/>
      <c r="CP3" s="558"/>
      <c r="CQ3" s="558"/>
      <c r="CR3" s="558"/>
      <c r="CS3" s="558"/>
      <c r="CT3" s="558"/>
      <c r="CU3" s="563"/>
      <c r="CV3" s="563"/>
      <c r="CW3" s="563"/>
      <c r="CX3" s="563"/>
      <c r="CY3" s="563"/>
      <c r="CZ3" s="563"/>
      <c r="DA3" s="560"/>
      <c r="DB3" s="560"/>
      <c r="DC3" s="560"/>
      <c r="DD3" s="560"/>
      <c r="DE3" s="560"/>
      <c r="DF3" s="560"/>
      <c r="DG3" s="561"/>
      <c r="DH3" s="561"/>
      <c r="DI3" s="561"/>
      <c r="DJ3" s="561"/>
      <c r="DK3" s="561"/>
      <c r="DL3" s="561"/>
      <c r="DM3" s="562"/>
      <c r="DN3" s="562"/>
      <c r="DO3" s="562"/>
      <c r="DP3" s="562"/>
      <c r="DQ3" s="562"/>
      <c r="DR3" s="562"/>
      <c r="DS3" s="558"/>
      <c r="DT3" s="558"/>
      <c r="DU3" s="558"/>
      <c r="DV3" s="558"/>
      <c r="DW3" s="558"/>
      <c r="DX3" s="558"/>
      <c r="DY3" s="563"/>
      <c r="DZ3" s="563"/>
      <c r="EA3" s="563"/>
      <c r="EB3" s="563"/>
      <c r="EC3" s="563"/>
      <c r="ED3" s="563"/>
      <c r="EE3" s="560"/>
      <c r="EF3" s="560"/>
      <c r="EG3" s="560"/>
      <c r="EH3" s="560"/>
      <c r="EI3" s="560"/>
      <c r="EJ3" s="560"/>
      <c r="EK3" s="561"/>
      <c r="EL3" s="561"/>
      <c r="EM3" s="561"/>
      <c r="EN3" s="561"/>
      <c r="EO3" s="561"/>
      <c r="EP3" s="561"/>
      <c r="EQ3" s="562"/>
      <c r="ER3" s="562"/>
      <c r="ES3" s="562"/>
      <c r="ET3" s="562"/>
      <c r="EU3" s="562"/>
      <c r="EV3" s="562"/>
      <c r="EW3" s="558"/>
      <c r="EX3" s="558"/>
      <c r="EY3" s="558"/>
      <c r="EZ3" s="558"/>
      <c r="FA3" s="558"/>
      <c r="FB3" s="558"/>
      <c r="FC3" s="563"/>
      <c r="FD3" s="563"/>
      <c r="FE3" s="563"/>
      <c r="FF3" s="563"/>
      <c r="FG3" s="563"/>
      <c r="FH3" s="563"/>
      <c r="FI3" s="560"/>
      <c r="FJ3" s="560"/>
      <c r="FK3" s="560"/>
      <c r="FL3" s="560"/>
      <c r="FM3" s="560"/>
      <c r="FN3" s="560"/>
      <c r="FO3" s="561"/>
      <c r="FP3" s="561"/>
      <c r="FQ3" s="561"/>
      <c r="FR3" s="561"/>
      <c r="FS3" s="561"/>
      <c r="FT3" s="561"/>
      <c r="FU3" s="562"/>
      <c r="FV3" s="562"/>
      <c r="FW3" s="562"/>
      <c r="FX3" s="562"/>
      <c r="FY3" s="562"/>
      <c r="FZ3" s="562"/>
    </row>
    <row r="4" spans="1:256" s="564" customFormat="1" x14ac:dyDescent="0.25">
      <c r="A4" s="556"/>
      <c r="B4" s="557"/>
      <c r="C4" s="558" t="s">
        <v>35</v>
      </c>
      <c r="D4" s="558"/>
      <c r="E4" s="558"/>
      <c r="F4" s="558"/>
      <c r="G4" s="558"/>
      <c r="H4" s="558"/>
      <c r="I4" s="559"/>
      <c r="J4" s="559"/>
      <c r="K4" s="559"/>
      <c r="L4" s="559"/>
      <c r="M4" s="559"/>
      <c r="N4" s="559"/>
      <c r="O4" s="560"/>
      <c r="P4" s="560"/>
      <c r="Q4" s="560"/>
      <c r="R4" s="560"/>
      <c r="S4" s="560"/>
      <c r="T4" s="560"/>
      <c r="U4" s="561"/>
      <c r="V4" s="561"/>
      <c r="W4" s="561"/>
      <c r="X4" s="561"/>
      <c r="Y4" s="561"/>
      <c r="Z4" s="561"/>
      <c r="AA4" s="562" t="s">
        <v>346</v>
      </c>
      <c r="AB4" s="562"/>
      <c r="AC4" s="562"/>
      <c r="AD4" s="562"/>
      <c r="AE4" s="562"/>
      <c r="AF4" s="562"/>
      <c r="AG4" s="558" t="s">
        <v>36</v>
      </c>
      <c r="AH4" s="558"/>
      <c r="AI4" s="558"/>
      <c r="AJ4" s="558"/>
      <c r="AK4" s="558"/>
      <c r="AL4" s="558"/>
      <c r="AM4" s="563"/>
      <c r="AN4" s="563"/>
      <c r="AO4" s="563"/>
      <c r="AP4" s="563"/>
      <c r="AQ4" s="563"/>
      <c r="AR4" s="563"/>
      <c r="AS4" s="560"/>
      <c r="AT4" s="560"/>
      <c r="AU4" s="560"/>
      <c r="AV4" s="560"/>
      <c r="AW4" s="560"/>
      <c r="AX4" s="560"/>
      <c r="AY4" s="561"/>
      <c r="AZ4" s="561"/>
      <c r="BA4" s="561"/>
      <c r="BB4" s="561"/>
      <c r="BC4" s="561"/>
      <c r="BD4" s="561"/>
      <c r="BE4" s="562"/>
      <c r="BF4" s="562"/>
      <c r="BG4" s="562"/>
      <c r="BH4" s="562"/>
      <c r="BI4" s="562"/>
      <c r="BJ4" s="562"/>
      <c r="BK4" s="558" t="s">
        <v>37</v>
      </c>
      <c r="BL4" s="558"/>
      <c r="BM4" s="558"/>
      <c r="BN4" s="558"/>
      <c r="BO4" s="558"/>
      <c r="BP4" s="558"/>
      <c r="BQ4" s="563"/>
      <c r="BR4" s="563"/>
      <c r="BS4" s="563"/>
      <c r="BT4" s="563"/>
      <c r="BU4" s="563"/>
      <c r="BV4" s="563"/>
      <c r="BW4" s="560"/>
      <c r="BX4" s="560"/>
      <c r="BY4" s="560"/>
      <c r="BZ4" s="560"/>
      <c r="CA4" s="560"/>
      <c r="CB4" s="560"/>
      <c r="CC4" s="561"/>
      <c r="CD4" s="561"/>
      <c r="CE4" s="561"/>
      <c r="CF4" s="561"/>
      <c r="CG4" s="561"/>
      <c r="CH4" s="561"/>
      <c r="CI4" s="562"/>
      <c r="CJ4" s="562"/>
      <c r="CK4" s="562"/>
      <c r="CL4" s="562"/>
      <c r="CM4" s="562"/>
      <c r="CN4" s="562"/>
      <c r="CO4" s="558" t="s">
        <v>34</v>
      </c>
      <c r="CP4" s="558"/>
      <c r="CQ4" s="558"/>
      <c r="CR4" s="558"/>
      <c r="CS4" s="558"/>
      <c r="CT4" s="558"/>
      <c r="CU4" s="563"/>
      <c r="CV4" s="563"/>
      <c r="CW4" s="563"/>
      <c r="CX4" s="563"/>
      <c r="CY4" s="563"/>
      <c r="CZ4" s="563"/>
      <c r="DA4" s="560"/>
      <c r="DB4" s="560"/>
      <c r="DC4" s="560"/>
      <c r="DD4" s="560"/>
      <c r="DE4" s="560"/>
      <c r="DF4" s="560"/>
      <c r="DG4" s="561"/>
      <c r="DH4" s="561"/>
      <c r="DI4" s="561"/>
      <c r="DJ4" s="561"/>
      <c r="DK4" s="561"/>
      <c r="DL4" s="561"/>
      <c r="DM4" s="562"/>
      <c r="DN4" s="562"/>
      <c r="DO4" s="562"/>
      <c r="DP4" s="562"/>
      <c r="DQ4" s="562"/>
      <c r="DR4" s="562"/>
      <c r="DS4" s="558" t="s">
        <v>33</v>
      </c>
      <c r="DT4" s="558"/>
      <c r="DU4" s="558"/>
      <c r="DV4" s="558"/>
      <c r="DW4" s="558"/>
      <c r="DX4" s="558"/>
      <c r="DY4" s="563"/>
      <c r="DZ4" s="563"/>
      <c r="EA4" s="563"/>
      <c r="EB4" s="563"/>
      <c r="EC4" s="563"/>
      <c r="ED4" s="563"/>
      <c r="EE4" s="560"/>
      <c r="EF4" s="560"/>
      <c r="EG4" s="560"/>
      <c r="EH4" s="560"/>
      <c r="EI4" s="560"/>
      <c r="EJ4" s="560"/>
      <c r="EK4" s="561"/>
      <c r="EL4" s="561"/>
      <c r="EM4" s="561"/>
      <c r="EN4" s="561"/>
      <c r="EO4" s="561"/>
      <c r="EP4" s="561"/>
      <c r="EQ4" s="562"/>
      <c r="ER4" s="562"/>
      <c r="ES4" s="562"/>
      <c r="ET4" s="562"/>
      <c r="EU4" s="562"/>
      <c r="EV4" s="562"/>
      <c r="EW4" s="558" t="s">
        <v>326</v>
      </c>
      <c r="EX4" s="558"/>
      <c r="EY4" s="558"/>
      <c r="EZ4" s="558"/>
      <c r="FA4" s="558"/>
      <c r="FB4" s="558"/>
      <c r="FC4" s="563"/>
      <c r="FD4" s="563"/>
      <c r="FE4" s="563"/>
      <c r="FF4" s="563"/>
      <c r="FG4" s="563"/>
      <c r="FH4" s="563"/>
      <c r="FI4" s="560"/>
      <c r="FJ4" s="560"/>
      <c r="FK4" s="560"/>
      <c r="FL4" s="560"/>
      <c r="FM4" s="560"/>
      <c r="FN4" s="560"/>
      <c r="FO4" s="561"/>
      <c r="FP4" s="561"/>
      <c r="FQ4" s="561"/>
      <c r="FR4" s="561"/>
      <c r="FS4" s="561"/>
      <c r="FT4" s="561"/>
      <c r="FU4" s="562"/>
      <c r="FV4" s="562"/>
      <c r="FW4" s="562"/>
      <c r="FX4" s="562"/>
      <c r="FY4" s="562"/>
      <c r="FZ4" s="562"/>
    </row>
    <row r="5" spans="1:256" s="564" customFormat="1" x14ac:dyDescent="0.25">
      <c r="A5" s="556"/>
      <c r="B5" s="557"/>
      <c r="C5" s="558" t="s">
        <v>346</v>
      </c>
      <c r="D5" s="558"/>
      <c r="E5" s="558"/>
      <c r="F5" s="558"/>
      <c r="G5" s="558"/>
      <c r="H5" s="558"/>
      <c r="I5" s="559" t="s">
        <v>347</v>
      </c>
      <c r="J5" s="559"/>
      <c r="K5" s="559"/>
      <c r="L5" s="559"/>
      <c r="M5" s="559"/>
      <c r="N5" s="559"/>
      <c r="O5" s="560" t="s">
        <v>348</v>
      </c>
      <c r="P5" s="560"/>
      <c r="Q5" s="560"/>
      <c r="R5" s="560"/>
      <c r="S5" s="560"/>
      <c r="T5" s="560"/>
      <c r="U5" s="561" t="s">
        <v>349</v>
      </c>
      <c r="V5" s="561"/>
      <c r="W5" s="561"/>
      <c r="X5" s="561"/>
      <c r="Y5" s="561"/>
      <c r="Z5" s="561"/>
      <c r="AA5" s="562">
        <v>1</v>
      </c>
      <c r="AB5" s="562"/>
      <c r="AC5" s="562"/>
      <c r="AD5" s="562"/>
      <c r="AE5" s="562"/>
      <c r="AF5" s="562"/>
      <c r="AG5" s="558" t="s">
        <v>346</v>
      </c>
      <c r="AH5" s="558"/>
      <c r="AI5" s="558"/>
      <c r="AJ5" s="558"/>
      <c r="AK5" s="558"/>
      <c r="AL5" s="558"/>
      <c r="AM5" s="563" t="s">
        <v>347</v>
      </c>
      <c r="AN5" s="563"/>
      <c r="AO5" s="563"/>
      <c r="AP5" s="563"/>
      <c r="AQ5" s="563"/>
      <c r="AR5" s="563"/>
      <c r="AS5" s="560" t="s">
        <v>348</v>
      </c>
      <c r="AT5" s="560"/>
      <c r="AU5" s="560"/>
      <c r="AV5" s="560"/>
      <c r="AW5" s="560"/>
      <c r="AX5" s="560"/>
      <c r="AY5" s="561" t="s">
        <v>349</v>
      </c>
      <c r="AZ5" s="561"/>
      <c r="BA5" s="561"/>
      <c r="BB5" s="561"/>
      <c r="BC5" s="561"/>
      <c r="BD5" s="561"/>
      <c r="BE5" s="562" t="s">
        <v>346</v>
      </c>
      <c r="BF5" s="562"/>
      <c r="BG5" s="562"/>
      <c r="BH5" s="562"/>
      <c r="BI5" s="562"/>
      <c r="BJ5" s="562"/>
      <c r="BK5" s="558" t="s">
        <v>346</v>
      </c>
      <c r="BL5" s="558"/>
      <c r="BM5" s="558"/>
      <c r="BN5" s="558"/>
      <c r="BO5" s="558"/>
      <c r="BP5" s="558"/>
      <c r="BQ5" s="563" t="s">
        <v>347</v>
      </c>
      <c r="BR5" s="563"/>
      <c r="BS5" s="563"/>
      <c r="BT5" s="563"/>
      <c r="BU5" s="563"/>
      <c r="BV5" s="563"/>
      <c r="BW5" s="560" t="s">
        <v>348</v>
      </c>
      <c r="BX5" s="560"/>
      <c r="BY5" s="560"/>
      <c r="BZ5" s="560"/>
      <c r="CA5" s="560"/>
      <c r="CB5" s="560"/>
      <c r="CC5" s="561" t="s">
        <v>349</v>
      </c>
      <c r="CD5" s="561"/>
      <c r="CE5" s="561"/>
      <c r="CF5" s="561"/>
      <c r="CG5" s="561"/>
      <c r="CH5" s="561"/>
      <c r="CI5" s="562" t="s">
        <v>346</v>
      </c>
      <c r="CJ5" s="562"/>
      <c r="CK5" s="562"/>
      <c r="CL5" s="562"/>
      <c r="CM5" s="562"/>
      <c r="CN5" s="562"/>
      <c r="CO5" s="558" t="s">
        <v>346</v>
      </c>
      <c r="CP5" s="558"/>
      <c r="CQ5" s="558"/>
      <c r="CR5" s="558"/>
      <c r="CS5" s="558"/>
      <c r="CT5" s="558"/>
      <c r="CU5" s="563" t="s">
        <v>347</v>
      </c>
      <c r="CV5" s="563"/>
      <c r="CW5" s="563"/>
      <c r="CX5" s="563"/>
      <c r="CY5" s="563"/>
      <c r="CZ5" s="563"/>
      <c r="DA5" s="560" t="s">
        <v>348</v>
      </c>
      <c r="DB5" s="560"/>
      <c r="DC5" s="560"/>
      <c r="DD5" s="560"/>
      <c r="DE5" s="560"/>
      <c r="DF5" s="560"/>
      <c r="DG5" s="561" t="s">
        <v>349</v>
      </c>
      <c r="DH5" s="561"/>
      <c r="DI5" s="561"/>
      <c r="DJ5" s="561"/>
      <c r="DK5" s="561"/>
      <c r="DL5" s="561"/>
      <c r="DM5" s="562" t="s">
        <v>346</v>
      </c>
      <c r="DN5" s="562"/>
      <c r="DO5" s="562"/>
      <c r="DP5" s="562"/>
      <c r="DQ5" s="562"/>
      <c r="DR5" s="562"/>
      <c r="DS5" s="558" t="s">
        <v>346</v>
      </c>
      <c r="DT5" s="558"/>
      <c r="DU5" s="558"/>
      <c r="DV5" s="558"/>
      <c r="DW5" s="558"/>
      <c r="DX5" s="558"/>
      <c r="DY5" s="563" t="s">
        <v>347</v>
      </c>
      <c r="DZ5" s="563"/>
      <c r="EA5" s="563"/>
      <c r="EB5" s="563"/>
      <c r="EC5" s="563"/>
      <c r="ED5" s="563"/>
      <c r="EE5" s="560" t="s">
        <v>348</v>
      </c>
      <c r="EF5" s="560"/>
      <c r="EG5" s="560"/>
      <c r="EH5" s="560"/>
      <c r="EI5" s="560"/>
      <c r="EJ5" s="560"/>
      <c r="EK5" s="561" t="s">
        <v>349</v>
      </c>
      <c r="EL5" s="561"/>
      <c r="EM5" s="561"/>
      <c r="EN5" s="561"/>
      <c r="EO5" s="561"/>
      <c r="EP5" s="561"/>
      <c r="EQ5" s="562" t="s">
        <v>346</v>
      </c>
      <c r="ER5" s="562"/>
      <c r="ES5" s="562"/>
      <c r="ET5" s="562"/>
      <c r="EU5" s="562"/>
      <c r="EV5" s="562"/>
      <c r="EW5" s="558" t="s">
        <v>346</v>
      </c>
      <c r="EX5" s="558"/>
      <c r="EY5" s="558"/>
      <c r="EZ5" s="558"/>
      <c r="FA5" s="558"/>
      <c r="FB5" s="558"/>
      <c r="FC5" s="563" t="s">
        <v>347</v>
      </c>
      <c r="FD5" s="563"/>
      <c r="FE5" s="563"/>
      <c r="FF5" s="563"/>
      <c r="FG5" s="563"/>
      <c r="FH5" s="563"/>
      <c r="FI5" s="560" t="s">
        <v>348</v>
      </c>
      <c r="FJ5" s="560"/>
      <c r="FK5" s="560"/>
      <c r="FL5" s="560"/>
      <c r="FM5" s="560"/>
      <c r="FN5" s="560"/>
      <c r="FO5" s="561" t="s">
        <v>349</v>
      </c>
      <c r="FP5" s="561"/>
      <c r="FQ5" s="561"/>
      <c r="FR5" s="561"/>
      <c r="FS5" s="561"/>
      <c r="FT5" s="561"/>
      <c r="FU5" s="562" t="s">
        <v>346</v>
      </c>
      <c r="FV5" s="562"/>
      <c r="FW5" s="562"/>
      <c r="FX5" s="562"/>
      <c r="FY5" s="562"/>
      <c r="FZ5" s="562"/>
    </row>
    <row r="6" spans="1:256" s="564" customFormat="1" x14ac:dyDescent="0.25">
      <c r="A6" s="556"/>
      <c r="B6" s="557"/>
      <c r="C6" s="558">
        <v>1</v>
      </c>
      <c r="D6" s="558"/>
      <c r="E6" s="558"/>
      <c r="F6" s="558"/>
      <c r="G6" s="558"/>
      <c r="H6" s="558"/>
      <c r="I6" s="559">
        <v>1</v>
      </c>
      <c r="J6" s="559"/>
      <c r="K6" s="559"/>
      <c r="L6" s="559"/>
      <c r="M6" s="559"/>
      <c r="N6" s="559"/>
      <c r="O6" s="560">
        <v>1</v>
      </c>
      <c r="P6" s="560"/>
      <c r="Q6" s="560"/>
      <c r="R6" s="560"/>
      <c r="S6" s="560"/>
      <c r="T6" s="560"/>
      <c r="U6" s="561">
        <v>1</v>
      </c>
      <c r="V6" s="561"/>
      <c r="W6" s="561"/>
      <c r="X6" s="561"/>
      <c r="Y6" s="561"/>
      <c r="Z6" s="561"/>
      <c r="AA6" s="562" t="s">
        <v>347</v>
      </c>
      <c r="AB6" s="562"/>
      <c r="AC6" s="562"/>
      <c r="AD6" s="562"/>
      <c r="AE6" s="562"/>
      <c r="AF6" s="562"/>
      <c r="AG6" s="558">
        <v>1</v>
      </c>
      <c r="AH6" s="558"/>
      <c r="AI6" s="558"/>
      <c r="AJ6" s="558"/>
      <c r="AK6" s="558"/>
      <c r="AL6" s="558"/>
      <c r="AM6" s="563">
        <v>1</v>
      </c>
      <c r="AN6" s="563"/>
      <c r="AO6" s="563"/>
      <c r="AP6" s="563"/>
      <c r="AQ6" s="563"/>
      <c r="AR6" s="563"/>
      <c r="AS6" s="560">
        <v>1</v>
      </c>
      <c r="AT6" s="560"/>
      <c r="AU6" s="560"/>
      <c r="AV6" s="560"/>
      <c r="AW6" s="560"/>
      <c r="AX6" s="560"/>
      <c r="AY6" s="561">
        <v>1</v>
      </c>
      <c r="AZ6" s="561"/>
      <c r="BA6" s="561"/>
      <c r="BB6" s="561"/>
      <c r="BC6" s="561"/>
      <c r="BD6" s="561"/>
      <c r="BE6" s="562">
        <v>1</v>
      </c>
      <c r="BF6" s="562"/>
      <c r="BG6" s="562"/>
      <c r="BH6" s="562"/>
      <c r="BI6" s="562"/>
      <c r="BJ6" s="562"/>
      <c r="BK6" s="558">
        <v>1</v>
      </c>
      <c r="BL6" s="558"/>
      <c r="BM6" s="558"/>
      <c r="BN6" s="558"/>
      <c r="BO6" s="558"/>
      <c r="BP6" s="558"/>
      <c r="BQ6" s="563">
        <v>1</v>
      </c>
      <c r="BR6" s="563"/>
      <c r="BS6" s="563"/>
      <c r="BT6" s="563"/>
      <c r="BU6" s="563"/>
      <c r="BV6" s="563"/>
      <c r="BW6" s="560">
        <v>1</v>
      </c>
      <c r="BX6" s="560"/>
      <c r="BY6" s="560"/>
      <c r="BZ6" s="560"/>
      <c r="CA6" s="560"/>
      <c r="CB6" s="560"/>
      <c r="CC6" s="561">
        <v>1</v>
      </c>
      <c r="CD6" s="561"/>
      <c r="CE6" s="561"/>
      <c r="CF6" s="561"/>
      <c r="CG6" s="561"/>
      <c r="CH6" s="561"/>
      <c r="CI6" s="562">
        <v>1</v>
      </c>
      <c r="CJ6" s="562"/>
      <c r="CK6" s="562"/>
      <c r="CL6" s="562"/>
      <c r="CM6" s="562"/>
      <c r="CN6" s="562"/>
      <c r="CO6" s="558">
        <v>1</v>
      </c>
      <c r="CP6" s="558"/>
      <c r="CQ6" s="558"/>
      <c r="CR6" s="558"/>
      <c r="CS6" s="558"/>
      <c r="CT6" s="558"/>
      <c r="CU6" s="563">
        <v>1</v>
      </c>
      <c r="CV6" s="563"/>
      <c r="CW6" s="563"/>
      <c r="CX6" s="563"/>
      <c r="CY6" s="563"/>
      <c r="CZ6" s="563"/>
      <c r="DA6" s="560">
        <v>1</v>
      </c>
      <c r="DB6" s="560"/>
      <c r="DC6" s="560"/>
      <c r="DD6" s="560"/>
      <c r="DE6" s="560"/>
      <c r="DF6" s="560"/>
      <c r="DG6" s="561">
        <v>1</v>
      </c>
      <c r="DH6" s="561"/>
      <c r="DI6" s="561"/>
      <c r="DJ6" s="561"/>
      <c r="DK6" s="561"/>
      <c r="DL6" s="561"/>
      <c r="DM6" s="562">
        <v>1</v>
      </c>
      <c r="DN6" s="562"/>
      <c r="DO6" s="562"/>
      <c r="DP6" s="562"/>
      <c r="DQ6" s="562"/>
      <c r="DR6" s="562"/>
      <c r="DS6" s="558">
        <v>1</v>
      </c>
      <c r="DT6" s="558"/>
      <c r="DU6" s="558"/>
      <c r="DV6" s="558"/>
      <c r="DW6" s="558"/>
      <c r="DX6" s="558"/>
      <c r="DY6" s="563">
        <v>1</v>
      </c>
      <c r="DZ6" s="563"/>
      <c r="EA6" s="563"/>
      <c r="EB6" s="563"/>
      <c r="EC6" s="563"/>
      <c r="ED6" s="563"/>
      <c r="EE6" s="560">
        <v>1</v>
      </c>
      <c r="EF6" s="560"/>
      <c r="EG6" s="560"/>
      <c r="EH6" s="560"/>
      <c r="EI6" s="560"/>
      <c r="EJ6" s="560"/>
      <c r="EK6" s="561">
        <v>1</v>
      </c>
      <c r="EL6" s="561"/>
      <c r="EM6" s="561"/>
      <c r="EN6" s="561"/>
      <c r="EO6" s="561"/>
      <c r="EP6" s="561"/>
      <c r="EQ6" s="562">
        <v>1</v>
      </c>
      <c r="ER6" s="562"/>
      <c r="ES6" s="562"/>
      <c r="ET6" s="562"/>
      <c r="EU6" s="562"/>
      <c r="EV6" s="562"/>
      <c r="EW6" s="558">
        <v>1</v>
      </c>
      <c r="EX6" s="558"/>
      <c r="EY6" s="558"/>
      <c r="EZ6" s="558"/>
      <c r="FA6" s="558"/>
      <c r="FB6" s="558"/>
      <c r="FC6" s="563">
        <v>1</v>
      </c>
      <c r="FD6" s="563"/>
      <c r="FE6" s="563"/>
      <c r="FF6" s="563"/>
      <c r="FG6" s="563"/>
      <c r="FH6" s="563"/>
      <c r="FI6" s="560">
        <v>1</v>
      </c>
      <c r="FJ6" s="560"/>
      <c r="FK6" s="560"/>
      <c r="FL6" s="560"/>
      <c r="FM6" s="560"/>
      <c r="FN6" s="560"/>
      <c r="FO6" s="561">
        <v>1</v>
      </c>
      <c r="FP6" s="561"/>
      <c r="FQ6" s="561"/>
      <c r="FR6" s="561"/>
      <c r="FS6" s="561"/>
      <c r="FT6" s="561"/>
      <c r="FU6" s="562">
        <v>1</v>
      </c>
      <c r="FV6" s="562"/>
      <c r="FW6" s="562"/>
      <c r="FX6" s="562"/>
      <c r="FY6" s="562"/>
      <c r="FZ6" s="562"/>
    </row>
    <row r="7" spans="1:256" s="564" customFormat="1" x14ac:dyDescent="0.25">
      <c r="A7" s="556"/>
      <c r="B7" s="557"/>
      <c r="C7" s="558" t="s">
        <v>356</v>
      </c>
      <c r="D7" s="558"/>
      <c r="E7" s="558"/>
      <c r="F7" s="558"/>
      <c r="G7" s="558"/>
      <c r="H7" s="558"/>
      <c r="I7" s="559" t="s">
        <v>358</v>
      </c>
      <c r="J7" s="559"/>
      <c r="K7" s="559"/>
      <c r="L7" s="559"/>
      <c r="M7" s="559"/>
      <c r="N7" s="559"/>
      <c r="O7" s="560" t="s">
        <v>360</v>
      </c>
      <c r="P7" s="560"/>
      <c r="Q7" s="560"/>
      <c r="R7" s="560"/>
      <c r="S7" s="560"/>
      <c r="T7" s="560"/>
      <c r="U7" s="561" t="s">
        <v>362</v>
      </c>
      <c r="V7" s="561"/>
      <c r="W7" s="561"/>
      <c r="X7" s="561"/>
      <c r="Y7" s="561"/>
      <c r="Z7" s="561"/>
      <c r="AA7" s="562">
        <v>1</v>
      </c>
      <c r="AB7" s="562"/>
      <c r="AC7" s="562"/>
      <c r="AD7" s="562"/>
      <c r="AE7" s="562"/>
      <c r="AF7" s="562"/>
      <c r="AG7" s="558" t="s">
        <v>356</v>
      </c>
      <c r="AH7" s="558"/>
      <c r="AI7" s="558"/>
      <c r="AJ7" s="558"/>
      <c r="AK7" s="558"/>
      <c r="AL7" s="558"/>
      <c r="AM7" s="563" t="s">
        <v>358</v>
      </c>
      <c r="AN7" s="563"/>
      <c r="AO7" s="563"/>
      <c r="AP7" s="563"/>
      <c r="AQ7" s="563"/>
      <c r="AR7" s="563"/>
      <c r="AS7" s="560" t="s">
        <v>360</v>
      </c>
      <c r="AT7" s="560"/>
      <c r="AU7" s="560"/>
      <c r="AV7" s="560"/>
      <c r="AW7" s="560"/>
      <c r="AX7" s="560"/>
      <c r="AY7" s="561" t="s">
        <v>362</v>
      </c>
      <c r="AZ7" s="561"/>
      <c r="BA7" s="561"/>
      <c r="BB7" s="561"/>
      <c r="BC7" s="561"/>
      <c r="BD7" s="561"/>
      <c r="BE7" s="562" t="s">
        <v>347</v>
      </c>
      <c r="BF7" s="562"/>
      <c r="BG7" s="562"/>
      <c r="BH7" s="562"/>
      <c r="BI7" s="562"/>
      <c r="BJ7" s="562"/>
      <c r="BK7" s="558" t="s">
        <v>356</v>
      </c>
      <c r="BL7" s="558"/>
      <c r="BM7" s="558"/>
      <c r="BN7" s="558"/>
      <c r="BO7" s="558"/>
      <c r="BP7" s="558"/>
      <c r="BQ7" s="563" t="s">
        <v>358</v>
      </c>
      <c r="BR7" s="563"/>
      <c r="BS7" s="563"/>
      <c r="BT7" s="563"/>
      <c r="BU7" s="563"/>
      <c r="BV7" s="563"/>
      <c r="BW7" s="560" t="s">
        <v>360</v>
      </c>
      <c r="BX7" s="560"/>
      <c r="BY7" s="560"/>
      <c r="BZ7" s="560"/>
      <c r="CA7" s="560"/>
      <c r="CB7" s="560"/>
      <c r="CC7" s="561" t="s">
        <v>362</v>
      </c>
      <c r="CD7" s="561"/>
      <c r="CE7" s="561"/>
      <c r="CF7" s="561"/>
      <c r="CG7" s="561"/>
      <c r="CH7" s="561"/>
      <c r="CI7" s="562" t="s">
        <v>347</v>
      </c>
      <c r="CJ7" s="562"/>
      <c r="CK7" s="562"/>
      <c r="CL7" s="562"/>
      <c r="CM7" s="562"/>
      <c r="CN7" s="562"/>
      <c r="CO7" s="558" t="s">
        <v>356</v>
      </c>
      <c r="CP7" s="558"/>
      <c r="CQ7" s="558"/>
      <c r="CR7" s="558"/>
      <c r="CS7" s="558"/>
      <c r="CT7" s="558"/>
      <c r="CU7" s="563" t="s">
        <v>358</v>
      </c>
      <c r="CV7" s="563"/>
      <c r="CW7" s="563"/>
      <c r="CX7" s="563"/>
      <c r="CY7" s="563"/>
      <c r="CZ7" s="563"/>
      <c r="DA7" s="560" t="s">
        <v>360</v>
      </c>
      <c r="DB7" s="560"/>
      <c r="DC7" s="560"/>
      <c r="DD7" s="560"/>
      <c r="DE7" s="560"/>
      <c r="DF7" s="560"/>
      <c r="DG7" s="561" t="s">
        <v>362</v>
      </c>
      <c r="DH7" s="561"/>
      <c r="DI7" s="561"/>
      <c r="DJ7" s="561"/>
      <c r="DK7" s="561"/>
      <c r="DL7" s="561"/>
      <c r="DM7" s="562" t="s">
        <v>347</v>
      </c>
      <c r="DN7" s="562"/>
      <c r="DO7" s="562"/>
      <c r="DP7" s="562"/>
      <c r="DQ7" s="562"/>
      <c r="DR7" s="562"/>
      <c r="DS7" s="558" t="s">
        <v>356</v>
      </c>
      <c r="DT7" s="558"/>
      <c r="DU7" s="558"/>
      <c r="DV7" s="558"/>
      <c r="DW7" s="558"/>
      <c r="DX7" s="558"/>
      <c r="DY7" s="563" t="s">
        <v>358</v>
      </c>
      <c r="DZ7" s="563"/>
      <c r="EA7" s="563"/>
      <c r="EB7" s="563"/>
      <c r="EC7" s="563"/>
      <c r="ED7" s="563"/>
      <c r="EE7" s="560" t="s">
        <v>360</v>
      </c>
      <c r="EF7" s="560"/>
      <c r="EG7" s="560"/>
      <c r="EH7" s="560"/>
      <c r="EI7" s="560"/>
      <c r="EJ7" s="560"/>
      <c r="EK7" s="561" t="s">
        <v>362</v>
      </c>
      <c r="EL7" s="561"/>
      <c r="EM7" s="561"/>
      <c r="EN7" s="561"/>
      <c r="EO7" s="561"/>
      <c r="EP7" s="561"/>
      <c r="EQ7" s="562" t="s">
        <v>347</v>
      </c>
      <c r="ER7" s="562"/>
      <c r="ES7" s="562"/>
      <c r="ET7" s="562"/>
      <c r="EU7" s="562"/>
      <c r="EV7" s="562"/>
      <c r="EW7" s="558" t="s">
        <v>356</v>
      </c>
      <c r="EX7" s="558"/>
      <c r="EY7" s="558"/>
      <c r="EZ7" s="558"/>
      <c r="FA7" s="558"/>
      <c r="FB7" s="558"/>
      <c r="FC7" s="563" t="s">
        <v>358</v>
      </c>
      <c r="FD7" s="563"/>
      <c r="FE7" s="563"/>
      <c r="FF7" s="563"/>
      <c r="FG7" s="563"/>
      <c r="FH7" s="563"/>
      <c r="FI7" s="560" t="s">
        <v>360</v>
      </c>
      <c r="FJ7" s="560"/>
      <c r="FK7" s="560"/>
      <c r="FL7" s="560"/>
      <c r="FM7" s="560"/>
      <c r="FN7" s="560"/>
      <c r="FO7" s="561" t="s">
        <v>362</v>
      </c>
      <c r="FP7" s="561"/>
      <c r="FQ7" s="561"/>
      <c r="FR7" s="561"/>
      <c r="FS7" s="561"/>
      <c r="FT7" s="561"/>
      <c r="FU7" s="562" t="s">
        <v>347</v>
      </c>
      <c r="FV7" s="562"/>
      <c r="FW7" s="562"/>
      <c r="FX7" s="562"/>
      <c r="FY7" s="562"/>
      <c r="FZ7" s="562"/>
    </row>
    <row r="8" spans="1:256" s="564" customFormat="1" x14ac:dyDescent="0.25">
      <c r="A8" s="556"/>
      <c r="B8" s="557"/>
      <c r="C8" s="558">
        <v>1</v>
      </c>
      <c r="D8" s="558"/>
      <c r="E8" s="558"/>
      <c r="F8" s="558" t="s">
        <v>326</v>
      </c>
      <c r="G8" s="558"/>
      <c r="H8" s="558"/>
      <c r="I8" s="559">
        <v>1</v>
      </c>
      <c r="J8" s="559"/>
      <c r="K8" s="559"/>
      <c r="L8" s="559" t="s">
        <v>326</v>
      </c>
      <c r="M8" s="559"/>
      <c r="N8" s="559"/>
      <c r="O8" s="560">
        <v>1</v>
      </c>
      <c r="P8" s="560"/>
      <c r="Q8" s="560"/>
      <c r="R8" s="560" t="s">
        <v>326</v>
      </c>
      <c r="S8" s="560"/>
      <c r="T8" s="560"/>
      <c r="U8" s="561">
        <v>1</v>
      </c>
      <c r="V8" s="561"/>
      <c r="W8" s="561"/>
      <c r="X8" s="561" t="s">
        <v>326</v>
      </c>
      <c r="Y8" s="561"/>
      <c r="Z8" s="561"/>
      <c r="AA8" s="562" t="s">
        <v>348</v>
      </c>
      <c r="AB8" s="562"/>
      <c r="AC8" s="562"/>
      <c r="AD8" s="562"/>
      <c r="AE8" s="562"/>
      <c r="AF8" s="562"/>
      <c r="AG8" s="558">
        <v>1</v>
      </c>
      <c r="AH8" s="558"/>
      <c r="AI8" s="558"/>
      <c r="AJ8" s="558" t="s">
        <v>326</v>
      </c>
      <c r="AK8" s="558"/>
      <c r="AL8" s="558"/>
      <c r="AM8" s="563">
        <v>1</v>
      </c>
      <c r="AN8" s="563"/>
      <c r="AO8" s="563"/>
      <c r="AP8" s="563" t="s">
        <v>326</v>
      </c>
      <c r="AQ8" s="563"/>
      <c r="AR8" s="563"/>
      <c r="AS8" s="560">
        <v>1</v>
      </c>
      <c r="AT8" s="560"/>
      <c r="AU8" s="560"/>
      <c r="AV8" s="560" t="s">
        <v>326</v>
      </c>
      <c r="AW8" s="560"/>
      <c r="AX8" s="560"/>
      <c r="AY8" s="561">
        <v>1</v>
      </c>
      <c r="AZ8" s="561"/>
      <c r="BA8" s="561"/>
      <c r="BB8" s="561" t="s">
        <v>326</v>
      </c>
      <c r="BC8" s="561"/>
      <c r="BD8" s="561"/>
      <c r="BE8" s="562">
        <v>1</v>
      </c>
      <c r="BF8" s="562"/>
      <c r="BG8" s="562"/>
      <c r="BH8" s="562"/>
      <c r="BI8" s="562"/>
      <c r="BJ8" s="562"/>
      <c r="BK8" s="558">
        <v>1</v>
      </c>
      <c r="BL8" s="558"/>
      <c r="BM8" s="558"/>
      <c r="BN8" s="558" t="s">
        <v>326</v>
      </c>
      <c r="BO8" s="558"/>
      <c r="BP8" s="558"/>
      <c r="BQ8" s="563">
        <v>1</v>
      </c>
      <c r="BR8" s="563"/>
      <c r="BS8" s="563"/>
      <c r="BT8" s="563" t="s">
        <v>326</v>
      </c>
      <c r="BU8" s="563"/>
      <c r="BV8" s="563"/>
      <c r="BW8" s="560">
        <v>1</v>
      </c>
      <c r="BX8" s="560"/>
      <c r="BY8" s="560"/>
      <c r="BZ8" s="560" t="s">
        <v>326</v>
      </c>
      <c r="CA8" s="560"/>
      <c r="CB8" s="560"/>
      <c r="CC8" s="561">
        <v>1</v>
      </c>
      <c r="CD8" s="561"/>
      <c r="CE8" s="561"/>
      <c r="CF8" s="561" t="s">
        <v>326</v>
      </c>
      <c r="CG8" s="561"/>
      <c r="CH8" s="561"/>
      <c r="CI8" s="562">
        <v>1</v>
      </c>
      <c r="CJ8" s="562"/>
      <c r="CK8" s="562"/>
      <c r="CL8" s="562"/>
      <c r="CM8" s="562"/>
      <c r="CN8" s="562"/>
      <c r="CO8" s="558">
        <v>1</v>
      </c>
      <c r="CP8" s="558"/>
      <c r="CQ8" s="558"/>
      <c r="CR8" s="558" t="s">
        <v>326</v>
      </c>
      <c r="CS8" s="558"/>
      <c r="CT8" s="558"/>
      <c r="CU8" s="563">
        <v>1</v>
      </c>
      <c r="CV8" s="563"/>
      <c r="CW8" s="563"/>
      <c r="CX8" s="563" t="s">
        <v>326</v>
      </c>
      <c r="CY8" s="563"/>
      <c r="CZ8" s="563"/>
      <c r="DA8" s="560">
        <v>1</v>
      </c>
      <c r="DB8" s="560"/>
      <c r="DC8" s="560"/>
      <c r="DD8" s="560" t="s">
        <v>326</v>
      </c>
      <c r="DE8" s="560"/>
      <c r="DF8" s="560"/>
      <c r="DG8" s="561">
        <v>1</v>
      </c>
      <c r="DH8" s="561"/>
      <c r="DI8" s="561"/>
      <c r="DJ8" s="561" t="s">
        <v>326</v>
      </c>
      <c r="DK8" s="561"/>
      <c r="DL8" s="561"/>
      <c r="DM8" s="562">
        <v>1</v>
      </c>
      <c r="DN8" s="562"/>
      <c r="DO8" s="562"/>
      <c r="DP8" s="562"/>
      <c r="DQ8" s="562"/>
      <c r="DR8" s="562"/>
      <c r="DS8" s="558">
        <v>1</v>
      </c>
      <c r="DT8" s="558"/>
      <c r="DU8" s="558"/>
      <c r="DV8" s="558" t="s">
        <v>326</v>
      </c>
      <c r="DW8" s="558"/>
      <c r="DX8" s="558"/>
      <c r="DY8" s="563">
        <v>1</v>
      </c>
      <c r="DZ8" s="563"/>
      <c r="EA8" s="563"/>
      <c r="EB8" s="563" t="s">
        <v>326</v>
      </c>
      <c r="EC8" s="563"/>
      <c r="ED8" s="563"/>
      <c r="EE8" s="560">
        <v>1</v>
      </c>
      <c r="EF8" s="560"/>
      <c r="EG8" s="560"/>
      <c r="EH8" s="560" t="s">
        <v>326</v>
      </c>
      <c r="EI8" s="560"/>
      <c r="EJ8" s="560"/>
      <c r="EK8" s="561">
        <v>1</v>
      </c>
      <c r="EL8" s="561"/>
      <c r="EM8" s="561"/>
      <c r="EN8" s="561" t="s">
        <v>326</v>
      </c>
      <c r="EO8" s="561"/>
      <c r="EP8" s="561"/>
      <c r="EQ8" s="562">
        <v>1</v>
      </c>
      <c r="ER8" s="562"/>
      <c r="ES8" s="562"/>
      <c r="ET8" s="562"/>
      <c r="EU8" s="562"/>
      <c r="EV8" s="562"/>
      <c r="EW8" s="558">
        <v>1</v>
      </c>
      <c r="EX8" s="558"/>
      <c r="EY8" s="558"/>
      <c r="EZ8" s="558" t="s">
        <v>326</v>
      </c>
      <c r="FA8" s="558"/>
      <c r="FB8" s="558"/>
      <c r="FC8" s="563">
        <v>1</v>
      </c>
      <c r="FD8" s="563"/>
      <c r="FE8" s="563"/>
      <c r="FF8" s="563" t="s">
        <v>326</v>
      </c>
      <c r="FG8" s="563"/>
      <c r="FH8" s="563"/>
      <c r="FI8" s="560">
        <v>1</v>
      </c>
      <c r="FJ8" s="560"/>
      <c r="FK8" s="560"/>
      <c r="FL8" s="560" t="s">
        <v>326</v>
      </c>
      <c r="FM8" s="560"/>
      <c r="FN8" s="560"/>
      <c r="FO8" s="561">
        <v>1</v>
      </c>
      <c r="FP8" s="561"/>
      <c r="FQ8" s="561"/>
      <c r="FR8" s="561" t="s">
        <v>326</v>
      </c>
      <c r="FS8" s="561"/>
      <c r="FT8" s="561"/>
      <c r="FU8" s="562">
        <v>1</v>
      </c>
      <c r="FV8" s="562"/>
      <c r="FW8" s="562"/>
      <c r="FX8" s="562"/>
      <c r="FY8" s="562"/>
      <c r="FZ8" s="562"/>
    </row>
    <row r="9" spans="1:256" s="564" customFormat="1" x14ac:dyDescent="0.25">
      <c r="C9" s="558" t="s">
        <v>352</v>
      </c>
      <c r="D9" s="558"/>
      <c r="E9" s="558"/>
      <c r="F9" s="558" t="s">
        <v>352</v>
      </c>
      <c r="G9" s="558"/>
      <c r="H9" s="558"/>
      <c r="I9" s="559" t="s">
        <v>352</v>
      </c>
      <c r="J9" s="559"/>
      <c r="K9" s="559"/>
      <c r="L9" s="559" t="s">
        <v>352</v>
      </c>
      <c r="M9" s="559"/>
      <c r="N9" s="559"/>
      <c r="O9" s="560" t="s">
        <v>352</v>
      </c>
      <c r="P9" s="560"/>
      <c r="Q9" s="560"/>
      <c r="R9" s="560" t="s">
        <v>352</v>
      </c>
      <c r="S9" s="560"/>
      <c r="T9" s="560"/>
      <c r="U9" s="561" t="s">
        <v>352</v>
      </c>
      <c r="V9" s="561"/>
      <c r="W9" s="561"/>
      <c r="X9" s="561" t="s">
        <v>352</v>
      </c>
      <c r="Y9" s="561"/>
      <c r="Z9" s="561"/>
      <c r="AA9" s="562"/>
      <c r="AB9" s="562"/>
      <c r="AC9" s="562"/>
      <c r="AD9" s="562"/>
      <c r="AE9" s="562"/>
      <c r="AF9" s="562"/>
      <c r="AG9" s="558" t="s">
        <v>352</v>
      </c>
      <c r="AH9" s="558"/>
      <c r="AI9" s="558"/>
      <c r="AJ9" s="558" t="s">
        <v>352</v>
      </c>
      <c r="AK9" s="558"/>
      <c r="AL9" s="558"/>
      <c r="AM9" s="563" t="s">
        <v>352</v>
      </c>
      <c r="AN9" s="563"/>
      <c r="AO9" s="563"/>
      <c r="AP9" s="563" t="s">
        <v>352</v>
      </c>
      <c r="AQ9" s="563"/>
      <c r="AR9" s="563"/>
      <c r="AS9" s="560" t="s">
        <v>352</v>
      </c>
      <c r="AT9" s="560"/>
      <c r="AU9" s="560"/>
      <c r="AV9" s="560" t="s">
        <v>352</v>
      </c>
      <c r="AW9" s="560"/>
      <c r="AX9" s="560"/>
      <c r="AY9" s="561" t="s">
        <v>352</v>
      </c>
      <c r="AZ9" s="561"/>
      <c r="BA9" s="561"/>
      <c r="BB9" s="561" t="s">
        <v>352</v>
      </c>
      <c r="BC9" s="561"/>
      <c r="BD9" s="561"/>
      <c r="BE9" s="562" t="s">
        <v>348</v>
      </c>
      <c r="BF9" s="562"/>
      <c r="BG9" s="562"/>
      <c r="BH9" s="562"/>
      <c r="BI9" s="562"/>
      <c r="BJ9" s="562"/>
      <c r="BK9" s="558" t="s">
        <v>352</v>
      </c>
      <c r="BL9" s="558"/>
      <c r="BM9" s="558"/>
      <c r="BN9" s="558" t="s">
        <v>352</v>
      </c>
      <c r="BO9" s="558"/>
      <c r="BP9" s="558"/>
      <c r="BQ9" s="563" t="s">
        <v>352</v>
      </c>
      <c r="BR9" s="563"/>
      <c r="BS9" s="563"/>
      <c r="BT9" s="563" t="s">
        <v>352</v>
      </c>
      <c r="BU9" s="563"/>
      <c r="BV9" s="563"/>
      <c r="BW9" s="560" t="s">
        <v>352</v>
      </c>
      <c r="BX9" s="560"/>
      <c r="BY9" s="560"/>
      <c r="BZ9" s="560" t="s">
        <v>352</v>
      </c>
      <c r="CA9" s="560"/>
      <c r="CB9" s="560"/>
      <c r="CC9" s="561" t="s">
        <v>352</v>
      </c>
      <c r="CD9" s="561"/>
      <c r="CE9" s="561"/>
      <c r="CF9" s="561" t="s">
        <v>352</v>
      </c>
      <c r="CG9" s="561"/>
      <c r="CH9" s="561"/>
      <c r="CI9" s="562" t="s">
        <v>348</v>
      </c>
      <c r="CJ9" s="562"/>
      <c r="CK9" s="562"/>
      <c r="CL9" s="562"/>
      <c r="CM9" s="562"/>
      <c r="CN9" s="562"/>
      <c r="CO9" s="558" t="s">
        <v>352</v>
      </c>
      <c r="CP9" s="558"/>
      <c r="CQ9" s="558"/>
      <c r="CR9" s="558" t="s">
        <v>352</v>
      </c>
      <c r="CS9" s="558"/>
      <c r="CT9" s="558"/>
      <c r="CU9" s="563" t="s">
        <v>352</v>
      </c>
      <c r="CV9" s="563"/>
      <c r="CW9" s="563"/>
      <c r="CX9" s="563" t="s">
        <v>352</v>
      </c>
      <c r="CY9" s="563"/>
      <c r="CZ9" s="563"/>
      <c r="DA9" s="560" t="s">
        <v>352</v>
      </c>
      <c r="DB9" s="560"/>
      <c r="DC9" s="560"/>
      <c r="DD9" s="560" t="s">
        <v>352</v>
      </c>
      <c r="DE9" s="560"/>
      <c r="DF9" s="560"/>
      <c r="DG9" s="561" t="s">
        <v>352</v>
      </c>
      <c r="DH9" s="561"/>
      <c r="DI9" s="561"/>
      <c r="DJ9" s="561" t="s">
        <v>352</v>
      </c>
      <c r="DK9" s="561"/>
      <c r="DL9" s="561"/>
      <c r="DM9" s="562" t="s">
        <v>348</v>
      </c>
      <c r="DN9" s="562"/>
      <c r="DO9" s="562"/>
      <c r="DP9" s="562"/>
      <c r="DQ9" s="562"/>
      <c r="DR9" s="562"/>
      <c r="DS9" s="558" t="s">
        <v>352</v>
      </c>
      <c r="DT9" s="558"/>
      <c r="DU9" s="558"/>
      <c r="DV9" s="558" t="s">
        <v>352</v>
      </c>
      <c r="DW9" s="558"/>
      <c r="DX9" s="558"/>
      <c r="DY9" s="563" t="s">
        <v>352</v>
      </c>
      <c r="DZ9" s="563"/>
      <c r="EA9" s="563"/>
      <c r="EB9" s="563" t="s">
        <v>352</v>
      </c>
      <c r="EC9" s="563"/>
      <c r="ED9" s="563"/>
      <c r="EE9" s="560" t="s">
        <v>352</v>
      </c>
      <c r="EF9" s="560"/>
      <c r="EG9" s="560"/>
      <c r="EH9" s="560" t="s">
        <v>352</v>
      </c>
      <c r="EI9" s="560"/>
      <c r="EJ9" s="560"/>
      <c r="EK9" s="561" t="s">
        <v>352</v>
      </c>
      <c r="EL9" s="561"/>
      <c r="EM9" s="561"/>
      <c r="EN9" s="561" t="s">
        <v>352</v>
      </c>
      <c r="EO9" s="561"/>
      <c r="EP9" s="561"/>
      <c r="EQ9" s="562" t="s">
        <v>348</v>
      </c>
      <c r="ER9" s="562"/>
      <c r="ES9" s="562"/>
      <c r="ET9" s="562"/>
      <c r="EU9" s="562"/>
      <c r="EV9" s="562"/>
      <c r="EW9" s="558" t="s">
        <v>352</v>
      </c>
      <c r="EX9" s="558"/>
      <c r="EY9" s="558"/>
      <c r="EZ9" s="558" t="s">
        <v>352</v>
      </c>
      <c r="FA9" s="558"/>
      <c r="FB9" s="558"/>
      <c r="FC9" s="563" t="s">
        <v>352</v>
      </c>
      <c r="FD9" s="563"/>
      <c r="FE9" s="563"/>
      <c r="FF9" s="563" t="s">
        <v>352</v>
      </c>
      <c r="FG9" s="563"/>
      <c r="FH9" s="563"/>
      <c r="FI9" s="560" t="s">
        <v>352</v>
      </c>
      <c r="FJ9" s="560"/>
      <c r="FK9" s="560"/>
      <c r="FL9" s="560" t="s">
        <v>352</v>
      </c>
      <c r="FM9" s="560"/>
      <c r="FN9" s="560"/>
      <c r="FO9" s="561" t="s">
        <v>352</v>
      </c>
      <c r="FP9" s="561"/>
      <c r="FQ9" s="561"/>
      <c r="FR9" s="561" t="s">
        <v>352</v>
      </c>
      <c r="FS9" s="561"/>
      <c r="FT9" s="561"/>
      <c r="FU9" s="562" t="s">
        <v>348</v>
      </c>
      <c r="FV9" s="562"/>
      <c r="FW9" s="562"/>
      <c r="FX9" s="562"/>
      <c r="FY9" s="562"/>
      <c r="FZ9" s="562"/>
    </row>
    <row r="10" spans="1:256" s="564" customFormat="1" x14ac:dyDescent="0.25">
      <c r="C10" s="558" t="s">
        <v>326</v>
      </c>
      <c r="D10" s="558" t="s">
        <v>354</v>
      </c>
      <c r="E10" s="558" t="s">
        <v>353</v>
      </c>
      <c r="F10" s="558" t="s">
        <v>326</v>
      </c>
      <c r="G10" s="558" t="s">
        <v>354</v>
      </c>
      <c r="H10" s="558" t="s">
        <v>353</v>
      </c>
      <c r="I10" s="559" t="s">
        <v>326</v>
      </c>
      <c r="J10" s="559" t="s">
        <v>354</v>
      </c>
      <c r="K10" s="559" t="s">
        <v>353</v>
      </c>
      <c r="L10" s="559" t="s">
        <v>326</v>
      </c>
      <c r="M10" s="559" t="s">
        <v>354</v>
      </c>
      <c r="N10" s="559" t="s">
        <v>353</v>
      </c>
      <c r="O10" s="560" t="s">
        <v>326</v>
      </c>
      <c r="P10" s="560" t="s">
        <v>354</v>
      </c>
      <c r="Q10" s="560" t="s">
        <v>353</v>
      </c>
      <c r="R10" s="560" t="s">
        <v>326</v>
      </c>
      <c r="S10" s="560" t="s">
        <v>354</v>
      </c>
      <c r="T10" s="560" t="s">
        <v>353</v>
      </c>
      <c r="U10" s="561" t="s">
        <v>326</v>
      </c>
      <c r="V10" s="561" t="s">
        <v>354</v>
      </c>
      <c r="W10" s="561" t="s">
        <v>353</v>
      </c>
      <c r="X10" s="561" t="s">
        <v>326</v>
      </c>
      <c r="Y10" s="561" t="s">
        <v>354</v>
      </c>
      <c r="Z10" s="561" t="s">
        <v>353</v>
      </c>
      <c r="AA10" s="562"/>
      <c r="AB10" s="562"/>
      <c r="AC10" s="562"/>
      <c r="AD10" s="562"/>
      <c r="AE10" s="562"/>
      <c r="AF10" s="562"/>
      <c r="AG10" s="558" t="s">
        <v>326</v>
      </c>
      <c r="AH10" s="558" t="s">
        <v>354</v>
      </c>
      <c r="AI10" s="558" t="s">
        <v>353</v>
      </c>
      <c r="AJ10" s="558" t="s">
        <v>326</v>
      </c>
      <c r="AK10" s="558" t="s">
        <v>354</v>
      </c>
      <c r="AL10" s="558" t="s">
        <v>353</v>
      </c>
      <c r="AM10" s="563" t="s">
        <v>326</v>
      </c>
      <c r="AN10" s="563" t="s">
        <v>354</v>
      </c>
      <c r="AO10" s="563" t="s">
        <v>353</v>
      </c>
      <c r="AP10" s="563" t="s">
        <v>326</v>
      </c>
      <c r="AQ10" s="563" t="s">
        <v>354</v>
      </c>
      <c r="AR10" s="563" t="s">
        <v>353</v>
      </c>
      <c r="AS10" s="560" t="s">
        <v>326</v>
      </c>
      <c r="AT10" s="560" t="s">
        <v>354</v>
      </c>
      <c r="AU10" s="560" t="s">
        <v>353</v>
      </c>
      <c r="AV10" s="560" t="s">
        <v>326</v>
      </c>
      <c r="AW10" s="560" t="s">
        <v>354</v>
      </c>
      <c r="AX10" s="560" t="s">
        <v>353</v>
      </c>
      <c r="AY10" s="561" t="s">
        <v>326</v>
      </c>
      <c r="AZ10" s="561" t="s">
        <v>354</v>
      </c>
      <c r="BA10" s="561" t="s">
        <v>353</v>
      </c>
      <c r="BB10" s="561" t="s">
        <v>326</v>
      </c>
      <c r="BC10" s="561" t="s">
        <v>354</v>
      </c>
      <c r="BD10" s="561" t="s">
        <v>353</v>
      </c>
      <c r="BE10" s="562"/>
      <c r="BF10" s="562"/>
      <c r="BG10" s="562"/>
      <c r="BH10" s="562"/>
      <c r="BI10" s="562"/>
      <c r="BJ10" s="562"/>
      <c r="BK10" s="558" t="s">
        <v>326</v>
      </c>
      <c r="BL10" s="558" t="s">
        <v>354</v>
      </c>
      <c r="BM10" s="558" t="s">
        <v>353</v>
      </c>
      <c r="BN10" s="558" t="s">
        <v>326</v>
      </c>
      <c r="BO10" s="558" t="s">
        <v>354</v>
      </c>
      <c r="BP10" s="558" t="s">
        <v>353</v>
      </c>
      <c r="BQ10" s="563" t="s">
        <v>326</v>
      </c>
      <c r="BR10" s="563" t="s">
        <v>354</v>
      </c>
      <c r="BS10" s="563" t="s">
        <v>353</v>
      </c>
      <c r="BT10" s="563" t="s">
        <v>326</v>
      </c>
      <c r="BU10" s="563" t="s">
        <v>354</v>
      </c>
      <c r="BV10" s="563" t="s">
        <v>353</v>
      </c>
      <c r="BW10" s="560" t="s">
        <v>326</v>
      </c>
      <c r="BX10" s="560" t="s">
        <v>354</v>
      </c>
      <c r="BY10" s="560" t="s">
        <v>353</v>
      </c>
      <c r="BZ10" s="560" t="s">
        <v>326</v>
      </c>
      <c r="CA10" s="560" t="s">
        <v>354</v>
      </c>
      <c r="CB10" s="560" t="s">
        <v>353</v>
      </c>
      <c r="CC10" s="561" t="s">
        <v>326</v>
      </c>
      <c r="CD10" s="561" t="s">
        <v>354</v>
      </c>
      <c r="CE10" s="561" t="s">
        <v>353</v>
      </c>
      <c r="CF10" s="561" t="s">
        <v>326</v>
      </c>
      <c r="CG10" s="561" t="s">
        <v>354</v>
      </c>
      <c r="CH10" s="561" t="s">
        <v>353</v>
      </c>
      <c r="CI10" s="562"/>
      <c r="CJ10" s="562"/>
      <c r="CK10" s="562"/>
      <c r="CL10" s="562"/>
      <c r="CM10" s="562"/>
      <c r="CN10" s="562"/>
      <c r="CO10" s="558" t="s">
        <v>326</v>
      </c>
      <c r="CP10" s="558" t="s">
        <v>354</v>
      </c>
      <c r="CQ10" s="558" t="s">
        <v>353</v>
      </c>
      <c r="CR10" s="558" t="s">
        <v>326</v>
      </c>
      <c r="CS10" s="558" t="s">
        <v>354</v>
      </c>
      <c r="CT10" s="558" t="s">
        <v>353</v>
      </c>
      <c r="CU10" s="563" t="s">
        <v>326</v>
      </c>
      <c r="CV10" s="563" t="s">
        <v>354</v>
      </c>
      <c r="CW10" s="563" t="s">
        <v>353</v>
      </c>
      <c r="CX10" s="563" t="s">
        <v>326</v>
      </c>
      <c r="CY10" s="563" t="s">
        <v>354</v>
      </c>
      <c r="CZ10" s="563" t="s">
        <v>353</v>
      </c>
      <c r="DA10" s="560" t="s">
        <v>326</v>
      </c>
      <c r="DB10" s="560" t="s">
        <v>354</v>
      </c>
      <c r="DC10" s="560" t="s">
        <v>353</v>
      </c>
      <c r="DD10" s="560" t="s">
        <v>326</v>
      </c>
      <c r="DE10" s="560" t="s">
        <v>354</v>
      </c>
      <c r="DF10" s="560" t="s">
        <v>353</v>
      </c>
      <c r="DG10" s="561" t="s">
        <v>326</v>
      </c>
      <c r="DH10" s="561" t="s">
        <v>354</v>
      </c>
      <c r="DI10" s="561" t="s">
        <v>353</v>
      </c>
      <c r="DJ10" s="561" t="s">
        <v>326</v>
      </c>
      <c r="DK10" s="561" t="s">
        <v>354</v>
      </c>
      <c r="DL10" s="561" t="s">
        <v>353</v>
      </c>
      <c r="DM10" s="562"/>
      <c r="DN10" s="562"/>
      <c r="DO10" s="562"/>
      <c r="DP10" s="562"/>
      <c r="DQ10" s="562"/>
      <c r="DR10" s="562"/>
      <c r="DS10" s="558" t="s">
        <v>326</v>
      </c>
      <c r="DT10" s="558" t="s">
        <v>354</v>
      </c>
      <c r="DU10" s="558" t="s">
        <v>353</v>
      </c>
      <c r="DV10" s="558" t="s">
        <v>326</v>
      </c>
      <c r="DW10" s="558" t="s">
        <v>354</v>
      </c>
      <c r="DX10" s="558" t="s">
        <v>353</v>
      </c>
      <c r="DY10" s="563" t="s">
        <v>326</v>
      </c>
      <c r="DZ10" s="563" t="s">
        <v>354</v>
      </c>
      <c r="EA10" s="563" t="s">
        <v>353</v>
      </c>
      <c r="EB10" s="563" t="s">
        <v>326</v>
      </c>
      <c r="EC10" s="563" t="s">
        <v>354</v>
      </c>
      <c r="ED10" s="563" t="s">
        <v>353</v>
      </c>
      <c r="EE10" s="560" t="s">
        <v>326</v>
      </c>
      <c r="EF10" s="560" t="s">
        <v>354</v>
      </c>
      <c r="EG10" s="560" t="s">
        <v>353</v>
      </c>
      <c r="EH10" s="560" t="s">
        <v>326</v>
      </c>
      <c r="EI10" s="560" t="s">
        <v>354</v>
      </c>
      <c r="EJ10" s="560" t="s">
        <v>353</v>
      </c>
      <c r="EK10" s="561" t="s">
        <v>326</v>
      </c>
      <c r="EL10" s="561" t="s">
        <v>354</v>
      </c>
      <c r="EM10" s="561" t="s">
        <v>353</v>
      </c>
      <c r="EN10" s="561" t="s">
        <v>326</v>
      </c>
      <c r="EO10" s="561" t="s">
        <v>354</v>
      </c>
      <c r="EP10" s="561" t="s">
        <v>353</v>
      </c>
      <c r="EQ10" s="562"/>
      <c r="ER10" s="562"/>
      <c r="ES10" s="562"/>
      <c r="ET10" s="562"/>
      <c r="EU10" s="562"/>
      <c r="EV10" s="562"/>
      <c r="EW10" s="558" t="s">
        <v>326</v>
      </c>
      <c r="EX10" s="558" t="s">
        <v>354</v>
      </c>
      <c r="EY10" s="558" t="s">
        <v>353</v>
      </c>
      <c r="EZ10" s="558" t="s">
        <v>326</v>
      </c>
      <c r="FA10" s="558" t="s">
        <v>354</v>
      </c>
      <c r="FB10" s="558" t="s">
        <v>353</v>
      </c>
      <c r="FC10" s="563" t="s">
        <v>326</v>
      </c>
      <c r="FD10" s="563" t="s">
        <v>354</v>
      </c>
      <c r="FE10" s="563" t="s">
        <v>353</v>
      </c>
      <c r="FF10" s="563" t="s">
        <v>326</v>
      </c>
      <c r="FG10" s="563" t="s">
        <v>354</v>
      </c>
      <c r="FH10" s="563" t="s">
        <v>353</v>
      </c>
      <c r="FI10" s="560" t="s">
        <v>326</v>
      </c>
      <c r="FJ10" s="560" t="s">
        <v>354</v>
      </c>
      <c r="FK10" s="560" t="s">
        <v>353</v>
      </c>
      <c r="FL10" s="560" t="s">
        <v>326</v>
      </c>
      <c r="FM10" s="560" t="s">
        <v>354</v>
      </c>
      <c r="FN10" s="560" t="s">
        <v>353</v>
      </c>
      <c r="FO10" s="561" t="s">
        <v>326</v>
      </c>
      <c r="FP10" s="561" t="s">
        <v>354</v>
      </c>
      <c r="FQ10" s="561" t="s">
        <v>353</v>
      </c>
      <c r="FR10" s="561" t="s">
        <v>326</v>
      </c>
      <c r="FS10" s="561" t="s">
        <v>354</v>
      </c>
      <c r="FT10" s="561" t="s">
        <v>353</v>
      </c>
      <c r="FU10" s="562"/>
      <c r="FV10" s="562"/>
      <c r="FW10" s="562"/>
      <c r="FX10" s="562"/>
      <c r="FY10" s="562"/>
      <c r="FZ10" s="562"/>
    </row>
    <row r="11" spans="1:256" s="564" customFormat="1" x14ac:dyDescent="0.25">
      <c r="C11" s="558" t="s">
        <v>372</v>
      </c>
      <c r="D11" s="558" t="s">
        <v>372</v>
      </c>
      <c r="E11" s="558" t="s">
        <v>372</v>
      </c>
      <c r="F11" s="558" t="s">
        <v>372</v>
      </c>
      <c r="G11" s="558" t="s">
        <v>372</v>
      </c>
      <c r="H11" s="558" t="s">
        <v>372</v>
      </c>
      <c r="I11" s="559" t="s">
        <v>372</v>
      </c>
      <c r="J11" s="559" t="s">
        <v>372</v>
      </c>
      <c r="K11" s="559" t="s">
        <v>372</v>
      </c>
      <c r="L11" s="559" t="s">
        <v>372</v>
      </c>
      <c r="M11" s="559" t="s">
        <v>372</v>
      </c>
      <c r="N11" s="559" t="s">
        <v>372</v>
      </c>
      <c r="O11" s="560" t="s">
        <v>372</v>
      </c>
      <c r="P11" s="560" t="s">
        <v>372</v>
      </c>
      <c r="Q11" s="560" t="s">
        <v>372</v>
      </c>
      <c r="R11" s="560" t="s">
        <v>372</v>
      </c>
      <c r="S11" s="560" t="s">
        <v>372</v>
      </c>
      <c r="T11" s="560" t="s">
        <v>372</v>
      </c>
      <c r="U11" s="561" t="s">
        <v>372</v>
      </c>
      <c r="V11" s="561" t="s">
        <v>372</v>
      </c>
      <c r="W11" s="561" t="s">
        <v>372</v>
      </c>
      <c r="X11" s="561" t="s">
        <v>372</v>
      </c>
      <c r="Y11" s="561" t="s">
        <v>372</v>
      </c>
      <c r="Z11" s="561" t="s">
        <v>372</v>
      </c>
      <c r="AA11" s="562"/>
      <c r="AB11" s="562"/>
      <c r="AC11" s="562"/>
      <c r="AD11" s="562"/>
      <c r="AE11" s="562"/>
      <c r="AF11" s="562"/>
      <c r="AG11" s="558" t="s">
        <v>372</v>
      </c>
      <c r="AH11" s="558" t="s">
        <v>372</v>
      </c>
      <c r="AI11" s="558" t="s">
        <v>372</v>
      </c>
      <c r="AJ11" s="558" t="s">
        <v>372</v>
      </c>
      <c r="AK11" s="558" t="s">
        <v>372</v>
      </c>
      <c r="AL11" s="558" t="s">
        <v>372</v>
      </c>
      <c r="AM11" s="563" t="s">
        <v>372</v>
      </c>
      <c r="AN11" s="563" t="s">
        <v>372</v>
      </c>
      <c r="AO11" s="563" t="s">
        <v>372</v>
      </c>
      <c r="AP11" s="563" t="s">
        <v>372</v>
      </c>
      <c r="AQ11" s="563" t="s">
        <v>372</v>
      </c>
      <c r="AR11" s="563" t="s">
        <v>372</v>
      </c>
      <c r="AS11" s="560" t="s">
        <v>372</v>
      </c>
      <c r="AT11" s="560" t="s">
        <v>372</v>
      </c>
      <c r="AU11" s="560" t="s">
        <v>372</v>
      </c>
      <c r="AV11" s="560" t="s">
        <v>372</v>
      </c>
      <c r="AW11" s="560" t="s">
        <v>372</v>
      </c>
      <c r="AX11" s="560" t="s">
        <v>372</v>
      </c>
      <c r="AY11" s="561" t="s">
        <v>372</v>
      </c>
      <c r="AZ11" s="561" t="s">
        <v>372</v>
      </c>
      <c r="BA11" s="561" t="s">
        <v>372</v>
      </c>
      <c r="BB11" s="561" t="s">
        <v>372</v>
      </c>
      <c r="BC11" s="561" t="s">
        <v>372</v>
      </c>
      <c r="BD11" s="561" t="s">
        <v>372</v>
      </c>
      <c r="BE11" s="562"/>
      <c r="BF11" s="562"/>
      <c r="BG11" s="562"/>
      <c r="BH11" s="562"/>
      <c r="BI11" s="562"/>
      <c r="BJ11" s="562"/>
      <c r="BK11" s="558" t="s">
        <v>372</v>
      </c>
      <c r="BL11" s="558" t="s">
        <v>372</v>
      </c>
      <c r="BM11" s="558" t="s">
        <v>372</v>
      </c>
      <c r="BN11" s="558" t="s">
        <v>372</v>
      </c>
      <c r="BO11" s="558" t="s">
        <v>372</v>
      </c>
      <c r="BP11" s="558" t="s">
        <v>372</v>
      </c>
      <c r="BQ11" s="563" t="s">
        <v>372</v>
      </c>
      <c r="BR11" s="563" t="s">
        <v>372</v>
      </c>
      <c r="BS11" s="563" t="s">
        <v>372</v>
      </c>
      <c r="BT11" s="563" t="s">
        <v>372</v>
      </c>
      <c r="BU11" s="563" t="s">
        <v>372</v>
      </c>
      <c r="BV11" s="563" t="s">
        <v>372</v>
      </c>
      <c r="BW11" s="560" t="s">
        <v>372</v>
      </c>
      <c r="BX11" s="560" t="s">
        <v>372</v>
      </c>
      <c r="BY11" s="560" t="s">
        <v>372</v>
      </c>
      <c r="BZ11" s="560" t="s">
        <v>372</v>
      </c>
      <c r="CA11" s="560" t="s">
        <v>372</v>
      </c>
      <c r="CB11" s="560" t="s">
        <v>372</v>
      </c>
      <c r="CC11" s="561" t="s">
        <v>372</v>
      </c>
      <c r="CD11" s="561" t="s">
        <v>372</v>
      </c>
      <c r="CE11" s="561" t="s">
        <v>372</v>
      </c>
      <c r="CF11" s="561" t="s">
        <v>372</v>
      </c>
      <c r="CG11" s="561" t="s">
        <v>372</v>
      </c>
      <c r="CH11" s="561" t="s">
        <v>372</v>
      </c>
      <c r="CI11" s="562"/>
      <c r="CJ11" s="562"/>
      <c r="CK11" s="562"/>
      <c r="CL11" s="562"/>
      <c r="CM11" s="562"/>
      <c r="CN11" s="562"/>
      <c r="CO11" s="558" t="s">
        <v>372</v>
      </c>
      <c r="CP11" s="558" t="s">
        <v>372</v>
      </c>
      <c r="CQ11" s="558" t="s">
        <v>372</v>
      </c>
      <c r="CR11" s="558" t="s">
        <v>372</v>
      </c>
      <c r="CS11" s="558" t="s">
        <v>372</v>
      </c>
      <c r="CT11" s="558" t="s">
        <v>372</v>
      </c>
      <c r="CU11" s="563" t="s">
        <v>372</v>
      </c>
      <c r="CV11" s="563" t="s">
        <v>372</v>
      </c>
      <c r="CW11" s="563" t="s">
        <v>372</v>
      </c>
      <c r="CX11" s="563" t="s">
        <v>372</v>
      </c>
      <c r="CY11" s="563" t="s">
        <v>372</v>
      </c>
      <c r="CZ11" s="563" t="s">
        <v>372</v>
      </c>
      <c r="DA11" s="560" t="s">
        <v>372</v>
      </c>
      <c r="DB11" s="560" t="s">
        <v>372</v>
      </c>
      <c r="DC11" s="560" t="s">
        <v>372</v>
      </c>
      <c r="DD11" s="560" t="s">
        <v>372</v>
      </c>
      <c r="DE11" s="560" t="s">
        <v>372</v>
      </c>
      <c r="DF11" s="560" t="s">
        <v>372</v>
      </c>
      <c r="DG11" s="561" t="s">
        <v>372</v>
      </c>
      <c r="DH11" s="561" t="s">
        <v>372</v>
      </c>
      <c r="DI11" s="561" t="s">
        <v>372</v>
      </c>
      <c r="DJ11" s="561" t="s">
        <v>372</v>
      </c>
      <c r="DK11" s="561" t="s">
        <v>372</v>
      </c>
      <c r="DL11" s="561" t="s">
        <v>372</v>
      </c>
      <c r="DM11" s="562"/>
      <c r="DN11" s="562"/>
      <c r="DO11" s="562"/>
      <c r="DP11" s="562"/>
      <c r="DQ11" s="562"/>
      <c r="DR11" s="562"/>
      <c r="DS11" s="558" t="s">
        <v>372</v>
      </c>
      <c r="DT11" s="558" t="s">
        <v>372</v>
      </c>
      <c r="DU11" s="558" t="s">
        <v>372</v>
      </c>
      <c r="DV11" s="558" t="s">
        <v>372</v>
      </c>
      <c r="DW11" s="558" t="s">
        <v>372</v>
      </c>
      <c r="DX11" s="558" t="s">
        <v>372</v>
      </c>
      <c r="DY11" s="563" t="s">
        <v>372</v>
      </c>
      <c r="DZ11" s="563" t="s">
        <v>372</v>
      </c>
      <c r="EA11" s="563" t="s">
        <v>372</v>
      </c>
      <c r="EB11" s="563" t="s">
        <v>372</v>
      </c>
      <c r="EC11" s="563" t="s">
        <v>372</v>
      </c>
      <c r="ED11" s="563" t="s">
        <v>372</v>
      </c>
      <c r="EE11" s="560" t="s">
        <v>372</v>
      </c>
      <c r="EF11" s="560" t="s">
        <v>372</v>
      </c>
      <c r="EG11" s="560" t="s">
        <v>372</v>
      </c>
      <c r="EH11" s="560" t="s">
        <v>372</v>
      </c>
      <c r="EI11" s="560" t="s">
        <v>372</v>
      </c>
      <c r="EJ11" s="560" t="s">
        <v>372</v>
      </c>
      <c r="EK11" s="561" t="s">
        <v>372</v>
      </c>
      <c r="EL11" s="561" t="s">
        <v>372</v>
      </c>
      <c r="EM11" s="561" t="s">
        <v>372</v>
      </c>
      <c r="EN11" s="561" t="s">
        <v>372</v>
      </c>
      <c r="EO11" s="561" t="s">
        <v>372</v>
      </c>
      <c r="EP11" s="561" t="s">
        <v>372</v>
      </c>
      <c r="EQ11" s="562"/>
      <c r="ER11" s="562"/>
      <c r="ES11" s="562"/>
      <c r="ET11" s="562"/>
      <c r="EU11" s="562"/>
      <c r="EV11" s="562"/>
      <c r="EW11" s="558" t="s">
        <v>372</v>
      </c>
      <c r="EX11" s="558" t="s">
        <v>372</v>
      </c>
      <c r="EY11" s="558" t="s">
        <v>372</v>
      </c>
      <c r="EZ11" s="558" t="s">
        <v>372</v>
      </c>
      <c r="FA11" s="558" t="s">
        <v>372</v>
      </c>
      <c r="FB11" s="558" t="s">
        <v>372</v>
      </c>
      <c r="FC11" s="563" t="s">
        <v>372</v>
      </c>
      <c r="FD11" s="563" t="s">
        <v>372</v>
      </c>
      <c r="FE11" s="563" t="s">
        <v>372</v>
      </c>
      <c r="FF11" s="563" t="s">
        <v>372</v>
      </c>
      <c r="FG11" s="563" t="s">
        <v>372</v>
      </c>
      <c r="FH11" s="563" t="s">
        <v>372</v>
      </c>
      <c r="FI11" s="560" t="s">
        <v>372</v>
      </c>
      <c r="FJ11" s="560" t="s">
        <v>372</v>
      </c>
      <c r="FK11" s="560" t="s">
        <v>372</v>
      </c>
      <c r="FL11" s="560" t="s">
        <v>372</v>
      </c>
      <c r="FM11" s="560" t="s">
        <v>372</v>
      </c>
      <c r="FN11" s="560" t="s">
        <v>372</v>
      </c>
      <c r="FO11" s="561" t="s">
        <v>372</v>
      </c>
      <c r="FP11" s="561" t="s">
        <v>372</v>
      </c>
      <c r="FQ11" s="561" t="s">
        <v>372</v>
      </c>
      <c r="FR11" s="561" t="s">
        <v>372</v>
      </c>
      <c r="FS11" s="561" t="s">
        <v>372</v>
      </c>
      <c r="FT11" s="561" t="s">
        <v>372</v>
      </c>
      <c r="FU11" s="562"/>
      <c r="FV11" s="562"/>
      <c r="FW11" s="562"/>
      <c r="FX11" s="562"/>
      <c r="FY11" s="562"/>
      <c r="FZ11" s="562"/>
    </row>
    <row r="12" spans="1:256" s="564" customFormat="1" x14ac:dyDescent="0.25">
      <c r="A12" s="564" t="s">
        <v>398</v>
      </c>
      <c r="B12" s="565" t="s">
        <v>48</v>
      </c>
      <c r="C12" s="564">
        <v>92</v>
      </c>
      <c r="D12" s="564">
        <v>91</v>
      </c>
      <c r="E12" s="564">
        <v>93</v>
      </c>
      <c r="F12" s="564">
        <v>44507</v>
      </c>
      <c r="G12" s="564">
        <v>21591</v>
      </c>
      <c r="H12" s="564">
        <v>22916</v>
      </c>
      <c r="I12" s="564">
        <v>93</v>
      </c>
      <c r="J12" s="564">
        <v>92</v>
      </c>
      <c r="K12" s="564">
        <v>95</v>
      </c>
      <c r="L12" s="564">
        <v>44502</v>
      </c>
      <c r="M12" s="564">
        <v>21589</v>
      </c>
      <c r="N12" s="564">
        <v>22913</v>
      </c>
      <c r="O12" s="564">
        <v>92</v>
      </c>
      <c r="P12" s="564">
        <v>94</v>
      </c>
      <c r="Q12" s="564">
        <v>91</v>
      </c>
      <c r="R12" s="564">
        <v>44505</v>
      </c>
      <c r="S12" s="564">
        <v>21589</v>
      </c>
      <c r="T12" s="564">
        <v>22916</v>
      </c>
      <c r="U12" s="564">
        <v>88</v>
      </c>
      <c r="V12" s="564">
        <v>87</v>
      </c>
      <c r="W12" s="564">
        <v>90</v>
      </c>
      <c r="X12" s="564">
        <v>44506</v>
      </c>
      <c r="Y12" s="564">
        <v>21591</v>
      </c>
      <c r="Z12" s="564">
        <v>22915</v>
      </c>
      <c r="AA12" s="564">
        <v>86</v>
      </c>
      <c r="AB12" s="564">
        <v>85</v>
      </c>
      <c r="AC12" s="564">
        <v>86</v>
      </c>
      <c r="AD12" s="564">
        <v>44500</v>
      </c>
      <c r="AE12" s="564">
        <v>21587</v>
      </c>
      <c r="AF12" s="564">
        <v>22913</v>
      </c>
      <c r="AG12" s="564">
        <v>92</v>
      </c>
      <c r="AH12" s="564">
        <v>91</v>
      </c>
      <c r="AI12" s="564">
        <v>93</v>
      </c>
      <c r="AJ12" s="564">
        <v>20496</v>
      </c>
      <c r="AK12" s="564">
        <v>9317</v>
      </c>
      <c r="AL12" s="564">
        <v>11179</v>
      </c>
      <c r="AM12" s="564">
        <v>92</v>
      </c>
      <c r="AN12" s="564">
        <v>90</v>
      </c>
      <c r="AO12" s="564">
        <v>94</v>
      </c>
      <c r="AP12" s="564">
        <v>20493</v>
      </c>
      <c r="AQ12" s="564">
        <v>9316</v>
      </c>
      <c r="AR12" s="564">
        <v>11177</v>
      </c>
      <c r="AS12" s="564">
        <v>91</v>
      </c>
      <c r="AT12" s="564">
        <v>92</v>
      </c>
      <c r="AU12" s="564">
        <v>91</v>
      </c>
      <c r="AV12" s="564">
        <v>20496</v>
      </c>
      <c r="AW12" s="564">
        <v>9317</v>
      </c>
      <c r="AX12" s="564">
        <v>11179</v>
      </c>
      <c r="AY12" s="564">
        <v>87</v>
      </c>
      <c r="AZ12" s="564">
        <v>85</v>
      </c>
      <c r="BA12" s="564">
        <v>89</v>
      </c>
      <c r="BB12" s="564">
        <v>20496</v>
      </c>
      <c r="BC12" s="564">
        <v>9317</v>
      </c>
      <c r="BD12" s="564">
        <v>11179</v>
      </c>
      <c r="BE12" s="564">
        <v>85</v>
      </c>
      <c r="BF12" s="564">
        <v>84</v>
      </c>
      <c r="BG12" s="564">
        <v>86</v>
      </c>
      <c r="BH12" s="564">
        <v>20493</v>
      </c>
      <c r="BI12" s="564">
        <v>9316</v>
      </c>
      <c r="BJ12" s="564">
        <v>11177</v>
      </c>
      <c r="BK12" s="564">
        <v>93</v>
      </c>
      <c r="BL12" s="564">
        <v>93</v>
      </c>
      <c r="BM12" s="564">
        <v>94</v>
      </c>
      <c r="BN12" s="564">
        <v>1583</v>
      </c>
      <c r="BO12" s="564">
        <v>710</v>
      </c>
      <c r="BP12" s="564">
        <v>873</v>
      </c>
      <c r="BQ12" s="564">
        <v>93</v>
      </c>
      <c r="BR12" s="564">
        <v>91</v>
      </c>
      <c r="BS12" s="564">
        <v>94</v>
      </c>
      <c r="BT12" s="564">
        <v>1582</v>
      </c>
      <c r="BU12" s="564">
        <v>710</v>
      </c>
      <c r="BV12" s="564">
        <v>872</v>
      </c>
      <c r="BW12" s="564">
        <v>97</v>
      </c>
      <c r="BX12" s="564">
        <v>98</v>
      </c>
      <c r="BY12" s="564">
        <v>97</v>
      </c>
      <c r="BZ12" s="564">
        <v>1583</v>
      </c>
      <c r="CA12" s="564">
        <v>710</v>
      </c>
      <c r="CB12" s="564">
        <v>873</v>
      </c>
      <c r="CC12" s="564">
        <v>91</v>
      </c>
      <c r="CD12" s="564">
        <v>89</v>
      </c>
      <c r="CE12" s="564">
        <v>92</v>
      </c>
      <c r="CF12" s="564">
        <v>1583</v>
      </c>
      <c r="CG12" s="564">
        <v>710</v>
      </c>
      <c r="CH12" s="564">
        <v>873</v>
      </c>
      <c r="CI12" s="564">
        <v>89</v>
      </c>
      <c r="CJ12" s="564">
        <v>88</v>
      </c>
      <c r="CK12" s="564">
        <v>91</v>
      </c>
      <c r="CL12" s="564">
        <v>1582</v>
      </c>
      <c r="CM12" s="564">
        <v>710</v>
      </c>
      <c r="CN12" s="564">
        <v>872</v>
      </c>
      <c r="CO12" s="564">
        <v>95</v>
      </c>
      <c r="CP12" s="564">
        <v>94</v>
      </c>
      <c r="CQ12" s="564">
        <v>95</v>
      </c>
      <c r="CR12" s="564">
        <v>18206</v>
      </c>
      <c r="CS12" s="564">
        <v>8448</v>
      </c>
      <c r="CT12" s="564">
        <v>9758</v>
      </c>
      <c r="CU12" s="564">
        <v>95</v>
      </c>
      <c r="CV12" s="564">
        <v>93</v>
      </c>
      <c r="CW12" s="564">
        <v>96</v>
      </c>
      <c r="CX12" s="564">
        <v>18205</v>
      </c>
      <c r="CY12" s="564">
        <v>8447</v>
      </c>
      <c r="CZ12" s="564">
        <v>9758</v>
      </c>
      <c r="DA12" s="564">
        <v>93</v>
      </c>
      <c r="DB12" s="564">
        <v>95</v>
      </c>
      <c r="DC12" s="564">
        <v>92</v>
      </c>
      <c r="DD12" s="564">
        <v>18205</v>
      </c>
      <c r="DE12" s="564">
        <v>8448</v>
      </c>
      <c r="DF12" s="564">
        <v>9757</v>
      </c>
      <c r="DG12" s="564">
        <v>88</v>
      </c>
      <c r="DH12" s="564">
        <v>86</v>
      </c>
      <c r="DI12" s="564">
        <v>89</v>
      </c>
      <c r="DJ12" s="564">
        <v>18206</v>
      </c>
      <c r="DK12" s="564">
        <v>8448</v>
      </c>
      <c r="DL12" s="564">
        <v>9758</v>
      </c>
      <c r="DM12" s="564">
        <v>88</v>
      </c>
      <c r="DN12" s="564">
        <v>88</v>
      </c>
      <c r="DO12" s="564">
        <v>89</v>
      </c>
      <c r="DP12" s="564">
        <v>18204</v>
      </c>
      <c r="DQ12" s="564">
        <v>8447</v>
      </c>
      <c r="DR12" s="564">
        <v>9757</v>
      </c>
      <c r="DS12" s="564">
        <v>95</v>
      </c>
      <c r="DT12" s="564">
        <v>94</v>
      </c>
      <c r="DU12" s="564">
        <v>95</v>
      </c>
      <c r="DV12" s="564">
        <v>317497</v>
      </c>
      <c r="DW12" s="564">
        <v>149778</v>
      </c>
      <c r="DX12" s="564">
        <v>167719</v>
      </c>
      <c r="DY12" s="564">
        <v>94</v>
      </c>
      <c r="DZ12" s="564">
        <v>93</v>
      </c>
      <c r="EA12" s="564">
        <v>96</v>
      </c>
      <c r="EB12" s="564">
        <v>317492</v>
      </c>
      <c r="EC12" s="564">
        <v>149776</v>
      </c>
      <c r="ED12" s="564">
        <v>167716</v>
      </c>
      <c r="EE12" s="564">
        <v>93</v>
      </c>
      <c r="EF12" s="564">
        <v>95</v>
      </c>
      <c r="EG12" s="564">
        <v>92</v>
      </c>
      <c r="EH12" s="564">
        <v>317491</v>
      </c>
      <c r="EI12" s="564">
        <v>149776</v>
      </c>
      <c r="EJ12" s="564">
        <v>167715</v>
      </c>
      <c r="EK12" s="564">
        <v>85</v>
      </c>
      <c r="EL12" s="564">
        <v>83</v>
      </c>
      <c r="EM12" s="564">
        <v>87</v>
      </c>
      <c r="EN12" s="564">
        <v>317475</v>
      </c>
      <c r="EO12" s="564">
        <v>149771</v>
      </c>
      <c r="EP12" s="564">
        <v>167704</v>
      </c>
      <c r="EQ12" s="564">
        <v>88</v>
      </c>
      <c r="ER12" s="564">
        <v>88</v>
      </c>
      <c r="ES12" s="564">
        <v>88</v>
      </c>
      <c r="ET12" s="564">
        <v>317465</v>
      </c>
      <c r="EU12" s="564">
        <v>149765</v>
      </c>
      <c r="EV12" s="564">
        <v>167700</v>
      </c>
      <c r="EW12" s="564">
        <v>94</v>
      </c>
      <c r="EX12" s="564">
        <v>94</v>
      </c>
      <c r="EY12" s="564">
        <v>95</v>
      </c>
      <c r="EZ12" s="564">
        <v>410793</v>
      </c>
      <c r="FA12" s="564">
        <v>193870</v>
      </c>
      <c r="FB12" s="564">
        <v>216923</v>
      </c>
      <c r="FC12" s="564">
        <v>94</v>
      </c>
      <c r="FD12" s="564">
        <v>92</v>
      </c>
      <c r="FE12" s="564">
        <v>96</v>
      </c>
      <c r="FF12" s="564">
        <v>410775</v>
      </c>
      <c r="FG12" s="564">
        <v>193863</v>
      </c>
      <c r="FH12" s="564">
        <v>216912</v>
      </c>
      <c r="FI12" s="564">
        <v>93</v>
      </c>
      <c r="FJ12" s="564">
        <v>95</v>
      </c>
      <c r="FK12" s="564">
        <v>92</v>
      </c>
      <c r="FL12" s="564">
        <v>410783</v>
      </c>
      <c r="FM12" s="564">
        <v>193865</v>
      </c>
      <c r="FN12" s="564">
        <v>216918</v>
      </c>
      <c r="FO12" s="564">
        <v>86</v>
      </c>
      <c r="FP12" s="564">
        <v>83</v>
      </c>
      <c r="FQ12" s="564">
        <v>88</v>
      </c>
      <c r="FR12" s="564">
        <v>410767</v>
      </c>
      <c r="FS12" s="564">
        <v>193862</v>
      </c>
      <c r="FT12" s="564">
        <v>216905</v>
      </c>
      <c r="FU12" s="564">
        <v>88</v>
      </c>
      <c r="FV12" s="564">
        <v>87</v>
      </c>
      <c r="FW12" s="564">
        <v>88</v>
      </c>
      <c r="FX12" s="564">
        <v>410744</v>
      </c>
      <c r="FY12" s="564">
        <v>193849</v>
      </c>
      <c r="FZ12" s="564">
        <v>216895</v>
      </c>
    </row>
    <row r="13" spans="1:256" s="555" customFormat="1" x14ac:dyDescent="0.25">
      <c r="B13" s="565" t="s">
        <v>49</v>
      </c>
      <c r="C13" s="564">
        <v>52</v>
      </c>
      <c r="D13" s="564">
        <v>52</v>
      </c>
      <c r="E13" s="564">
        <v>51</v>
      </c>
      <c r="F13" s="564">
        <v>10246</v>
      </c>
      <c r="G13" s="564">
        <v>6342</v>
      </c>
      <c r="H13" s="564">
        <v>3904</v>
      </c>
      <c r="I13" s="564">
        <v>46</v>
      </c>
      <c r="J13" s="564">
        <v>44</v>
      </c>
      <c r="K13" s="564">
        <v>50</v>
      </c>
      <c r="L13" s="564">
        <v>10235</v>
      </c>
      <c r="M13" s="564">
        <v>6335</v>
      </c>
      <c r="N13" s="564">
        <v>3900</v>
      </c>
      <c r="O13" s="564">
        <v>53</v>
      </c>
      <c r="P13" s="564">
        <v>57</v>
      </c>
      <c r="Q13" s="564">
        <v>46</v>
      </c>
      <c r="R13" s="564">
        <v>10245</v>
      </c>
      <c r="S13" s="564">
        <v>6341</v>
      </c>
      <c r="T13" s="564">
        <v>3904</v>
      </c>
      <c r="U13" s="564">
        <v>38</v>
      </c>
      <c r="V13" s="564">
        <v>37</v>
      </c>
      <c r="W13" s="564">
        <v>39</v>
      </c>
      <c r="X13" s="564">
        <v>10245</v>
      </c>
      <c r="Y13" s="564">
        <v>6341</v>
      </c>
      <c r="Z13" s="564">
        <v>3904</v>
      </c>
      <c r="AA13" s="564">
        <v>32</v>
      </c>
      <c r="AB13" s="564">
        <v>33</v>
      </c>
      <c r="AC13" s="564">
        <v>31</v>
      </c>
      <c r="AD13" s="564">
        <v>10234</v>
      </c>
      <c r="AE13" s="564">
        <v>6334</v>
      </c>
      <c r="AF13" s="564">
        <v>3900</v>
      </c>
      <c r="AG13" s="564">
        <v>62</v>
      </c>
      <c r="AH13" s="564">
        <v>61</v>
      </c>
      <c r="AI13" s="564">
        <v>62</v>
      </c>
      <c r="AJ13" s="564">
        <v>7677</v>
      </c>
      <c r="AK13" s="564">
        <v>4896</v>
      </c>
      <c r="AL13" s="564">
        <v>2781</v>
      </c>
      <c r="AM13" s="564">
        <v>54</v>
      </c>
      <c r="AN13" s="564">
        <v>51</v>
      </c>
      <c r="AO13" s="564">
        <v>59</v>
      </c>
      <c r="AP13" s="564">
        <v>7668</v>
      </c>
      <c r="AQ13" s="564">
        <v>4888</v>
      </c>
      <c r="AR13" s="564">
        <v>2780</v>
      </c>
      <c r="AS13" s="564">
        <v>58</v>
      </c>
      <c r="AT13" s="564">
        <v>61</v>
      </c>
      <c r="AU13" s="564">
        <v>54</v>
      </c>
      <c r="AV13" s="564">
        <v>7676</v>
      </c>
      <c r="AW13" s="564">
        <v>4895</v>
      </c>
      <c r="AX13" s="564">
        <v>2781</v>
      </c>
      <c r="AY13" s="564">
        <v>43</v>
      </c>
      <c r="AZ13" s="564">
        <v>42</v>
      </c>
      <c r="BA13" s="564">
        <v>44</v>
      </c>
      <c r="BB13" s="564">
        <v>7677</v>
      </c>
      <c r="BC13" s="564">
        <v>4896</v>
      </c>
      <c r="BD13" s="564">
        <v>2781</v>
      </c>
      <c r="BE13" s="564">
        <v>40</v>
      </c>
      <c r="BF13" s="564">
        <v>40</v>
      </c>
      <c r="BG13" s="564">
        <v>40</v>
      </c>
      <c r="BH13" s="564">
        <v>7667</v>
      </c>
      <c r="BI13" s="564">
        <v>4887</v>
      </c>
      <c r="BJ13" s="564">
        <v>2780</v>
      </c>
      <c r="BK13" s="564">
        <v>67</v>
      </c>
      <c r="BL13" s="564">
        <v>60</v>
      </c>
      <c r="BM13" s="564">
        <v>78</v>
      </c>
      <c r="BN13" s="564">
        <v>209</v>
      </c>
      <c r="BO13" s="564">
        <v>135</v>
      </c>
      <c r="BP13" s="564">
        <v>74</v>
      </c>
      <c r="BQ13" s="564">
        <v>58</v>
      </c>
      <c r="BR13" s="564">
        <v>53</v>
      </c>
      <c r="BS13" s="564">
        <v>68</v>
      </c>
      <c r="BT13" s="564">
        <v>209</v>
      </c>
      <c r="BU13" s="564">
        <v>135</v>
      </c>
      <c r="BV13" s="564">
        <v>74</v>
      </c>
      <c r="BW13" s="564">
        <v>71</v>
      </c>
      <c r="BX13" s="564">
        <v>71</v>
      </c>
      <c r="BY13" s="564">
        <v>72</v>
      </c>
      <c r="BZ13" s="564">
        <v>209</v>
      </c>
      <c r="CA13" s="564">
        <v>135</v>
      </c>
      <c r="CB13" s="564">
        <v>74</v>
      </c>
      <c r="CC13" s="564">
        <v>52</v>
      </c>
      <c r="CD13" s="564">
        <v>52</v>
      </c>
      <c r="CE13" s="564">
        <v>51</v>
      </c>
      <c r="CF13" s="564">
        <v>209</v>
      </c>
      <c r="CG13" s="564">
        <v>135</v>
      </c>
      <c r="CH13" s="564">
        <v>74</v>
      </c>
      <c r="CI13" s="564">
        <v>51</v>
      </c>
      <c r="CJ13" s="564">
        <v>47</v>
      </c>
      <c r="CK13" s="564">
        <v>57</v>
      </c>
      <c r="CL13" s="564">
        <v>209</v>
      </c>
      <c r="CM13" s="564">
        <v>135</v>
      </c>
      <c r="CN13" s="564">
        <v>74</v>
      </c>
      <c r="CO13" s="564">
        <v>62</v>
      </c>
      <c r="CP13" s="564">
        <v>63</v>
      </c>
      <c r="CQ13" s="564">
        <v>60</v>
      </c>
      <c r="CR13" s="564">
        <v>5596</v>
      </c>
      <c r="CS13" s="564">
        <v>3653</v>
      </c>
      <c r="CT13" s="564">
        <v>1943</v>
      </c>
      <c r="CU13" s="564">
        <v>51</v>
      </c>
      <c r="CV13" s="564">
        <v>49</v>
      </c>
      <c r="CW13" s="564">
        <v>55</v>
      </c>
      <c r="CX13" s="564">
        <v>5594</v>
      </c>
      <c r="CY13" s="564">
        <v>3651</v>
      </c>
      <c r="CZ13" s="564">
        <v>1943</v>
      </c>
      <c r="DA13" s="564">
        <v>57</v>
      </c>
      <c r="DB13" s="564">
        <v>61</v>
      </c>
      <c r="DC13" s="564">
        <v>50</v>
      </c>
      <c r="DD13" s="564">
        <v>5596</v>
      </c>
      <c r="DE13" s="564">
        <v>3653</v>
      </c>
      <c r="DF13" s="564">
        <v>1943</v>
      </c>
      <c r="DG13" s="564">
        <v>38</v>
      </c>
      <c r="DH13" s="564">
        <v>38</v>
      </c>
      <c r="DI13" s="564">
        <v>37</v>
      </c>
      <c r="DJ13" s="564">
        <v>5595</v>
      </c>
      <c r="DK13" s="564">
        <v>3652</v>
      </c>
      <c r="DL13" s="564">
        <v>1943</v>
      </c>
      <c r="DM13" s="564">
        <v>38</v>
      </c>
      <c r="DN13" s="564">
        <v>39</v>
      </c>
      <c r="DO13" s="564">
        <v>36</v>
      </c>
      <c r="DP13" s="564">
        <v>5594</v>
      </c>
      <c r="DQ13" s="564">
        <v>3651</v>
      </c>
      <c r="DR13" s="564">
        <v>1943</v>
      </c>
      <c r="DS13" s="564">
        <v>58</v>
      </c>
      <c r="DT13" s="564">
        <v>59</v>
      </c>
      <c r="DU13" s="564">
        <v>58</v>
      </c>
      <c r="DV13" s="564">
        <v>95460</v>
      </c>
      <c r="DW13" s="564">
        <v>62030</v>
      </c>
      <c r="DX13" s="564">
        <v>33430</v>
      </c>
      <c r="DY13" s="564">
        <v>46</v>
      </c>
      <c r="DZ13" s="564">
        <v>43</v>
      </c>
      <c r="EA13" s="564">
        <v>51</v>
      </c>
      <c r="EB13" s="564">
        <v>95392</v>
      </c>
      <c r="EC13" s="564">
        <v>61981</v>
      </c>
      <c r="ED13" s="564">
        <v>33411</v>
      </c>
      <c r="EE13" s="564">
        <v>56</v>
      </c>
      <c r="EF13" s="564">
        <v>60</v>
      </c>
      <c r="EG13" s="564">
        <v>48</v>
      </c>
      <c r="EH13" s="564">
        <v>95458</v>
      </c>
      <c r="EI13" s="564">
        <v>62030</v>
      </c>
      <c r="EJ13" s="564">
        <v>33428</v>
      </c>
      <c r="EK13" s="564">
        <v>31</v>
      </c>
      <c r="EL13" s="564">
        <v>31</v>
      </c>
      <c r="EM13" s="564">
        <v>31</v>
      </c>
      <c r="EN13" s="564">
        <v>95454</v>
      </c>
      <c r="EO13" s="564">
        <v>62028</v>
      </c>
      <c r="EP13" s="564">
        <v>33426</v>
      </c>
      <c r="EQ13" s="564">
        <v>34</v>
      </c>
      <c r="ER13" s="564">
        <v>34</v>
      </c>
      <c r="ES13" s="564">
        <v>33</v>
      </c>
      <c r="ET13" s="564">
        <v>95384</v>
      </c>
      <c r="EU13" s="564">
        <v>61979</v>
      </c>
      <c r="EV13" s="564">
        <v>33405</v>
      </c>
      <c r="EW13" s="564">
        <v>58</v>
      </c>
      <c r="EX13" s="564">
        <v>58</v>
      </c>
      <c r="EY13" s="564">
        <v>57</v>
      </c>
      <c r="EZ13" s="564">
        <v>121733</v>
      </c>
      <c r="FA13" s="564">
        <v>78653</v>
      </c>
      <c r="FB13" s="564">
        <v>43080</v>
      </c>
      <c r="FC13" s="564">
        <v>47</v>
      </c>
      <c r="FD13" s="564">
        <v>44</v>
      </c>
      <c r="FE13" s="564">
        <v>52</v>
      </c>
      <c r="FF13" s="564">
        <v>121642</v>
      </c>
      <c r="FG13" s="564">
        <v>78586</v>
      </c>
      <c r="FH13" s="564">
        <v>43056</v>
      </c>
      <c r="FI13" s="564">
        <v>56</v>
      </c>
      <c r="FJ13" s="564">
        <v>60</v>
      </c>
      <c r="FK13" s="564">
        <v>49</v>
      </c>
      <c r="FL13" s="564">
        <v>121729</v>
      </c>
      <c r="FM13" s="564">
        <v>78651</v>
      </c>
      <c r="FN13" s="564">
        <v>43078</v>
      </c>
      <c r="FO13" s="564">
        <v>33</v>
      </c>
      <c r="FP13" s="564">
        <v>32</v>
      </c>
      <c r="FQ13" s="564">
        <v>33</v>
      </c>
      <c r="FR13" s="564">
        <v>121725</v>
      </c>
      <c r="FS13" s="564">
        <v>78649</v>
      </c>
      <c r="FT13" s="564">
        <v>43076</v>
      </c>
      <c r="FU13" s="564">
        <v>34</v>
      </c>
      <c r="FV13" s="564">
        <v>35</v>
      </c>
      <c r="FW13" s="564">
        <v>34</v>
      </c>
      <c r="FX13" s="564">
        <v>121632</v>
      </c>
      <c r="FY13" s="564">
        <v>78582</v>
      </c>
      <c r="FZ13" s="564">
        <v>43050</v>
      </c>
      <c r="GA13" s="564"/>
      <c r="GB13" s="564"/>
      <c r="GC13" s="564"/>
      <c r="GD13" s="564"/>
      <c r="GE13" s="564"/>
      <c r="GF13" s="564"/>
      <c r="GG13" s="564"/>
      <c r="GH13" s="564"/>
      <c r="GI13" s="564"/>
      <c r="GJ13" s="564"/>
      <c r="GK13" s="564"/>
      <c r="GL13" s="564"/>
      <c r="GM13" s="564"/>
      <c r="GN13" s="564"/>
      <c r="GO13" s="564"/>
      <c r="GP13" s="564"/>
      <c r="GQ13" s="564"/>
      <c r="GR13" s="564"/>
      <c r="GS13" s="564"/>
      <c r="GT13" s="564"/>
      <c r="GU13" s="564"/>
      <c r="GV13" s="564"/>
      <c r="GW13" s="564"/>
      <c r="GX13" s="564"/>
      <c r="GY13" s="564"/>
      <c r="GZ13" s="564"/>
      <c r="HA13" s="564"/>
      <c r="HB13" s="564"/>
      <c r="HC13" s="564"/>
      <c r="HD13" s="564"/>
      <c r="HE13" s="564"/>
      <c r="HF13" s="564"/>
      <c r="HG13" s="564"/>
      <c r="HH13" s="564"/>
      <c r="HI13" s="564"/>
      <c r="HJ13" s="564"/>
      <c r="HK13" s="564"/>
      <c r="HL13" s="564"/>
      <c r="HM13" s="564"/>
      <c r="HN13" s="564"/>
      <c r="HO13" s="564"/>
      <c r="HP13" s="564"/>
      <c r="HQ13" s="564"/>
      <c r="HR13" s="564"/>
      <c r="HS13" s="564"/>
      <c r="HT13" s="564"/>
      <c r="HU13" s="564"/>
      <c r="HV13" s="564"/>
      <c r="HW13" s="564"/>
      <c r="HX13" s="564"/>
      <c r="HY13" s="564"/>
      <c r="HZ13" s="564"/>
      <c r="IA13" s="564"/>
      <c r="IB13" s="564"/>
      <c r="IC13" s="564"/>
      <c r="ID13" s="564"/>
      <c r="IE13" s="564"/>
      <c r="IF13" s="564"/>
      <c r="IG13" s="564"/>
      <c r="IH13" s="564"/>
      <c r="II13" s="564"/>
      <c r="IJ13" s="564"/>
      <c r="IK13" s="564"/>
      <c r="IL13" s="564"/>
      <c r="IM13" s="564"/>
      <c r="IN13" s="564"/>
      <c r="IO13" s="564"/>
      <c r="IP13" s="564"/>
      <c r="IQ13" s="564"/>
      <c r="IR13" s="564"/>
      <c r="IS13" s="564"/>
      <c r="IT13" s="564"/>
      <c r="IU13" s="564"/>
      <c r="IV13" s="564"/>
    </row>
    <row r="14" spans="1:256" s="555" customFormat="1" x14ac:dyDescent="0.25">
      <c r="B14" s="565" t="s">
        <v>50</v>
      </c>
      <c r="C14" s="564">
        <v>57</v>
      </c>
      <c r="D14" s="564">
        <v>58</v>
      </c>
      <c r="E14" s="564">
        <v>56</v>
      </c>
      <c r="F14" s="564">
        <v>8917</v>
      </c>
      <c r="G14" s="564">
        <v>5449</v>
      </c>
      <c r="H14" s="564">
        <v>3468</v>
      </c>
      <c r="I14" s="564">
        <v>51</v>
      </c>
      <c r="J14" s="564">
        <v>48</v>
      </c>
      <c r="K14" s="564">
        <v>55</v>
      </c>
      <c r="L14" s="564">
        <v>8915</v>
      </c>
      <c r="M14" s="564">
        <v>5447</v>
      </c>
      <c r="N14" s="564">
        <v>3468</v>
      </c>
      <c r="O14" s="564">
        <v>57</v>
      </c>
      <c r="P14" s="564">
        <v>63</v>
      </c>
      <c r="Q14" s="564">
        <v>49</v>
      </c>
      <c r="R14" s="564">
        <v>8916</v>
      </c>
      <c r="S14" s="564">
        <v>5448</v>
      </c>
      <c r="T14" s="564">
        <v>3468</v>
      </c>
      <c r="U14" s="564">
        <v>41</v>
      </c>
      <c r="V14" s="564">
        <v>41</v>
      </c>
      <c r="W14" s="564">
        <v>42</v>
      </c>
      <c r="X14" s="564">
        <v>8916</v>
      </c>
      <c r="Y14" s="564">
        <v>5448</v>
      </c>
      <c r="Z14" s="564">
        <v>3468</v>
      </c>
      <c r="AA14" s="564">
        <v>35</v>
      </c>
      <c r="AB14" s="564">
        <v>36</v>
      </c>
      <c r="AC14" s="564">
        <v>33</v>
      </c>
      <c r="AD14" s="564">
        <v>8914</v>
      </c>
      <c r="AE14" s="564">
        <v>5446</v>
      </c>
      <c r="AF14" s="564">
        <v>3468</v>
      </c>
      <c r="AG14" s="564">
        <v>67</v>
      </c>
      <c r="AH14" s="564">
        <v>68</v>
      </c>
      <c r="AI14" s="564">
        <v>67</v>
      </c>
      <c r="AJ14" s="564">
        <v>6605</v>
      </c>
      <c r="AK14" s="564">
        <v>4088</v>
      </c>
      <c r="AL14" s="564">
        <v>2517</v>
      </c>
      <c r="AM14" s="564">
        <v>59</v>
      </c>
      <c r="AN14" s="564">
        <v>57</v>
      </c>
      <c r="AO14" s="564">
        <v>63</v>
      </c>
      <c r="AP14" s="564">
        <v>6602</v>
      </c>
      <c r="AQ14" s="564">
        <v>4085</v>
      </c>
      <c r="AR14" s="564">
        <v>2517</v>
      </c>
      <c r="AS14" s="564">
        <v>64</v>
      </c>
      <c r="AT14" s="564">
        <v>67</v>
      </c>
      <c r="AU14" s="564">
        <v>58</v>
      </c>
      <c r="AV14" s="564">
        <v>6604</v>
      </c>
      <c r="AW14" s="564">
        <v>4087</v>
      </c>
      <c r="AX14" s="564">
        <v>2517</v>
      </c>
      <c r="AY14" s="564">
        <v>47</v>
      </c>
      <c r="AZ14" s="564">
        <v>47</v>
      </c>
      <c r="BA14" s="564">
        <v>47</v>
      </c>
      <c r="BB14" s="564">
        <v>6605</v>
      </c>
      <c r="BC14" s="564">
        <v>4088</v>
      </c>
      <c r="BD14" s="564">
        <v>2517</v>
      </c>
      <c r="BE14" s="564">
        <v>44</v>
      </c>
      <c r="BF14" s="564">
        <v>45</v>
      </c>
      <c r="BG14" s="564">
        <v>43</v>
      </c>
      <c r="BH14" s="564">
        <v>6601</v>
      </c>
      <c r="BI14" s="564">
        <v>4084</v>
      </c>
      <c r="BJ14" s="564">
        <v>2517</v>
      </c>
      <c r="BK14" s="564">
        <v>71</v>
      </c>
      <c r="BL14" s="564">
        <v>62</v>
      </c>
      <c r="BM14" s="564">
        <v>85</v>
      </c>
      <c r="BN14" s="564">
        <v>163</v>
      </c>
      <c r="BO14" s="564">
        <v>101</v>
      </c>
      <c r="BP14" s="564">
        <v>62</v>
      </c>
      <c r="BQ14" s="564">
        <v>66</v>
      </c>
      <c r="BR14" s="564" t="s">
        <v>415</v>
      </c>
      <c r="BS14" s="564" t="s">
        <v>415</v>
      </c>
      <c r="BT14" s="564">
        <v>163</v>
      </c>
      <c r="BU14" s="564">
        <v>101</v>
      </c>
      <c r="BV14" s="564">
        <v>62</v>
      </c>
      <c r="BW14" s="564">
        <v>79</v>
      </c>
      <c r="BX14" s="564">
        <v>77</v>
      </c>
      <c r="BY14" s="564">
        <v>81</v>
      </c>
      <c r="BZ14" s="564">
        <v>163</v>
      </c>
      <c r="CA14" s="564">
        <v>101</v>
      </c>
      <c r="CB14" s="564">
        <v>62</v>
      </c>
      <c r="CC14" s="564">
        <v>56</v>
      </c>
      <c r="CD14" s="564" t="s">
        <v>415</v>
      </c>
      <c r="CE14" s="564" t="s">
        <v>415</v>
      </c>
      <c r="CF14" s="564">
        <v>163</v>
      </c>
      <c r="CG14" s="564">
        <v>101</v>
      </c>
      <c r="CH14" s="564">
        <v>62</v>
      </c>
      <c r="CI14" s="564">
        <v>56</v>
      </c>
      <c r="CJ14" s="564" t="s">
        <v>415</v>
      </c>
      <c r="CK14" s="564" t="s">
        <v>415</v>
      </c>
      <c r="CL14" s="564">
        <v>163</v>
      </c>
      <c r="CM14" s="564">
        <v>101</v>
      </c>
      <c r="CN14" s="564">
        <v>62</v>
      </c>
      <c r="CO14" s="564">
        <v>67</v>
      </c>
      <c r="CP14" s="564">
        <v>68</v>
      </c>
      <c r="CQ14" s="564">
        <v>64</v>
      </c>
      <c r="CR14" s="564">
        <v>4769</v>
      </c>
      <c r="CS14" s="564">
        <v>3021</v>
      </c>
      <c r="CT14" s="564">
        <v>1748</v>
      </c>
      <c r="CU14" s="564">
        <v>56</v>
      </c>
      <c r="CV14" s="564">
        <v>54</v>
      </c>
      <c r="CW14" s="564">
        <v>59</v>
      </c>
      <c r="CX14" s="564">
        <v>4769</v>
      </c>
      <c r="CY14" s="564">
        <v>3021</v>
      </c>
      <c r="CZ14" s="564">
        <v>1748</v>
      </c>
      <c r="DA14" s="564">
        <v>62</v>
      </c>
      <c r="DB14" s="564">
        <v>67</v>
      </c>
      <c r="DC14" s="564">
        <v>53</v>
      </c>
      <c r="DD14" s="564">
        <v>4769</v>
      </c>
      <c r="DE14" s="564">
        <v>3021</v>
      </c>
      <c r="DF14" s="564">
        <v>1748</v>
      </c>
      <c r="DG14" s="564">
        <v>41</v>
      </c>
      <c r="DH14" s="564">
        <v>42</v>
      </c>
      <c r="DI14" s="564">
        <v>39</v>
      </c>
      <c r="DJ14" s="564">
        <v>4768</v>
      </c>
      <c r="DK14" s="564">
        <v>3020</v>
      </c>
      <c r="DL14" s="564">
        <v>1748</v>
      </c>
      <c r="DM14" s="564">
        <v>41</v>
      </c>
      <c r="DN14" s="564">
        <v>43</v>
      </c>
      <c r="DO14" s="564">
        <v>38</v>
      </c>
      <c r="DP14" s="564">
        <v>4769</v>
      </c>
      <c r="DQ14" s="564">
        <v>3021</v>
      </c>
      <c r="DR14" s="564">
        <v>1748</v>
      </c>
      <c r="DS14" s="564">
        <v>63</v>
      </c>
      <c r="DT14" s="564">
        <v>64</v>
      </c>
      <c r="DU14" s="564">
        <v>62</v>
      </c>
      <c r="DV14" s="564">
        <v>82227</v>
      </c>
      <c r="DW14" s="564">
        <v>52181</v>
      </c>
      <c r="DX14" s="564">
        <v>30046</v>
      </c>
      <c r="DY14" s="564">
        <v>50</v>
      </c>
      <c r="DZ14" s="564">
        <v>48</v>
      </c>
      <c r="EA14" s="564">
        <v>55</v>
      </c>
      <c r="EB14" s="564">
        <v>82215</v>
      </c>
      <c r="EC14" s="564">
        <v>52170</v>
      </c>
      <c r="ED14" s="564">
        <v>30045</v>
      </c>
      <c r="EE14" s="564">
        <v>61</v>
      </c>
      <c r="EF14" s="564">
        <v>66</v>
      </c>
      <c r="EG14" s="564">
        <v>52</v>
      </c>
      <c r="EH14" s="564">
        <v>82225</v>
      </c>
      <c r="EI14" s="564">
        <v>52181</v>
      </c>
      <c r="EJ14" s="564">
        <v>30044</v>
      </c>
      <c r="EK14" s="564">
        <v>33</v>
      </c>
      <c r="EL14" s="564">
        <v>33</v>
      </c>
      <c r="EM14" s="564">
        <v>33</v>
      </c>
      <c r="EN14" s="564">
        <v>82221</v>
      </c>
      <c r="EO14" s="564">
        <v>52179</v>
      </c>
      <c r="EP14" s="564">
        <v>30042</v>
      </c>
      <c r="EQ14" s="564">
        <v>37</v>
      </c>
      <c r="ER14" s="564">
        <v>38</v>
      </c>
      <c r="ES14" s="564">
        <v>36</v>
      </c>
      <c r="ET14" s="564">
        <v>82207</v>
      </c>
      <c r="EU14" s="564">
        <v>52168</v>
      </c>
      <c r="EV14" s="564">
        <v>30039</v>
      </c>
      <c r="EW14" s="564">
        <v>63</v>
      </c>
      <c r="EX14" s="564">
        <v>64</v>
      </c>
      <c r="EY14" s="564">
        <v>62</v>
      </c>
      <c r="EZ14" s="564">
        <v>104887</v>
      </c>
      <c r="FA14" s="564">
        <v>66198</v>
      </c>
      <c r="FB14" s="564">
        <v>38689</v>
      </c>
      <c r="FC14" s="564">
        <v>51</v>
      </c>
      <c r="FD14" s="564">
        <v>49</v>
      </c>
      <c r="FE14" s="564">
        <v>56</v>
      </c>
      <c r="FF14" s="564">
        <v>104870</v>
      </c>
      <c r="FG14" s="564">
        <v>66182</v>
      </c>
      <c r="FH14" s="564">
        <v>38688</v>
      </c>
      <c r="FI14" s="564">
        <v>61</v>
      </c>
      <c r="FJ14" s="564">
        <v>66</v>
      </c>
      <c r="FK14" s="564">
        <v>52</v>
      </c>
      <c r="FL14" s="564">
        <v>104883</v>
      </c>
      <c r="FM14" s="564">
        <v>66196</v>
      </c>
      <c r="FN14" s="564">
        <v>38687</v>
      </c>
      <c r="FO14" s="564">
        <v>35</v>
      </c>
      <c r="FP14" s="564">
        <v>35</v>
      </c>
      <c r="FQ14" s="564">
        <v>36</v>
      </c>
      <c r="FR14" s="564">
        <v>104879</v>
      </c>
      <c r="FS14" s="564">
        <v>66194</v>
      </c>
      <c r="FT14" s="564">
        <v>38685</v>
      </c>
      <c r="FU14" s="564">
        <v>38</v>
      </c>
      <c r="FV14" s="564">
        <v>39</v>
      </c>
      <c r="FW14" s="564">
        <v>36</v>
      </c>
      <c r="FX14" s="564">
        <v>104860</v>
      </c>
      <c r="FY14" s="564">
        <v>66178</v>
      </c>
      <c r="FZ14" s="564">
        <v>38682</v>
      </c>
      <c r="GA14" s="564"/>
      <c r="GB14" s="564"/>
      <c r="GC14" s="564"/>
      <c r="GD14" s="564"/>
      <c r="GE14" s="564"/>
      <c r="GF14" s="564"/>
      <c r="GG14" s="564"/>
      <c r="GH14" s="564"/>
      <c r="GI14" s="564"/>
      <c r="GJ14" s="564"/>
      <c r="GK14" s="564"/>
      <c r="GL14" s="564"/>
      <c r="GM14" s="564"/>
      <c r="GN14" s="564"/>
      <c r="GO14" s="564"/>
      <c r="GP14" s="564"/>
      <c r="GQ14" s="564"/>
      <c r="GR14" s="564"/>
      <c r="GS14" s="564"/>
      <c r="GT14" s="564"/>
      <c r="GU14" s="564"/>
      <c r="GV14" s="564"/>
      <c r="GW14" s="564"/>
      <c r="GX14" s="564"/>
      <c r="GY14" s="564"/>
      <c r="GZ14" s="564"/>
      <c r="HA14" s="564"/>
      <c r="HB14" s="564"/>
      <c r="HC14" s="564"/>
      <c r="HD14" s="564"/>
      <c r="HE14" s="564"/>
      <c r="HF14" s="564"/>
      <c r="HG14" s="564"/>
      <c r="HH14" s="564"/>
      <c r="HI14" s="564"/>
      <c r="HJ14" s="564"/>
      <c r="HK14" s="564"/>
      <c r="HL14" s="564"/>
      <c r="HM14" s="564"/>
      <c r="HN14" s="564"/>
      <c r="HO14" s="564"/>
      <c r="HP14" s="564"/>
      <c r="HQ14" s="564"/>
      <c r="HR14" s="564"/>
      <c r="HS14" s="564"/>
      <c r="HT14" s="564"/>
      <c r="HU14" s="564"/>
      <c r="HV14" s="564"/>
      <c r="HW14" s="564"/>
      <c r="HX14" s="564"/>
      <c r="HY14" s="564"/>
      <c r="HZ14" s="564"/>
      <c r="IA14" s="564"/>
      <c r="IB14" s="564"/>
      <c r="IC14" s="564"/>
      <c r="ID14" s="564"/>
      <c r="IE14" s="564"/>
      <c r="IF14" s="564"/>
      <c r="IG14" s="564"/>
      <c r="IH14" s="564"/>
      <c r="II14" s="564"/>
      <c r="IJ14" s="564"/>
      <c r="IK14" s="564"/>
      <c r="IL14" s="564"/>
      <c r="IM14" s="564"/>
      <c r="IN14" s="564"/>
      <c r="IO14" s="564"/>
      <c r="IP14" s="564"/>
      <c r="IQ14" s="564"/>
      <c r="IR14" s="564"/>
      <c r="IS14" s="564"/>
      <c r="IT14" s="564"/>
      <c r="IU14" s="564"/>
      <c r="IV14" s="564"/>
    </row>
    <row r="15" spans="1:256" s="564" customFormat="1" x14ac:dyDescent="0.25">
      <c r="B15" s="565" t="s">
        <v>51</v>
      </c>
      <c r="C15" s="564">
        <v>62</v>
      </c>
      <c r="D15" s="564">
        <v>64</v>
      </c>
      <c r="E15" s="564">
        <v>60</v>
      </c>
      <c r="F15" s="564">
        <v>6010</v>
      </c>
      <c r="G15" s="564">
        <v>3568</v>
      </c>
      <c r="H15" s="564">
        <v>2442</v>
      </c>
      <c r="I15" s="564">
        <v>57</v>
      </c>
      <c r="J15" s="564">
        <v>55</v>
      </c>
      <c r="K15" s="564">
        <v>62</v>
      </c>
      <c r="L15" s="564">
        <v>6010</v>
      </c>
      <c r="M15" s="564">
        <v>3568</v>
      </c>
      <c r="N15" s="564">
        <v>2442</v>
      </c>
      <c r="O15" s="564">
        <v>63</v>
      </c>
      <c r="P15" s="564">
        <v>69</v>
      </c>
      <c r="Q15" s="564">
        <v>54</v>
      </c>
      <c r="R15" s="564">
        <v>6010</v>
      </c>
      <c r="S15" s="564">
        <v>3568</v>
      </c>
      <c r="T15" s="564">
        <v>2442</v>
      </c>
      <c r="U15" s="564">
        <v>45</v>
      </c>
      <c r="V15" s="564">
        <v>45</v>
      </c>
      <c r="W15" s="564">
        <v>46</v>
      </c>
      <c r="X15" s="564">
        <v>6009</v>
      </c>
      <c r="Y15" s="564">
        <v>3567</v>
      </c>
      <c r="Z15" s="564">
        <v>2442</v>
      </c>
      <c r="AA15" s="564">
        <v>40</v>
      </c>
      <c r="AB15" s="564">
        <v>41</v>
      </c>
      <c r="AC15" s="564">
        <v>37</v>
      </c>
      <c r="AD15" s="564">
        <v>6010</v>
      </c>
      <c r="AE15" s="564">
        <v>3568</v>
      </c>
      <c r="AF15" s="564">
        <v>2442</v>
      </c>
      <c r="AG15" s="564">
        <v>72</v>
      </c>
      <c r="AH15" s="564">
        <v>73</v>
      </c>
      <c r="AI15" s="564">
        <v>71</v>
      </c>
      <c r="AJ15" s="564">
        <v>4141</v>
      </c>
      <c r="AK15" s="564">
        <v>2407</v>
      </c>
      <c r="AL15" s="564">
        <v>1734</v>
      </c>
      <c r="AM15" s="564">
        <v>66</v>
      </c>
      <c r="AN15" s="564">
        <v>64</v>
      </c>
      <c r="AO15" s="564">
        <v>69</v>
      </c>
      <c r="AP15" s="564">
        <v>4139</v>
      </c>
      <c r="AQ15" s="564">
        <v>2405</v>
      </c>
      <c r="AR15" s="564">
        <v>1734</v>
      </c>
      <c r="AS15" s="564">
        <v>69</v>
      </c>
      <c r="AT15" s="564">
        <v>73</v>
      </c>
      <c r="AU15" s="564">
        <v>62</v>
      </c>
      <c r="AV15" s="564">
        <v>4140</v>
      </c>
      <c r="AW15" s="564">
        <v>2406</v>
      </c>
      <c r="AX15" s="564">
        <v>1734</v>
      </c>
      <c r="AY15" s="564">
        <v>52</v>
      </c>
      <c r="AZ15" s="564">
        <v>52</v>
      </c>
      <c r="BA15" s="564">
        <v>52</v>
      </c>
      <c r="BB15" s="564">
        <v>4141</v>
      </c>
      <c r="BC15" s="564">
        <v>2407</v>
      </c>
      <c r="BD15" s="564">
        <v>1734</v>
      </c>
      <c r="BE15" s="564">
        <v>50</v>
      </c>
      <c r="BF15" s="564">
        <v>51</v>
      </c>
      <c r="BG15" s="564">
        <v>47</v>
      </c>
      <c r="BH15" s="564">
        <v>4138</v>
      </c>
      <c r="BI15" s="564">
        <v>2404</v>
      </c>
      <c r="BJ15" s="564">
        <v>1734</v>
      </c>
      <c r="BK15" s="564">
        <v>75</v>
      </c>
      <c r="BL15" s="564">
        <v>64</v>
      </c>
      <c r="BM15" s="564">
        <v>90</v>
      </c>
      <c r="BN15" s="564">
        <v>101</v>
      </c>
      <c r="BO15" s="564">
        <v>59</v>
      </c>
      <c r="BP15" s="564">
        <v>42</v>
      </c>
      <c r="BQ15" s="564">
        <v>69</v>
      </c>
      <c r="BR15" s="564">
        <v>59</v>
      </c>
      <c r="BS15" s="564">
        <v>83</v>
      </c>
      <c r="BT15" s="564">
        <v>101</v>
      </c>
      <c r="BU15" s="564">
        <v>59</v>
      </c>
      <c r="BV15" s="564">
        <v>42</v>
      </c>
      <c r="BW15" s="564">
        <v>80</v>
      </c>
      <c r="BX15" s="564">
        <v>80</v>
      </c>
      <c r="BY15" s="564">
        <v>81</v>
      </c>
      <c r="BZ15" s="564">
        <v>101</v>
      </c>
      <c r="CA15" s="564">
        <v>59</v>
      </c>
      <c r="CB15" s="564">
        <v>42</v>
      </c>
      <c r="CC15" s="564">
        <v>55</v>
      </c>
      <c r="CD15" s="564">
        <v>49</v>
      </c>
      <c r="CE15" s="564">
        <v>64</v>
      </c>
      <c r="CF15" s="564">
        <v>101</v>
      </c>
      <c r="CG15" s="564">
        <v>59</v>
      </c>
      <c r="CH15" s="564">
        <v>42</v>
      </c>
      <c r="CI15" s="564">
        <v>58</v>
      </c>
      <c r="CJ15" s="564">
        <v>53</v>
      </c>
      <c r="CK15" s="564">
        <v>67</v>
      </c>
      <c r="CL15" s="564">
        <v>101</v>
      </c>
      <c r="CM15" s="564">
        <v>59</v>
      </c>
      <c r="CN15" s="564">
        <v>42</v>
      </c>
      <c r="CO15" s="564">
        <v>71</v>
      </c>
      <c r="CP15" s="564">
        <v>73</v>
      </c>
      <c r="CQ15" s="564">
        <v>68</v>
      </c>
      <c r="CR15" s="564">
        <v>2852</v>
      </c>
      <c r="CS15" s="564">
        <v>1677</v>
      </c>
      <c r="CT15" s="564">
        <v>1175</v>
      </c>
      <c r="CU15" s="564">
        <v>63</v>
      </c>
      <c r="CV15" s="564">
        <v>61</v>
      </c>
      <c r="CW15" s="564">
        <v>64</v>
      </c>
      <c r="CX15" s="564">
        <v>2852</v>
      </c>
      <c r="CY15" s="564">
        <v>1677</v>
      </c>
      <c r="CZ15" s="564">
        <v>1175</v>
      </c>
      <c r="DA15" s="564">
        <v>65</v>
      </c>
      <c r="DB15" s="564">
        <v>72</v>
      </c>
      <c r="DC15" s="564">
        <v>56</v>
      </c>
      <c r="DD15" s="564">
        <v>2852</v>
      </c>
      <c r="DE15" s="564">
        <v>1677</v>
      </c>
      <c r="DF15" s="564">
        <v>1175</v>
      </c>
      <c r="DG15" s="564">
        <v>44</v>
      </c>
      <c r="DH15" s="564">
        <v>45</v>
      </c>
      <c r="DI15" s="564">
        <v>42</v>
      </c>
      <c r="DJ15" s="564">
        <v>2851</v>
      </c>
      <c r="DK15" s="564">
        <v>1676</v>
      </c>
      <c r="DL15" s="564">
        <v>1175</v>
      </c>
      <c r="DM15" s="564">
        <v>46</v>
      </c>
      <c r="DN15" s="564">
        <v>49</v>
      </c>
      <c r="DO15" s="564">
        <v>42</v>
      </c>
      <c r="DP15" s="564">
        <v>2852</v>
      </c>
      <c r="DQ15" s="564">
        <v>1677</v>
      </c>
      <c r="DR15" s="564">
        <v>1175</v>
      </c>
      <c r="DS15" s="564">
        <v>68</v>
      </c>
      <c r="DT15" s="564">
        <v>69</v>
      </c>
      <c r="DU15" s="564">
        <v>66</v>
      </c>
      <c r="DV15" s="564">
        <v>49953</v>
      </c>
      <c r="DW15" s="564">
        <v>30016</v>
      </c>
      <c r="DX15" s="564">
        <v>19937</v>
      </c>
      <c r="DY15" s="564">
        <v>57</v>
      </c>
      <c r="DZ15" s="564">
        <v>54</v>
      </c>
      <c r="EA15" s="564">
        <v>61</v>
      </c>
      <c r="EB15" s="564">
        <v>49949</v>
      </c>
      <c r="EC15" s="564">
        <v>30013</v>
      </c>
      <c r="ED15" s="564">
        <v>19936</v>
      </c>
      <c r="EE15" s="564">
        <v>65</v>
      </c>
      <c r="EF15" s="564">
        <v>72</v>
      </c>
      <c r="EG15" s="564">
        <v>56</v>
      </c>
      <c r="EH15" s="564">
        <v>49951</v>
      </c>
      <c r="EI15" s="564">
        <v>30016</v>
      </c>
      <c r="EJ15" s="564">
        <v>19935</v>
      </c>
      <c r="EK15" s="564">
        <v>36</v>
      </c>
      <c r="EL15" s="564">
        <v>36</v>
      </c>
      <c r="EM15" s="564">
        <v>37</v>
      </c>
      <c r="EN15" s="564">
        <v>49947</v>
      </c>
      <c r="EO15" s="564">
        <v>30014</v>
      </c>
      <c r="EP15" s="564">
        <v>19933</v>
      </c>
      <c r="EQ15" s="564">
        <v>41</v>
      </c>
      <c r="ER15" s="564">
        <v>42</v>
      </c>
      <c r="ES15" s="564">
        <v>39</v>
      </c>
      <c r="ET15" s="564">
        <v>49941</v>
      </c>
      <c r="EU15" s="564">
        <v>30011</v>
      </c>
      <c r="EV15" s="564">
        <v>19930</v>
      </c>
      <c r="EW15" s="564">
        <v>68</v>
      </c>
      <c r="EX15" s="564">
        <v>69</v>
      </c>
      <c r="EY15" s="564">
        <v>66</v>
      </c>
      <c r="EZ15" s="564">
        <v>64468</v>
      </c>
      <c r="FA15" s="564">
        <v>38547</v>
      </c>
      <c r="FB15" s="564">
        <v>25921</v>
      </c>
      <c r="FC15" s="564">
        <v>58</v>
      </c>
      <c r="FD15" s="564">
        <v>55</v>
      </c>
      <c r="FE15" s="564">
        <v>62</v>
      </c>
      <c r="FF15" s="564">
        <v>64462</v>
      </c>
      <c r="FG15" s="564">
        <v>38542</v>
      </c>
      <c r="FH15" s="564">
        <v>25920</v>
      </c>
      <c r="FI15" s="564">
        <v>65</v>
      </c>
      <c r="FJ15" s="564">
        <v>72</v>
      </c>
      <c r="FK15" s="564">
        <v>56</v>
      </c>
      <c r="FL15" s="564">
        <v>64465</v>
      </c>
      <c r="FM15" s="564">
        <v>38546</v>
      </c>
      <c r="FN15" s="564">
        <v>25919</v>
      </c>
      <c r="FO15" s="564">
        <v>39</v>
      </c>
      <c r="FP15" s="564">
        <v>38</v>
      </c>
      <c r="FQ15" s="564">
        <v>39</v>
      </c>
      <c r="FR15" s="564">
        <v>64460</v>
      </c>
      <c r="FS15" s="564">
        <v>38543</v>
      </c>
      <c r="FT15" s="564">
        <v>25917</v>
      </c>
      <c r="FU15" s="564">
        <v>42</v>
      </c>
      <c r="FV15" s="564">
        <v>43</v>
      </c>
      <c r="FW15" s="564">
        <v>40</v>
      </c>
      <c r="FX15" s="564">
        <v>64453</v>
      </c>
      <c r="FY15" s="564">
        <v>38539</v>
      </c>
      <c r="FZ15" s="564">
        <v>25914</v>
      </c>
    </row>
    <row r="16" spans="1:256" s="564" customFormat="1" x14ac:dyDescent="0.25">
      <c r="B16" s="565" t="s">
        <v>52</v>
      </c>
      <c r="C16" s="564">
        <v>45</v>
      </c>
      <c r="D16" s="564">
        <v>46</v>
      </c>
      <c r="E16" s="564">
        <v>44</v>
      </c>
      <c r="F16" s="564">
        <v>2907</v>
      </c>
      <c r="G16" s="564">
        <v>1881</v>
      </c>
      <c r="H16" s="564">
        <v>1026</v>
      </c>
      <c r="I16" s="564">
        <v>37</v>
      </c>
      <c r="J16" s="564">
        <v>36</v>
      </c>
      <c r="K16" s="564">
        <v>38</v>
      </c>
      <c r="L16" s="564">
        <v>2905</v>
      </c>
      <c r="M16" s="564">
        <v>1879</v>
      </c>
      <c r="N16" s="564">
        <v>1026</v>
      </c>
      <c r="O16" s="564">
        <v>46</v>
      </c>
      <c r="P16" s="564">
        <v>50</v>
      </c>
      <c r="Q16" s="564">
        <v>39</v>
      </c>
      <c r="R16" s="564">
        <v>2906</v>
      </c>
      <c r="S16" s="564">
        <v>1880</v>
      </c>
      <c r="T16" s="564">
        <v>1026</v>
      </c>
      <c r="U16" s="564">
        <v>33</v>
      </c>
      <c r="V16" s="564">
        <v>33</v>
      </c>
      <c r="W16" s="564">
        <v>33</v>
      </c>
      <c r="X16" s="564">
        <v>2907</v>
      </c>
      <c r="Y16" s="564">
        <v>1881</v>
      </c>
      <c r="Z16" s="564">
        <v>1026</v>
      </c>
      <c r="AA16" s="564">
        <v>26</v>
      </c>
      <c r="AB16" s="564">
        <v>27</v>
      </c>
      <c r="AC16" s="564">
        <v>24</v>
      </c>
      <c r="AD16" s="564">
        <v>2904</v>
      </c>
      <c r="AE16" s="564">
        <v>1878</v>
      </c>
      <c r="AF16" s="564">
        <v>1026</v>
      </c>
      <c r="AG16" s="564">
        <v>59</v>
      </c>
      <c r="AH16" s="564">
        <v>60</v>
      </c>
      <c r="AI16" s="564">
        <v>57</v>
      </c>
      <c r="AJ16" s="564">
        <v>2464</v>
      </c>
      <c r="AK16" s="564">
        <v>1681</v>
      </c>
      <c r="AL16" s="564">
        <v>783</v>
      </c>
      <c r="AM16" s="564">
        <v>48</v>
      </c>
      <c r="AN16" s="564">
        <v>47</v>
      </c>
      <c r="AO16" s="564">
        <v>50</v>
      </c>
      <c r="AP16" s="564">
        <v>2463</v>
      </c>
      <c r="AQ16" s="564">
        <v>1680</v>
      </c>
      <c r="AR16" s="564">
        <v>783</v>
      </c>
      <c r="AS16" s="564">
        <v>56</v>
      </c>
      <c r="AT16" s="564">
        <v>58</v>
      </c>
      <c r="AU16" s="564">
        <v>50</v>
      </c>
      <c r="AV16" s="564">
        <v>2464</v>
      </c>
      <c r="AW16" s="564">
        <v>1681</v>
      </c>
      <c r="AX16" s="564">
        <v>783</v>
      </c>
      <c r="AY16" s="564">
        <v>38</v>
      </c>
      <c r="AZ16" s="564">
        <v>39</v>
      </c>
      <c r="BA16" s="564">
        <v>37</v>
      </c>
      <c r="BB16" s="564">
        <v>2464</v>
      </c>
      <c r="BC16" s="564">
        <v>1681</v>
      </c>
      <c r="BD16" s="564">
        <v>783</v>
      </c>
      <c r="BE16" s="564">
        <v>35</v>
      </c>
      <c r="BF16" s="564">
        <v>37</v>
      </c>
      <c r="BG16" s="564">
        <v>32</v>
      </c>
      <c r="BH16" s="564">
        <v>2463</v>
      </c>
      <c r="BI16" s="564">
        <v>1680</v>
      </c>
      <c r="BJ16" s="564">
        <v>783</v>
      </c>
      <c r="BK16" s="564">
        <v>65</v>
      </c>
      <c r="BL16" s="564">
        <v>60</v>
      </c>
      <c r="BM16" s="564">
        <v>75</v>
      </c>
      <c r="BN16" s="564">
        <v>62</v>
      </c>
      <c r="BO16" s="564">
        <v>42</v>
      </c>
      <c r="BP16" s="564">
        <v>20</v>
      </c>
      <c r="BQ16" s="564">
        <v>60</v>
      </c>
      <c r="BR16" s="564" t="s">
        <v>415</v>
      </c>
      <c r="BS16" s="564" t="s">
        <v>415</v>
      </c>
      <c r="BT16" s="564">
        <v>62</v>
      </c>
      <c r="BU16" s="564">
        <v>42</v>
      </c>
      <c r="BV16" s="564">
        <v>20</v>
      </c>
      <c r="BW16" s="564">
        <v>76</v>
      </c>
      <c r="BX16" s="564">
        <v>74</v>
      </c>
      <c r="BY16" s="564">
        <v>80</v>
      </c>
      <c r="BZ16" s="564">
        <v>62</v>
      </c>
      <c r="CA16" s="564">
        <v>42</v>
      </c>
      <c r="CB16" s="564">
        <v>20</v>
      </c>
      <c r="CC16" s="564">
        <v>58</v>
      </c>
      <c r="CD16" s="564" t="s">
        <v>415</v>
      </c>
      <c r="CE16" s="564" t="s">
        <v>415</v>
      </c>
      <c r="CF16" s="564">
        <v>62</v>
      </c>
      <c r="CG16" s="564">
        <v>42</v>
      </c>
      <c r="CH16" s="564">
        <v>20</v>
      </c>
      <c r="CI16" s="564">
        <v>52</v>
      </c>
      <c r="CJ16" s="564" t="s">
        <v>415</v>
      </c>
      <c r="CK16" s="564" t="s">
        <v>415</v>
      </c>
      <c r="CL16" s="564">
        <v>62</v>
      </c>
      <c r="CM16" s="564">
        <v>42</v>
      </c>
      <c r="CN16" s="564">
        <v>20</v>
      </c>
      <c r="CO16" s="564">
        <v>61</v>
      </c>
      <c r="CP16" s="564">
        <v>63</v>
      </c>
      <c r="CQ16" s="564">
        <v>57</v>
      </c>
      <c r="CR16" s="564">
        <v>1917</v>
      </c>
      <c r="CS16" s="564">
        <v>1344</v>
      </c>
      <c r="CT16" s="564">
        <v>573</v>
      </c>
      <c r="CU16" s="564">
        <v>46</v>
      </c>
      <c r="CV16" s="564">
        <v>45</v>
      </c>
      <c r="CW16" s="564">
        <v>47</v>
      </c>
      <c r="CX16" s="564">
        <v>1917</v>
      </c>
      <c r="CY16" s="564">
        <v>1344</v>
      </c>
      <c r="CZ16" s="564">
        <v>573</v>
      </c>
      <c r="DA16" s="564">
        <v>57</v>
      </c>
      <c r="DB16" s="564">
        <v>61</v>
      </c>
      <c r="DC16" s="564">
        <v>48</v>
      </c>
      <c r="DD16" s="564">
        <v>1917</v>
      </c>
      <c r="DE16" s="564">
        <v>1344</v>
      </c>
      <c r="DF16" s="564">
        <v>573</v>
      </c>
      <c r="DG16" s="564">
        <v>36</v>
      </c>
      <c r="DH16" s="564">
        <v>37</v>
      </c>
      <c r="DI16" s="564">
        <v>32</v>
      </c>
      <c r="DJ16" s="564">
        <v>1917</v>
      </c>
      <c r="DK16" s="564">
        <v>1344</v>
      </c>
      <c r="DL16" s="564">
        <v>573</v>
      </c>
      <c r="DM16" s="564">
        <v>35</v>
      </c>
      <c r="DN16" s="564">
        <v>36</v>
      </c>
      <c r="DO16" s="564">
        <v>31</v>
      </c>
      <c r="DP16" s="564">
        <v>1917</v>
      </c>
      <c r="DQ16" s="564">
        <v>1344</v>
      </c>
      <c r="DR16" s="564">
        <v>573</v>
      </c>
      <c r="DS16" s="564">
        <v>56</v>
      </c>
      <c r="DT16" s="564">
        <v>57</v>
      </c>
      <c r="DU16" s="564">
        <v>52</v>
      </c>
      <c r="DV16" s="564">
        <v>32274</v>
      </c>
      <c r="DW16" s="564">
        <v>22165</v>
      </c>
      <c r="DX16" s="564">
        <v>10109</v>
      </c>
      <c r="DY16" s="564">
        <v>41</v>
      </c>
      <c r="DZ16" s="564">
        <v>40</v>
      </c>
      <c r="EA16" s="564">
        <v>43</v>
      </c>
      <c r="EB16" s="564">
        <v>32266</v>
      </c>
      <c r="EC16" s="564">
        <v>22157</v>
      </c>
      <c r="ED16" s="564">
        <v>10109</v>
      </c>
      <c r="EE16" s="564">
        <v>54</v>
      </c>
      <c r="EF16" s="564">
        <v>59</v>
      </c>
      <c r="EG16" s="564">
        <v>44</v>
      </c>
      <c r="EH16" s="564">
        <v>32274</v>
      </c>
      <c r="EI16" s="564">
        <v>22165</v>
      </c>
      <c r="EJ16" s="564">
        <v>10109</v>
      </c>
      <c r="EK16" s="564">
        <v>29</v>
      </c>
      <c r="EL16" s="564">
        <v>30</v>
      </c>
      <c r="EM16" s="564">
        <v>27</v>
      </c>
      <c r="EN16" s="564">
        <v>32274</v>
      </c>
      <c r="EO16" s="564">
        <v>22165</v>
      </c>
      <c r="EP16" s="564">
        <v>10109</v>
      </c>
      <c r="EQ16" s="564">
        <v>31</v>
      </c>
      <c r="ER16" s="564">
        <v>32</v>
      </c>
      <c r="ES16" s="564">
        <v>29</v>
      </c>
      <c r="ET16" s="564">
        <v>32266</v>
      </c>
      <c r="EU16" s="564">
        <v>22157</v>
      </c>
      <c r="EV16" s="564">
        <v>10109</v>
      </c>
      <c r="EW16" s="564">
        <v>55</v>
      </c>
      <c r="EX16" s="564">
        <v>57</v>
      </c>
      <c r="EY16" s="564">
        <v>52</v>
      </c>
      <c r="EZ16" s="564">
        <v>40419</v>
      </c>
      <c r="FA16" s="564">
        <v>27651</v>
      </c>
      <c r="FB16" s="564">
        <v>12768</v>
      </c>
      <c r="FC16" s="564">
        <v>41</v>
      </c>
      <c r="FD16" s="564">
        <v>40</v>
      </c>
      <c r="FE16" s="564">
        <v>43</v>
      </c>
      <c r="FF16" s="564">
        <v>40408</v>
      </c>
      <c r="FG16" s="564">
        <v>27640</v>
      </c>
      <c r="FH16" s="564">
        <v>12768</v>
      </c>
      <c r="FI16" s="564">
        <v>54</v>
      </c>
      <c r="FJ16" s="564">
        <v>58</v>
      </c>
      <c r="FK16" s="564">
        <v>44</v>
      </c>
      <c r="FL16" s="564">
        <v>40418</v>
      </c>
      <c r="FM16" s="564">
        <v>27650</v>
      </c>
      <c r="FN16" s="564">
        <v>12768</v>
      </c>
      <c r="FO16" s="564">
        <v>30</v>
      </c>
      <c r="FP16" s="564">
        <v>31</v>
      </c>
      <c r="FQ16" s="564">
        <v>29</v>
      </c>
      <c r="FR16" s="564">
        <v>40419</v>
      </c>
      <c r="FS16" s="564">
        <v>27651</v>
      </c>
      <c r="FT16" s="564">
        <v>12768</v>
      </c>
      <c r="FU16" s="564">
        <v>31</v>
      </c>
      <c r="FV16" s="564">
        <v>32</v>
      </c>
      <c r="FW16" s="564">
        <v>29</v>
      </c>
      <c r="FX16" s="564">
        <v>40407</v>
      </c>
      <c r="FY16" s="564">
        <v>27639</v>
      </c>
      <c r="FZ16" s="564">
        <v>12768</v>
      </c>
    </row>
    <row r="17" spans="1:228" s="564" customFormat="1" x14ac:dyDescent="0.25">
      <c r="B17" s="565" t="s">
        <v>53</v>
      </c>
      <c r="C17" s="564">
        <v>19</v>
      </c>
      <c r="D17" s="564">
        <v>21</v>
      </c>
      <c r="E17" s="564">
        <v>17</v>
      </c>
      <c r="F17" s="564">
        <v>1329</v>
      </c>
      <c r="G17" s="564">
        <v>893</v>
      </c>
      <c r="H17" s="564">
        <v>436</v>
      </c>
      <c r="I17" s="564">
        <v>15</v>
      </c>
      <c r="J17" s="564">
        <v>16</v>
      </c>
      <c r="K17" s="564">
        <v>15</v>
      </c>
      <c r="L17" s="564">
        <v>1320</v>
      </c>
      <c r="M17" s="564">
        <v>888</v>
      </c>
      <c r="N17" s="564">
        <v>432</v>
      </c>
      <c r="O17" s="564">
        <v>20</v>
      </c>
      <c r="P17" s="564">
        <v>22</v>
      </c>
      <c r="Q17" s="564">
        <v>16</v>
      </c>
      <c r="R17" s="564">
        <v>1329</v>
      </c>
      <c r="S17" s="564">
        <v>893</v>
      </c>
      <c r="T17" s="564">
        <v>436</v>
      </c>
      <c r="U17" s="564">
        <v>16</v>
      </c>
      <c r="V17" s="564">
        <v>16</v>
      </c>
      <c r="W17" s="564">
        <v>14</v>
      </c>
      <c r="X17" s="564">
        <v>1329</v>
      </c>
      <c r="Y17" s="564">
        <v>893</v>
      </c>
      <c r="Z17" s="564">
        <v>436</v>
      </c>
      <c r="AA17" s="564">
        <v>11</v>
      </c>
      <c r="AB17" s="564">
        <v>11</v>
      </c>
      <c r="AC17" s="564">
        <v>10</v>
      </c>
      <c r="AD17" s="564">
        <v>1320</v>
      </c>
      <c r="AE17" s="564">
        <v>888</v>
      </c>
      <c r="AF17" s="564">
        <v>432</v>
      </c>
      <c r="AG17" s="564">
        <v>26</v>
      </c>
      <c r="AH17" s="564">
        <v>28</v>
      </c>
      <c r="AI17" s="564">
        <v>21</v>
      </c>
      <c r="AJ17" s="564">
        <v>1072</v>
      </c>
      <c r="AK17" s="564">
        <v>808</v>
      </c>
      <c r="AL17" s="564">
        <v>264</v>
      </c>
      <c r="AM17" s="564">
        <v>19</v>
      </c>
      <c r="AN17" s="564">
        <v>19</v>
      </c>
      <c r="AO17" s="564">
        <v>18</v>
      </c>
      <c r="AP17" s="564">
        <v>1066</v>
      </c>
      <c r="AQ17" s="564">
        <v>803</v>
      </c>
      <c r="AR17" s="564">
        <v>263</v>
      </c>
      <c r="AS17" s="564">
        <v>25</v>
      </c>
      <c r="AT17" s="564">
        <v>28</v>
      </c>
      <c r="AU17" s="564">
        <v>17</v>
      </c>
      <c r="AV17" s="564">
        <v>1072</v>
      </c>
      <c r="AW17" s="564">
        <v>808</v>
      </c>
      <c r="AX17" s="564">
        <v>264</v>
      </c>
      <c r="AY17" s="564">
        <v>19</v>
      </c>
      <c r="AZ17" s="564">
        <v>20</v>
      </c>
      <c r="BA17" s="564">
        <v>17</v>
      </c>
      <c r="BB17" s="564">
        <v>1072</v>
      </c>
      <c r="BC17" s="564">
        <v>808</v>
      </c>
      <c r="BD17" s="564">
        <v>264</v>
      </c>
      <c r="BE17" s="564">
        <v>15</v>
      </c>
      <c r="BF17" s="564">
        <v>15</v>
      </c>
      <c r="BG17" s="564">
        <v>14</v>
      </c>
      <c r="BH17" s="564">
        <v>1066</v>
      </c>
      <c r="BI17" s="564">
        <v>803</v>
      </c>
      <c r="BJ17" s="564">
        <v>263</v>
      </c>
      <c r="BK17" s="564">
        <v>50</v>
      </c>
      <c r="BL17" s="564">
        <v>53</v>
      </c>
      <c r="BM17" s="564">
        <v>42</v>
      </c>
      <c r="BN17" s="564">
        <v>46</v>
      </c>
      <c r="BO17" s="564">
        <v>34</v>
      </c>
      <c r="BP17" s="564">
        <v>12</v>
      </c>
      <c r="BQ17" s="564">
        <v>33</v>
      </c>
      <c r="BR17" s="564" t="s">
        <v>415</v>
      </c>
      <c r="BS17" s="564" t="s">
        <v>415</v>
      </c>
      <c r="BT17" s="564">
        <v>46</v>
      </c>
      <c r="BU17" s="564">
        <v>34</v>
      </c>
      <c r="BV17" s="564">
        <v>12</v>
      </c>
      <c r="BW17" s="564">
        <v>46</v>
      </c>
      <c r="BX17" s="564">
        <v>53</v>
      </c>
      <c r="BY17" s="564">
        <v>25</v>
      </c>
      <c r="BZ17" s="564">
        <v>46</v>
      </c>
      <c r="CA17" s="564">
        <v>34</v>
      </c>
      <c r="CB17" s="564">
        <v>12</v>
      </c>
      <c r="CC17" s="564">
        <v>35</v>
      </c>
      <c r="CD17" s="564" t="s">
        <v>415</v>
      </c>
      <c r="CE17" s="564" t="s">
        <v>415</v>
      </c>
      <c r="CF17" s="564">
        <v>46</v>
      </c>
      <c r="CG17" s="564">
        <v>34</v>
      </c>
      <c r="CH17" s="564">
        <v>12</v>
      </c>
      <c r="CI17" s="564">
        <v>33</v>
      </c>
      <c r="CJ17" s="564" t="s">
        <v>415</v>
      </c>
      <c r="CK17" s="564" t="s">
        <v>415</v>
      </c>
      <c r="CL17" s="564">
        <v>46</v>
      </c>
      <c r="CM17" s="564">
        <v>34</v>
      </c>
      <c r="CN17" s="564">
        <v>12</v>
      </c>
      <c r="CO17" s="564">
        <v>32</v>
      </c>
      <c r="CP17" s="564">
        <v>34</v>
      </c>
      <c r="CQ17" s="564">
        <v>24</v>
      </c>
      <c r="CR17" s="564">
        <v>827</v>
      </c>
      <c r="CS17" s="564">
        <v>632</v>
      </c>
      <c r="CT17" s="564">
        <v>195</v>
      </c>
      <c r="CU17" s="564">
        <v>22</v>
      </c>
      <c r="CV17" s="564">
        <v>22</v>
      </c>
      <c r="CW17" s="564">
        <v>19</v>
      </c>
      <c r="CX17" s="564">
        <v>825</v>
      </c>
      <c r="CY17" s="564">
        <v>630</v>
      </c>
      <c r="CZ17" s="564">
        <v>195</v>
      </c>
      <c r="DA17" s="564">
        <v>29</v>
      </c>
      <c r="DB17" s="564">
        <v>33</v>
      </c>
      <c r="DC17" s="564">
        <v>16</v>
      </c>
      <c r="DD17" s="564">
        <v>827</v>
      </c>
      <c r="DE17" s="564">
        <v>632</v>
      </c>
      <c r="DF17" s="564">
        <v>195</v>
      </c>
      <c r="DG17" s="564">
        <v>22</v>
      </c>
      <c r="DH17" s="564">
        <v>22</v>
      </c>
      <c r="DI17" s="564">
        <v>19</v>
      </c>
      <c r="DJ17" s="564">
        <v>827</v>
      </c>
      <c r="DK17" s="564">
        <v>632</v>
      </c>
      <c r="DL17" s="564">
        <v>195</v>
      </c>
      <c r="DM17" s="564">
        <v>16</v>
      </c>
      <c r="DN17" s="564">
        <v>17</v>
      </c>
      <c r="DO17" s="564">
        <v>12</v>
      </c>
      <c r="DP17" s="564">
        <v>825</v>
      </c>
      <c r="DQ17" s="564">
        <v>630</v>
      </c>
      <c r="DR17" s="564">
        <v>195</v>
      </c>
      <c r="DS17" s="564">
        <v>27</v>
      </c>
      <c r="DT17" s="564">
        <v>29</v>
      </c>
      <c r="DU17" s="564">
        <v>22</v>
      </c>
      <c r="DV17" s="564">
        <v>13233</v>
      </c>
      <c r="DW17" s="564">
        <v>9849</v>
      </c>
      <c r="DX17" s="564">
        <v>3384</v>
      </c>
      <c r="DY17" s="564">
        <v>18</v>
      </c>
      <c r="DZ17" s="564">
        <v>19</v>
      </c>
      <c r="EA17" s="564">
        <v>17</v>
      </c>
      <c r="EB17" s="564">
        <v>13177</v>
      </c>
      <c r="EC17" s="564">
        <v>9811</v>
      </c>
      <c r="ED17" s="564">
        <v>3366</v>
      </c>
      <c r="EE17" s="564">
        <v>25</v>
      </c>
      <c r="EF17" s="564">
        <v>29</v>
      </c>
      <c r="EG17" s="564">
        <v>16</v>
      </c>
      <c r="EH17" s="564">
        <v>13233</v>
      </c>
      <c r="EI17" s="564">
        <v>9849</v>
      </c>
      <c r="EJ17" s="564">
        <v>3384</v>
      </c>
      <c r="EK17" s="564">
        <v>16</v>
      </c>
      <c r="EL17" s="564">
        <v>17</v>
      </c>
      <c r="EM17" s="564">
        <v>13</v>
      </c>
      <c r="EN17" s="564">
        <v>13233</v>
      </c>
      <c r="EO17" s="564">
        <v>9849</v>
      </c>
      <c r="EP17" s="564">
        <v>3384</v>
      </c>
      <c r="EQ17" s="564">
        <v>14</v>
      </c>
      <c r="ER17" s="564">
        <v>15</v>
      </c>
      <c r="ES17" s="564">
        <v>11</v>
      </c>
      <c r="ET17" s="564">
        <v>13177</v>
      </c>
      <c r="EU17" s="564">
        <v>9811</v>
      </c>
      <c r="EV17" s="564">
        <v>3366</v>
      </c>
      <c r="EW17" s="564">
        <v>27</v>
      </c>
      <c r="EX17" s="564">
        <v>29</v>
      </c>
      <c r="EY17" s="564">
        <v>21</v>
      </c>
      <c r="EZ17" s="564">
        <v>16846</v>
      </c>
      <c r="FA17" s="564">
        <v>12455</v>
      </c>
      <c r="FB17" s="564">
        <v>4391</v>
      </c>
      <c r="FC17" s="564">
        <v>18</v>
      </c>
      <c r="FD17" s="564">
        <v>19</v>
      </c>
      <c r="FE17" s="564">
        <v>17</v>
      </c>
      <c r="FF17" s="564">
        <v>16772</v>
      </c>
      <c r="FG17" s="564">
        <v>12404</v>
      </c>
      <c r="FH17" s="564">
        <v>4368</v>
      </c>
      <c r="FI17" s="564">
        <v>25</v>
      </c>
      <c r="FJ17" s="564">
        <v>28</v>
      </c>
      <c r="FK17" s="564">
        <v>16</v>
      </c>
      <c r="FL17" s="564">
        <v>16846</v>
      </c>
      <c r="FM17" s="564">
        <v>12455</v>
      </c>
      <c r="FN17" s="564">
        <v>4391</v>
      </c>
      <c r="FO17" s="564">
        <v>17</v>
      </c>
      <c r="FP17" s="564">
        <v>18</v>
      </c>
      <c r="FQ17" s="564">
        <v>14</v>
      </c>
      <c r="FR17" s="564">
        <v>16846</v>
      </c>
      <c r="FS17" s="564">
        <v>12455</v>
      </c>
      <c r="FT17" s="564">
        <v>4391</v>
      </c>
      <c r="FU17" s="564">
        <v>14</v>
      </c>
      <c r="FV17" s="564">
        <v>15</v>
      </c>
      <c r="FW17" s="564">
        <v>11</v>
      </c>
      <c r="FX17" s="564">
        <v>16772</v>
      </c>
      <c r="FY17" s="564">
        <v>12404</v>
      </c>
      <c r="FZ17" s="564">
        <v>4368</v>
      </c>
    </row>
    <row r="18" spans="1:228" s="564" customFormat="1" x14ac:dyDescent="0.25">
      <c r="B18" s="565"/>
    </row>
    <row r="19" spans="1:228" s="564" customFormat="1" x14ac:dyDescent="0.25">
      <c r="B19" s="565" t="s">
        <v>437</v>
      </c>
      <c r="C19" s="564">
        <v>85</v>
      </c>
      <c r="D19" s="564">
        <v>83</v>
      </c>
      <c r="E19" s="564">
        <v>87</v>
      </c>
      <c r="F19" s="564">
        <v>54797</v>
      </c>
      <c r="G19" s="564">
        <v>27960</v>
      </c>
      <c r="H19" s="564">
        <v>26837</v>
      </c>
      <c r="I19" s="564">
        <v>84</v>
      </c>
      <c r="J19" s="564">
        <v>81</v>
      </c>
      <c r="K19" s="564">
        <v>89</v>
      </c>
      <c r="L19" s="564">
        <v>54781</v>
      </c>
      <c r="M19" s="564">
        <v>27951</v>
      </c>
      <c r="N19" s="564">
        <v>26830</v>
      </c>
      <c r="O19" s="564">
        <v>85</v>
      </c>
      <c r="P19" s="564">
        <v>85</v>
      </c>
      <c r="Q19" s="564">
        <v>84</v>
      </c>
      <c r="R19" s="564">
        <v>54794</v>
      </c>
      <c r="S19" s="564">
        <v>27957</v>
      </c>
      <c r="T19" s="564">
        <v>26837</v>
      </c>
      <c r="U19" s="564">
        <v>79</v>
      </c>
      <c r="V19" s="564">
        <v>75</v>
      </c>
      <c r="W19" s="564">
        <v>83</v>
      </c>
      <c r="X19" s="564">
        <v>54795</v>
      </c>
      <c r="Y19" s="564">
        <v>27959</v>
      </c>
      <c r="Z19" s="564">
        <v>26836</v>
      </c>
      <c r="AA19" s="564">
        <v>76</v>
      </c>
      <c r="AB19" s="564">
        <v>73</v>
      </c>
      <c r="AC19" s="564">
        <v>78</v>
      </c>
      <c r="AD19" s="564">
        <v>54778</v>
      </c>
      <c r="AE19" s="564">
        <v>27948</v>
      </c>
      <c r="AF19" s="564">
        <v>26830</v>
      </c>
      <c r="AG19" s="564">
        <v>84</v>
      </c>
      <c r="AH19" s="564">
        <v>81</v>
      </c>
      <c r="AI19" s="564">
        <v>87</v>
      </c>
      <c r="AJ19" s="564">
        <v>28196</v>
      </c>
      <c r="AK19" s="564">
        <v>14226</v>
      </c>
      <c r="AL19" s="564">
        <v>13970</v>
      </c>
      <c r="AM19" s="564">
        <v>82</v>
      </c>
      <c r="AN19" s="564">
        <v>76</v>
      </c>
      <c r="AO19" s="564">
        <v>87</v>
      </c>
      <c r="AP19" s="564">
        <v>28183</v>
      </c>
      <c r="AQ19" s="564">
        <v>14217</v>
      </c>
      <c r="AR19" s="564">
        <v>13966</v>
      </c>
      <c r="AS19" s="564">
        <v>82</v>
      </c>
      <c r="AT19" s="564">
        <v>81</v>
      </c>
      <c r="AU19" s="564">
        <v>83</v>
      </c>
      <c r="AV19" s="564">
        <v>28195</v>
      </c>
      <c r="AW19" s="564">
        <v>14225</v>
      </c>
      <c r="AX19" s="564">
        <v>13970</v>
      </c>
      <c r="AY19" s="564">
        <v>75</v>
      </c>
      <c r="AZ19" s="564">
        <v>70</v>
      </c>
      <c r="BA19" s="564">
        <v>80</v>
      </c>
      <c r="BB19" s="564">
        <v>28196</v>
      </c>
      <c r="BC19" s="564">
        <v>14226</v>
      </c>
      <c r="BD19" s="564">
        <v>13970</v>
      </c>
      <c r="BE19" s="564">
        <v>73</v>
      </c>
      <c r="BF19" s="564">
        <v>69</v>
      </c>
      <c r="BG19" s="564">
        <v>77</v>
      </c>
      <c r="BH19" s="564">
        <v>28182</v>
      </c>
      <c r="BI19" s="564">
        <v>14216</v>
      </c>
      <c r="BJ19" s="564">
        <v>13966</v>
      </c>
      <c r="BK19" s="564">
        <v>90</v>
      </c>
      <c r="BL19" s="564">
        <v>88</v>
      </c>
      <c r="BM19" s="564">
        <v>93</v>
      </c>
      <c r="BN19" s="564">
        <v>1793</v>
      </c>
      <c r="BO19" s="564">
        <v>846</v>
      </c>
      <c r="BP19" s="564">
        <v>947</v>
      </c>
      <c r="BQ19" s="564">
        <v>89</v>
      </c>
      <c r="BR19" s="564">
        <v>85</v>
      </c>
      <c r="BS19" s="564">
        <v>92</v>
      </c>
      <c r="BT19" s="564">
        <v>1792</v>
      </c>
      <c r="BU19" s="564">
        <v>846</v>
      </c>
      <c r="BV19" s="564">
        <v>946</v>
      </c>
      <c r="BW19" s="564">
        <v>94</v>
      </c>
      <c r="BX19" s="564">
        <v>94</v>
      </c>
      <c r="BY19" s="564">
        <v>95</v>
      </c>
      <c r="BZ19" s="564">
        <v>1793</v>
      </c>
      <c r="CA19" s="564">
        <v>846</v>
      </c>
      <c r="CB19" s="564">
        <v>947</v>
      </c>
      <c r="CC19" s="564">
        <v>86</v>
      </c>
      <c r="CD19" s="564">
        <v>83</v>
      </c>
      <c r="CE19" s="564">
        <v>89</v>
      </c>
      <c r="CF19" s="564">
        <v>1793</v>
      </c>
      <c r="CG19" s="564">
        <v>846</v>
      </c>
      <c r="CH19" s="564">
        <v>947</v>
      </c>
      <c r="CI19" s="564">
        <v>85</v>
      </c>
      <c r="CJ19" s="564">
        <v>82</v>
      </c>
      <c r="CK19" s="564">
        <v>88</v>
      </c>
      <c r="CL19" s="564">
        <v>1792</v>
      </c>
      <c r="CM19" s="564">
        <v>846</v>
      </c>
      <c r="CN19" s="564">
        <v>946</v>
      </c>
      <c r="CO19" s="564">
        <v>87</v>
      </c>
      <c r="CP19" s="564">
        <v>85</v>
      </c>
      <c r="CQ19" s="564">
        <v>89</v>
      </c>
      <c r="CR19" s="564">
        <v>23819</v>
      </c>
      <c r="CS19" s="564">
        <v>12109</v>
      </c>
      <c r="CT19" s="564">
        <v>11710</v>
      </c>
      <c r="CU19" s="564">
        <v>84</v>
      </c>
      <c r="CV19" s="564">
        <v>80</v>
      </c>
      <c r="CW19" s="564">
        <v>89</v>
      </c>
      <c r="CX19" s="564">
        <v>23816</v>
      </c>
      <c r="CY19" s="564">
        <v>12106</v>
      </c>
      <c r="CZ19" s="564">
        <v>11710</v>
      </c>
      <c r="DA19" s="564">
        <v>85</v>
      </c>
      <c r="DB19" s="564">
        <v>85</v>
      </c>
      <c r="DC19" s="564">
        <v>85</v>
      </c>
      <c r="DD19" s="564">
        <v>23818</v>
      </c>
      <c r="DE19" s="564">
        <v>12109</v>
      </c>
      <c r="DF19" s="564">
        <v>11709</v>
      </c>
      <c r="DG19" s="564">
        <v>76</v>
      </c>
      <c r="DH19" s="564">
        <v>72</v>
      </c>
      <c r="DI19" s="564">
        <v>80</v>
      </c>
      <c r="DJ19" s="564">
        <v>23818</v>
      </c>
      <c r="DK19" s="564">
        <v>12108</v>
      </c>
      <c r="DL19" s="564">
        <v>11710</v>
      </c>
      <c r="DM19" s="564">
        <v>76</v>
      </c>
      <c r="DN19" s="564">
        <v>73</v>
      </c>
      <c r="DO19" s="564">
        <v>80</v>
      </c>
      <c r="DP19" s="564">
        <v>23815</v>
      </c>
      <c r="DQ19" s="564">
        <v>12106</v>
      </c>
      <c r="DR19" s="564">
        <v>11709</v>
      </c>
      <c r="DS19" s="564">
        <v>86</v>
      </c>
      <c r="DT19" s="564">
        <v>84</v>
      </c>
      <c r="DU19" s="564">
        <v>89</v>
      </c>
      <c r="DV19" s="564">
        <v>413108</v>
      </c>
      <c r="DW19" s="564">
        <v>211903</v>
      </c>
      <c r="DX19" s="564">
        <v>201205</v>
      </c>
      <c r="DY19" s="564">
        <v>83</v>
      </c>
      <c r="DZ19" s="564">
        <v>78</v>
      </c>
      <c r="EA19" s="564">
        <v>89</v>
      </c>
      <c r="EB19" s="564">
        <v>413034</v>
      </c>
      <c r="EC19" s="564">
        <v>211851</v>
      </c>
      <c r="ED19" s="564">
        <v>201183</v>
      </c>
      <c r="EE19" s="564">
        <v>85</v>
      </c>
      <c r="EF19" s="564">
        <v>85</v>
      </c>
      <c r="EG19" s="564">
        <v>85</v>
      </c>
      <c r="EH19" s="564">
        <v>413100</v>
      </c>
      <c r="EI19" s="564">
        <v>211901</v>
      </c>
      <c r="EJ19" s="564">
        <v>201199</v>
      </c>
      <c r="EK19" s="564">
        <v>73</v>
      </c>
      <c r="EL19" s="564">
        <v>68</v>
      </c>
      <c r="EM19" s="564">
        <v>78</v>
      </c>
      <c r="EN19" s="564">
        <v>413080</v>
      </c>
      <c r="EO19" s="564">
        <v>211894</v>
      </c>
      <c r="EP19" s="564">
        <v>201186</v>
      </c>
      <c r="EQ19" s="564">
        <v>76</v>
      </c>
      <c r="ER19" s="564">
        <v>72</v>
      </c>
      <c r="ES19" s="564">
        <v>79</v>
      </c>
      <c r="ET19" s="564">
        <v>412999</v>
      </c>
      <c r="EU19" s="564">
        <v>211838</v>
      </c>
      <c r="EV19" s="564">
        <v>201161</v>
      </c>
      <c r="EW19" s="564">
        <v>86</v>
      </c>
      <c r="EX19" s="564">
        <v>83</v>
      </c>
      <c r="EY19" s="564">
        <v>88</v>
      </c>
      <c r="EZ19" s="564">
        <v>533965</v>
      </c>
      <c r="FA19" s="564">
        <v>273266</v>
      </c>
      <c r="FB19" s="564">
        <v>260699</v>
      </c>
      <c r="FC19" s="564">
        <v>83</v>
      </c>
      <c r="FD19" s="564">
        <v>78</v>
      </c>
      <c r="FE19" s="564">
        <v>88</v>
      </c>
      <c r="FF19" s="564">
        <v>533844</v>
      </c>
      <c r="FG19" s="564">
        <v>273186</v>
      </c>
      <c r="FH19" s="564">
        <v>260658</v>
      </c>
      <c r="FI19" s="564">
        <v>85</v>
      </c>
      <c r="FJ19" s="564">
        <v>84</v>
      </c>
      <c r="FK19" s="564">
        <v>85</v>
      </c>
      <c r="FL19" s="564">
        <v>533951</v>
      </c>
      <c r="FM19" s="564">
        <v>273259</v>
      </c>
      <c r="FN19" s="564">
        <v>260692</v>
      </c>
      <c r="FO19" s="564">
        <v>74</v>
      </c>
      <c r="FP19" s="564">
        <v>69</v>
      </c>
      <c r="FQ19" s="564">
        <v>79</v>
      </c>
      <c r="FR19" s="564">
        <v>533931</v>
      </c>
      <c r="FS19" s="564">
        <v>273254</v>
      </c>
      <c r="FT19" s="564">
        <v>260677</v>
      </c>
      <c r="FU19" s="564">
        <v>75</v>
      </c>
      <c r="FV19" s="564">
        <v>72</v>
      </c>
      <c r="FW19" s="564">
        <v>79</v>
      </c>
      <c r="FX19" s="564">
        <v>533803</v>
      </c>
      <c r="FY19" s="564">
        <v>273168</v>
      </c>
      <c r="FZ19" s="564">
        <v>260635</v>
      </c>
    </row>
    <row r="20" spans="1:228" s="564" customFormat="1" x14ac:dyDescent="0.25"/>
    <row r="21" spans="1:228" x14ac:dyDescent="0.25">
      <c r="B21" s="564"/>
    </row>
    <row r="22" spans="1:228" s="564" customFormat="1" x14ac:dyDescent="0.25">
      <c r="A22" s="564" t="s">
        <v>212</v>
      </c>
      <c r="B22" s="564" t="s">
        <v>212</v>
      </c>
      <c r="C22" s="558" t="s">
        <v>440</v>
      </c>
      <c r="D22" s="558"/>
      <c r="E22" s="558"/>
      <c r="F22" s="558"/>
      <c r="G22" s="558"/>
      <c r="H22" s="558"/>
      <c r="I22" s="563"/>
      <c r="J22" s="563"/>
      <c r="K22" s="563"/>
      <c r="L22" s="563"/>
      <c r="M22" s="563"/>
      <c r="N22" s="563"/>
      <c r="O22" s="560"/>
      <c r="P22" s="560"/>
      <c r="Q22" s="560"/>
      <c r="R22" s="560"/>
      <c r="S22" s="560"/>
      <c r="T22" s="560"/>
      <c r="U22" s="560"/>
      <c r="V22" s="569"/>
      <c r="W22" s="569"/>
      <c r="X22" s="569"/>
      <c r="Y22" s="569"/>
      <c r="Z22" s="569"/>
      <c r="AA22" s="569"/>
      <c r="AB22" s="569"/>
      <c r="AC22" s="569"/>
      <c r="AD22" s="569"/>
      <c r="AE22" s="569"/>
      <c r="AF22" s="569"/>
      <c r="AG22" s="558"/>
      <c r="AH22" s="558"/>
      <c r="AI22" s="558"/>
      <c r="AJ22" s="558"/>
      <c r="AK22" s="558"/>
      <c r="AL22" s="558"/>
      <c r="AM22" s="563"/>
      <c r="AN22" s="563"/>
      <c r="AO22" s="563"/>
      <c r="AP22" s="563"/>
      <c r="AQ22" s="563"/>
      <c r="AR22" s="563"/>
      <c r="AS22" s="560"/>
      <c r="AT22" s="560"/>
      <c r="AU22" s="560"/>
      <c r="AV22" s="560"/>
      <c r="AW22" s="560"/>
      <c r="AX22" s="560"/>
      <c r="AY22" s="569"/>
      <c r="AZ22" s="569"/>
      <c r="BA22" s="569"/>
      <c r="BB22" s="569"/>
      <c r="BC22" s="569"/>
      <c r="BD22" s="569"/>
      <c r="BE22" s="569"/>
      <c r="BF22" s="569"/>
      <c r="BG22" s="569"/>
      <c r="BH22" s="569"/>
      <c r="BI22" s="569"/>
      <c r="BJ22" s="569"/>
      <c r="BK22" s="558"/>
      <c r="BL22" s="558"/>
      <c r="BM22" s="558"/>
      <c r="BN22" s="558"/>
      <c r="BO22" s="558"/>
      <c r="BP22" s="558"/>
      <c r="BQ22" s="563"/>
      <c r="BR22" s="563"/>
      <c r="BS22" s="563"/>
      <c r="BT22" s="563"/>
      <c r="BU22" s="563"/>
      <c r="BV22" s="563"/>
      <c r="BW22" s="560"/>
      <c r="BX22" s="560"/>
      <c r="BY22" s="560"/>
      <c r="BZ22" s="560"/>
      <c r="CA22" s="560"/>
      <c r="CB22" s="560"/>
      <c r="CC22" s="569"/>
      <c r="CD22" s="569"/>
      <c r="CE22" s="569"/>
      <c r="CF22" s="569"/>
      <c r="CG22" s="569"/>
      <c r="CH22" s="569"/>
      <c r="CI22" s="569"/>
      <c r="CJ22" s="569"/>
      <c r="CK22" s="569"/>
      <c r="CL22" s="569"/>
      <c r="CM22" s="569"/>
      <c r="CN22" s="569"/>
      <c r="CO22" s="558"/>
      <c r="CP22" s="558"/>
      <c r="CQ22" s="558"/>
      <c r="CR22" s="558"/>
      <c r="CS22" s="558"/>
      <c r="CT22" s="558"/>
      <c r="CU22" s="563"/>
      <c r="CV22" s="563"/>
      <c r="CW22" s="563"/>
      <c r="CX22" s="563"/>
      <c r="CY22" s="563"/>
      <c r="CZ22" s="563"/>
      <c r="DA22" s="560"/>
      <c r="DB22" s="560"/>
      <c r="DC22" s="560"/>
      <c r="DD22" s="560"/>
      <c r="DE22" s="560"/>
      <c r="DF22" s="560"/>
      <c r="DG22" s="569"/>
      <c r="DH22" s="569"/>
      <c r="DI22" s="569"/>
      <c r="DJ22" s="569"/>
      <c r="DK22" s="569"/>
      <c r="DL22" s="569"/>
      <c r="DM22" s="569"/>
      <c r="DN22" s="569"/>
      <c r="DO22" s="569"/>
      <c r="DP22" s="569"/>
      <c r="DQ22" s="569"/>
      <c r="DR22" s="569"/>
      <c r="DS22" s="558"/>
      <c r="DT22" s="558"/>
      <c r="DU22" s="558"/>
      <c r="DV22" s="558"/>
      <c r="DW22" s="558"/>
      <c r="DX22" s="558"/>
      <c r="DY22" s="563"/>
      <c r="DZ22" s="563"/>
      <c r="EA22" s="563"/>
      <c r="EB22" s="563"/>
      <c r="EC22" s="563"/>
      <c r="ED22" s="563"/>
      <c r="EE22" s="560"/>
      <c r="EF22" s="560"/>
      <c r="EG22" s="560"/>
      <c r="EH22" s="560"/>
      <c r="EI22" s="560"/>
      <c r="EJ22" s="560"/>
      <c r="EK22" s="569"/>
      <c r="EL22" s="569"/>
      <c r="EM22" s="569"/>
      <c r="EN22" s="569"/>
      <c r="EO22" s="569"/>
      <c r="EP22" s="569"/>
      <c r="EQ22" s="569"/>
      <c r="ER22" s="569"/>
      <c r="ES22" s="569"/>
      <c r="ET22" s="569"/>
      <c r="EU22" s="569"/>
      <c r="EV22" s="569"/>
      <c r="EW22" s="558"/>
      <c r="EX22" s="558"/>
      <c r="EY22" s="558"/>
      <c r="EZ22" s="558"/>
      <c r="FA22" s="558"/>
      <c r="FB22" s="558"/>
      <c r="FC22" s="563"/>
      <c r="FD22" s="563"/>
      <c r="FE22" s="563"/>
      <c r="FF22" s="563"/>
      <c r="FG22" s="563"/>
      <c r="FH22" s="563"/>
      <c r="FI22" s="560"/>
      <c r="FJ22" s="560"/>
      <c r="FK22" s="560"/>
      <c r="FL22" s="560"/>
      <c r="FM22" s="560"/>
      <c r="FN22" s="560"/>
    </row>
    <row r="23" spans="1:228" s="564" customFormat="1" x14ac:dyDescent="0.25">
      <c r="C23" s="558" t="s">
        <v>35</v>
      </c>
      <c r="D23" s="558"/>
      <c r="E23" s="558"/>
      <c r="F23" s="558"/>
      <c r="G23" s="558"/>
      <c r="H23" s="558"/>
      <c r="I23" s="563"/>
      <c r="J23" s="563"/>
      <c r="K23" s="563"/>
      <c r="L23" s="563"/>
      <c r="M23" s="563"/>
      <c r="N23" s="563"/>
      <c r="O23" s="560"/>
      <c r="P23" s="560"/>
      <c r="Q23" s="560"/>
      <c r="R23" s="560"/>
      <c r="S23" s="560"/>
      <c r="T23" s="560"/>
      <c r="U23" s="560"/>
      <c r="V23" s="569"/>
      <c r="W23" s="569"/>
      <c r="X23" s="569"/>
      <c r="Y23" s="569"/>
      <c r="Z23" s="569"/>
      <c r="AA23" s="569"/>
      <c r="AB23" s="569"/>
      <c r="AC23" s="569"/>
      <c r="AD23" s="569"/>
      <c r="AE23" s="569"/>
      <c r="AF23" s="569"/>
      <c r="AG23" s="558" t="s">
        <v>36</v>
      </c>
      <c r="AH23" s="558"/>
      <c r="AI23" s="558"/>
      <c r="AJ23" s="558"/>
      <c r="AK23" s="558"/>
      <c r="AL23" s="558"/>
      <c r="AM23" s="563"/>
      <c r="AN23" s="563"/>
      <c r="AO23" s="563"/>
      <c r="AP23" s="563"/>
      <c r="AQ23" s="563"/>
      <c r="AR23" s="563"/>
      <c r="AS23" s="560"/>
      <c r="AT23" s="560"/>
      <c r="AU23" s="560"/>
      <c r="AV23" s="560"/>
      <c r="AW23" s="560"/>
      <c r="AX23" s="560"/>
      <c r="AY23" s="569"/>
      <c r="AZ23" s="569"/>
      <c r="BA23" s="569"/>
      <c r="BB23" s="569"/>
      <c r="BC23" s="569"/>
      <c r="BD23" s="569"/>
      <c r="BE23" s="569"/>
      <c r="BF23" s="569"/>
      <c r="BG23" s="569"/>
      <c r="BH23" s="569"/>
      <c r="BI23" s="569"/>
      <c r="BJ23" s="569"/>
      <c r="BK23" s="558" t="s">
        <v>37</v>
      </c>
      <c r="BL23" s="558"/>
      <c r="BM23" s="558"/>
      <c r="BN23" s="558"/>
      <c r="BO23" s="558"/>
      <c r="BP23" s="558"/>
      <c r="BQ23" s="563"/>
      <c r="BR23" s="563"/>
      <c r="BS23" s="563"/>
      <c r="BT23" s="563"/>
      <c r="BU23" s="563"/>
      <c r="BV23" s="563"/>
      <c r="BW23" s="560"/>
      <c r="BX23" s="560"/>
      <c r="BY23" s="560"/>
      <c r="BZ23" s="560"/>
      <c r="CA23" s="560"/>
      <c r="CB23" s="560"/>
      <c r="CC23" s="569"/>
      <c r="CD23" s="569"/>
      <c r="CE23" s="569"/>
      <c r="CF23" s="569"/>
      <c r="CG23" s="569"/>
      <c r="CH23" s="569"/>
      <c r="CI23" s="569"/>
      <c r="CJ23" s="569"/>
      <c r="CK23" s="569"/>
      <c r="CL23" s="569"/>
      <c r="CM23" s="569"/>
      <c r="CN23" s="569"/>
      <c r="CO23" s="558" t="s">
        <v>34</v>
      </c>
      <c r="CP23" s="558"/>
      <c r="CQ23" s="558"/>
      <c r="CR23" s="558"/>
      <c r="CS23" s="558"/>
      <c r="CT23" s="558"/>
      <c r="CU23" s="563"/>
      <c r="CV23" s="563"/>
      <c r="CW23" s="563"/>
      <c r="CX23" s="563"/>
      <c r="CY23" s="563"/>
      <c r="CZ23" s="563"/>
      <c r="DA23" s="560"/>
      <c r="DB23" s="560"/>
      <c r="DC23" s="560"/>
      <c r="DD23" s="560"/>
      <c r="DE23" s="560"/>
      <c r="DF23" s="560"/>
      <c r="DG23" s="569"/>
      <c r="DH23" s="569"/>
      <c r="DI23" s="569"/>
      <c r="DJ23" s="569"/>
      <c r="DK23" s="569"/>
      <c r="DL23" s="569"/>
      <c r="DM23" s="569"/>
      <c r="DN23" s="569"/>
      <c r="DO23" s="569"/>
      <c r="DP23" s="569"/>
      <c r="DQ23" s="569"/>
      <c r="DR23" s="569"/>
      <c r="DS23" s="558" t="s">
        <v>33</v>
      </c>
      <c r="DT23" s="558"/>
      <c r="DU23" s="558"/>
      <c r="DV23" s="558"/>
      <c r="DW23" s="558"/>
      <c r="DX23" s="558"/>
      <c r="DY23" s="563"/>
      <c r="DZ23" s="563"/>
      <c r="EA23" s="563"/>
      <c r="EB23" s="563"/>
      <c r="EC23" s="563"/>
      <c r="ED23" s="563"/>
      <c r="EE23" s="560"/>
      <c r="EF23" s="560"/>
      <c r="EG23" s="560"/>
      <c r="EH23" s="560"/>
      <c r="EI23" s="560"/>
      <c r="EJ23" s="560"/>
      <c r="EK23" s="569"/>
      <c r="EL23" s="569"/>
      <c r="EM23" s="569"/>
      <c r="EN23" s="569"/>
      <c r="EO23" s="569"/>
      <c r="EP23" s="569"/>
      <c r="EQ23" s="569"/>
      <c r="ER23" s="569"/>
      <c r="ES23" s="569"/>
      <c r="ET23" s="569"/>
      <c r="EU23" s="569"/>
      <c r="EV23" s="569"/>
      <c r="EW23" s="558" t="s">
        <v>326</v>
      </c>
      <c r="EX23" s="558"/>
      <c r="EY23" s="558"/>
      <c r="EZ23" s="558"/>
      <c r="FA23" s="558"/>
      <c r="FB23" s="558"/>
      <c r="FC23" s="563"/>
      <c r="FD23" s="563"/>
      <c r="FE23" s="563"/>
      <c r="FF23" s="563"/>
      <c r="FG23" s="563"/>
      <c r="FH23" s="563"/>
      <c r="FI23" s="560"/>
      <c r="FJ23" s="560"/>
      <c r="FK23" s="560"/>
      <c r="FL23" s="560"/>
      <c r="FM23" s="560"/>
      <c r="FN23" s="560"/>
    </row>
    <row r="24" spans="1:228" s="564" customFormat="1" x14ac:dyDescent="0.25">
      <c r="C24" s="558" t="s">
        <v>351</v>
      </c>
      <c r="D24" s="558"/>
      <c r="E24" s="558"/>
      <c r="F24" s="558"/>
      <c r="G24" s="558"/>
      <c r="H24" s="558"/>
      <c r="I24" s="563" t="s">
        <v>351</v>
      </c>
      <c r="J24" s="563"/>
      <c r="K24" s="563"/>
      <c r="L24" s="563"/>
      <c r="M24" s="563"/>
      <c r="N24" s="563"/>
      <c r="O24" s="560" t="s">
        <v>351</v>
      </c>
      <c r="P24" s="560"/>
      <c r="Q24" s="560"/>
      <c r="R24" s="560"/>
      <c r="S24" s="560"/>
      <c r="T24" s="560"/>
      <c r="U24" s="560"/>
      <c r="V24" s="569"/>
      <c r="W24" s="569"/>
      <c r="X24" s="569"/>
      <c r="Y24" s="569"/>
      <c r="Z24" s="569"/>
      <c r="AA24" s="569"/>
      <c r="AB24" s="569"/>
      <c r="AC24" s="569"/>
      <c r="AD24" s="569"/>
      <c r="AE24" s="569"/>
      <c r="AF24" s="569"/>
      <c r="AG24" s="558" t="s">
        <v>351</v>
      </c>
      <c r="AH24" s="558"/>
      <c r="AI24" s="558"/>
      <c r="AJ24" s="558"/>
      <c r="AK24" s="558"/>
      <c r="AL24" s="558"/>
      <c r="AM24" s="563" t="s">
        <v>351</v>
      </c>
      <c r="AN24" s="563"/>
      <c r="AO24" s="563"/>
      <c r="AP24" s="563"/>
      <c r="AQ24" s="563"/>
      <c r="AR24" s="563"/>
      <c r="AS24" s="560" t="s">
        <v>351</v>
      </c>
      <c r="AT24" s="560"/>
      <c r="AU24" s="560"/>
      <c r="AV24" s="560"/>
      <c r="AW24" s="560"/>
      <c r="AX24" s="560"/>
      <c r="AY24" s="569"/>
      <c r="AZ24" s="569"/>
      <c r="BA24" s="569"/>
      <c r="BB24" s="569"/>
      <c r="BC24" s="569"/>
      <c r="BD24" s="569"/>
      <c r="BE24" s="569"/>
      <c r="BF24" s="569"/>
      <c r="BG24" s="569"/>
      <c r="BH24" s="569"/>
      <c r="BI24" s="569"/>
      <c r="BJ24" s="569"/>
      <c r="BK24" s="558" t="s">
        <v>351</v>
      </c>
      <c r="BL24" s="558"/>
      <c r="BM24" s="558"/>
      <c r="BN24" s="558"/>
      <c r="BO24" s="558"/>
      <c r="BP24" s="558"/>
      <c r="BQ24" s="563" t="s">
        <v>351</v>
      </c>
      <c r="BR24" s="563"/>
      <c r="BS24" s="563"/>
      <c r="BT24" s="563"/>
      <c r="BU24" s="563"/>
      <c r="BV24" s="563"/>
      <c r="BW24" s="560" t="s">
        <v>351</v>
      </c>
      <c r="BX24" s="560"/>
      <c r="BY24" s="560"/>
      <c r="BZ24" s="560"/>
      <c r="CA24" s="560"/>
      <c r="CB24" s="560"/>
      <c r="CC24" s="569"/>
      <c r="CD24" s="569"/>
      <c r="CE24" s="569"/>
      <c r="CF24" s="569"/>
      <c r="CG24" s="569"/>
      <c r="CH24" s="569"/>
      <c r="CI24" s="569"/>
      <c r="CJ24" s="569"/>
      <c r="CK24" s="569"/>
      <c r="CL24" s="569"/>
      <c r="CM24" s="569"/>
      <c r="CN24" s="569"/>
      <c r="CO24" s="558" t="s">
        <v>351</v>
      </c>
      <c r="CP24" s="558"/>
      <c r="CQ24" s="558"/>
      <c r="CR24" s="558"/>
      <c r="CS24" s="558"/>
      <c r="CT24" s="558"/>
      <c r="CU24" s="563" t="s">
        <v>351</v>
      </c>
      <c r="CV24" s="563"/>
      <c r="CW24" s="563"/>
      <c r="CX24" s="563"/>
      <c r="CY24" s="563"/>
      <c r="CZ24" s="563"/>
      <c r="DA24" s="560" t="s">
        <v>351</v>
      </c>
      <c r="DB24" s="560"/>
      <c r="DC24" s="560"/>
      <c r="DD24" s="560"/>
      <c r="DE24" s="560"/>
      <c r="DF24" s="560"/>
      <c r="DG24" s="569"/>
      <c r="DH24" s="569"/>
      <c r="DI24" s="569"/>
      <c r="DJ24" s="569"/>
      <c r="DK24" s="569"/>
      <c r="DL24" s="569"/>
      <c r="DM24" s="569"/>
      <c r="DN24" s="569"/>
      <c r="DO24" s="569"/>
      <c r="DP24" s="569"/>
      <c r="DQ24" s="569"/>
      <c r="DR24" s="569"/>
      <c r="DS24" s="558" t="s">
        <v>351</v>
      </c>
      <c r="DT24" s="558"/>
      <c r="DU24" s="558"/>
      <c r="DV24" s="558"/>
      <c r="DW24" s="558"/>
      <c r="DX24" s="558"/>
      <c r="DY24" s="563" t="s">
        <v>351</v>
      </c>
      <c r="DZ24" s="563"/>
      <c r="EA24" s="563"/>
      <c r="EB24" s="563"/>
      <c r="EC24" s="563"/>
      <c r="ED24" s="563"/>
      <c r="EE24" s="560" t="s">
        <v>351</v>
      </c>
      <c r="EF24" s="560"/>
      <c r="EG24" s="560"/>
      <c r="EH24" s="560"/>
      <c r="EI24" s="560"/>
      <c r="EJ24" s="560"/>
      <c r="EK24" s="569"/>
      <c r="EL24" s="569"/>
      <c r="EM24" s="569"/>
      <c r="EN24" s="569"/>
      <c r="EO24" s="569"/>
      <c r="EP24" s="569"/>
      <c r="EQ24" s="569"/>
      <c r="ER24" s="569"/>
      <c r="ES24" s="569"/>
      <c r="ET24" s="569"/>
      <c r="EU24" s="569"/>
      <c r="EV24" s="569"/>
      <c r="EW24" s="558" t="s">
        <v>351</v>
      </c>
      <c r="EX24" s="558"/>
      <c r="EY24" s="558"/>
      <c r="EZ24" s="558"/>
      <c r="FA24" s="558"/>
      <c r="FB24" s="558"/>
      <c r="FC24" s="563" t="s">
        <v>351</v>
      </c>
      <c r="FD24" s="563"/>
      <c r="FE24" s="563"/>
      <c r="FF24" s="563"/>
      <c r="FG24" s="563"/>
      <c r="FH24" s="563"/>
      <c r="FI24" s="560" t="s">
        <v>351</v>
      </c>
      <c r="FJ24" s="560"/>
      <c r="FK24" s="560"/>
      <c r="FL24" s="560"/>
      <c r="FM24" s="560"/>
      <c r="FN24" s="560"/>
    </row>
    <row r="25" spans="1:228" s="564" customFormat="1" x14ac:dyDescent="0.25">
      <c r="C25" s="558">
        <v>1</v>
      </c>
      <c r="D25" s="558"/>
      <c r="E25" s="558"/>
      <c r="F25" s="558"/>
      <c r="G25" s="558"/>
      <c r="H25" s="558"/>
      <c r="I25" s="563">
        <v>1</v>
      </c>
      <c r="J25" s="563"/>
      <c r="K25" s="563"/>
      <c r="L25" s="563"/>
      <c r="M25" s="563"/>
      <c r="N25" s="563"/>
      <c r="O25" s="560">
        <v>1</v>
      </c>
      <c r="P25" s="560"/>
      <c r="Q25" s="560"/>
      <c r="R25" s="560"/>
      <c r="S25" s="560"/>
      <c r="T25" s="560"/>
      <c r="U25" s="560"/>
      <c r="V25" s="569"/>
      <c r="W25" s="569"/>
      <c r="X25" s="569"/>
      <c r="Y25" s="569"/>
      <c r="Z25" s="569"/>
      <c r="AA25" s="569"/>
      <c r="AB25" s="569"/>
      <c r="AC25" s="569"/>
      <c r="AD25" s="569"/>
      <c r="AE25" s="569"/>
      <c r="AF25" s="569"/>
      <c r="AG25" s="558">
        <v>1</v>
      </c>
      <c r="AH25" s="558"/>
      <c r="AI25" s="558"/>
      <c r="AJ25" s="558"/>
      <c r="AK25" s="558"/>
      <c r="AL25" s="558"/>
      <c r="AM25" s="563">
        <v>1</v>
      </c>
      <c r="AN25" s="563"/>
      <c r="AO25" s="563"/>
      <c r="AP25" s="563"/>
      <c r="AQ25" s="563"/>
      <c r="AR25" s="563"/>
      <c r="AS25" s="560">
        <v>1</v>
      </c>
      <c r="AT25" s="560"/>
      <c r="AU25" s="560"/>
      <c r="AV25" s="560"/>
      <c r="AW25" s="560"/>
      <c r="AX25" s="560"/>
      <c r="AY25" s="569"/>
      <c r="AZ25" s="569"/>
      <c r="BA25" s="569"/>
      <c r="BB25" s="569"/>
      <c r="BC25" s="569"/>
      <c r="BD25" s="569"/>
      <c r="BE25" s="569"/>
      <c r="BF25" s="569"/>
      <c r="BG25" s="569"/>
      <c r="BH25" s="569"/>
      <c r="BI25" s="569"/>
      <c r="BJ25" s="569"/>
      <c r="BK25" s="558">
        <v>1</v>
      </c>
      <c r="BL25" s="558"/>
      <c r="BM25" s="558"/>
      <c r="BN25" s="558"/>
      <c r="BO25" s="558"/>
      <c r="BP25" s="558"/>
      <c r="BQ25" s="563">
        <v>1</v>
      </c>
      <c r="BR25" s="563"/>
      <c r="BS25" s="563"/>
      <c r="BT25" s="563"/>
      <c r="BU25" s="563"/>
      <c r="BV25" s="563"/>
      <c r="BW25" s="560">
        <v>1</v>
      </c>
      <c r="BX25" s="560"/>
      <c r="BY25" s="560"/>
      <c r="BZ25" s="560"/>
      <c r="CA25" s="560"/>
      <c r="CB25" s="560"/>
      <c r="CC25" s="569"/>
      <c r="CD25" s="569"/>
      <c r="CE25" s="569"/>
      <c r="CF25" s="569"/>
      <c r="CG25" s="569"/>
      <c r="CH25" s="569"/>
      <c r="CI25" s="569"/>
      <c r="CJ25" s="569"/>
      <c r="CK25" s="569"/>
      <c r="CL25" s="569"/>
      <c r="CM25" s="569"/>
      <c r="CN25" s="569"/>
      <c r="CO25" s="558">
        <v>1</v>
      </c>
      <c r="CP25" s="558"/>
      <c r="CQ25" s="558"/>
      <c r="CR25" s="558"/>
      <c r="CS25" s="558"/>
      <c r="CT25" s="558"/>
      <c r="CU25" s="563">
        <v>1</v>
      </c>
      <c r="CV25" s="563"/>
      <c r="CW25" s="563"/>
      <c r="CX25" s="563"/>
      <c r="CY25" s="563"/>
      <c r="CZ25" s="563"/>
      <c r="DA25" s="560">
        <v>1</v>
      </c>
      <c r="DB25" s="560"/>
      <c r="DC25" s="560"/>
      <c r="DD25" s="560"/>
      <c r="DE25" s="560"/>
      <c r="DF25" s="560"/>
      <c r="DG25" s="569"/>
      <c r="DH25" s="569"/>
      <c r="DI25" s="569"/>
      <c r="DJ25" s="569"/>
      <c r="DK25" s="569"/>
      <c r="DL25" s="569"/>
      <c r="DM25" s="569"/>
      <c r="DN25" s="569"/>
      <c r="DO25" s="569"/>
      <c r="DP25" s="569"/>
      <c r="DQ25" s="569"/>
      <c r="DR25" s="569"/>
      <c r="DS25" s="558">
        <v>1</v>
      </c>
      <c r="DT25" s="558"/>
      <c r="DU25" s="558"/>
      <c r="DV25" s="558"/>
      <c r="DW25" s="558"/>
      <c r="DX25" s="558"/>
      <c r="DY25" s="563">
        <v>1</v>
      </c>
      <c r="DZ25" s="563"/>
      <c r="EA25" s="563"/>
      <c r="EB25" s="563"/>
      <c r="EC25" s="563"/>
      <c r="ED25" s="563"/>
      <c r="EE25" s="560">
        <v>1</v>
      </c>
      <c r="EF25" s="560"/>
      <c r="EG25" s="560"/>
      <c r="EH25" s="560"/>
      <c r="EI25" s="560"/>
      <c r="EJ25" s="560"/>
      <c r="EK25" s="569"/>
      <c r="EL25" s="569"/>
      <c r="EM25" s="569"/>
      <c r="EN25" s="569"/>
      <c r="EO25" s="569"/>
      <c r="EP25" s="569"/>
      <c r="EQ25" s="569"/>
      <c r="ER25" s="569"/>
      <c r="ES25" s="569"/>
      <c r="ET25" s="569"/>
      <c r="EU25" s="569"/>
      <c r="EV25" s="569"/>
      <c r="EW25" s="558">
        <v>1</v>
      </c>
      <c r="EX25" s="558"/>
      <c r="EY25" s="558"/>
      <c r="EZ25" s="558"/>
      <c r="FA25" s="558"/>
      <c r="FB25" s="558"/>
      <c r="FC25" s="563">
        <v>1</v>
      </c>
      <c r="FD25" s="563"/>
      <c r="FE25" s="563"/>
      <c r="FF25" s="563"/>
      <c r="FG25" s="563"/>
      <c r="FH25" s="563"/>
      <c r="FI25" s="560">
        <v>1</v>
      </c>
      <c r="FJ25" s="560"/>
      <c r="FK25" s="560"/>
      <c r="FL25" s="560"/>
      <c r="FM25" s="560"/>
      <c r="FN25" s="560"/>
    </row>
    <row r="26" spans="1:228" s="564" customFormat="1" x14ac:dyDescent="0.25">
      <c r="C26" s="558" t="s">
        <v>364</v>
      </c>
      <c r="D26" s="558"/>
      <c r="E26" s="558"/>
      <c r="F26" s="558"/>
      <c r="G26" s="558"/>
      <c r="H26" s="558"/>
      <c r="I26" s="563" t="s">
        <v>365</v>
      </c>
      <c r="J26" s="563"/>
      <c r="K26" s="563"/>
      <c r="L26" s="563"/>
      <c r="M26" s="563"/>
      <c r="N26" s="563"/>
      <c r="O26" s="560" t="s">
        <v>366</v>
      </c>
      <c r="P26" s="560"/>
      <c r="Q26" s="560"/>
      <c r="R26" s="560"/>
      <c r="S26" s="560"/>
      <c r="T26" s="560"/>
      <c r="U26" s="560"/>
      <c r="V26" s="569"/>
      <c r="W26" s="569"/>
      <c r="X26" s="569"/>
      <c r="Y26" s="569"/>
      <c r="Z26" s="569"/>
      <c r="AA26" s="569"/>
      <c r="AB26" s="569"/>
      <c r="AC26" s="569"/>
      <c r="AD26" s="569"/>
      <c r="AE26" s="569"/>
      <c r="AF26" s="569"/>
      <c r="AG26" s="558" t="s">
        <v>364</v>
      </c>
      <c r="AH26" s="558"/>
      <c r="AI26" s="558"/>
      <c r="AJ26" s="558"/>
      <c r="AK26" s="558"/>
      <c r="AL26" s="558"/>
      <c r="AM26" s="563" t="s">
        <v>365</v>
      </c>
      <c r="AN26" s="563"/>
      <c r="AO26" s="563"/>
      <c r="AP26" s="563"/>
      <c r="AQ26" s="563"/>
      <c r="AR26" s="563"/>
      <c r="AS26" s="560" t="s">
        <v>366</v>
      </c>
      <c r="AT26" s="560"/>
      <c r="AU26" s="560"/>
      <c r="AV26" s="560"/>
      <c r="AW26" s="560"/>
      <c r="AX26" s="560"/>
      <c r="AY26" s="569"/>
      <c r="AZ26" s="569"/>
      <c r="BA26" s="569"/>
      <c r="BB26" s="569"/>
      <c r="BC26" s="569"/>
      <c r="BD26" s="569"/>
      <c r="BE26" s="569"/>
      <c r="BF26" s="569"/>
      <c r="BG26" s="569"/>
      <c r="BH26" s="569"/>
      <c r="BI26" s="569"/>
      <c r="BJ26" s="569"/>
      <c r="BK26" s="558" t="s">
        <v>364</v>
      </c>
      <c r="BL26" s="558"/>
      <c r="BM26" s="558"/>
      <c r="BN26" s="558"/>
      <c r="BO26" s="558"/>
      <c r="BP26" s="558"/>
      <c r="BQ26" s="563" t="s">
        <v>365</v>
      </c>
      <c r="BR26" s="563"/>
      <c r="BS26" s="563"/>
      <c r="BT26" s="563"/>
      <c r="BU26" s="563"/>
      <c r="BV26" s="563"/>
      <c r="BW26" s="560" t="s">
        <v>366</v>
      </c>
      <c r="BX26" s="560"/>
      <c r="BY26" s="560"/>
      <c r="BZ26" s="560"/>
      <c r="CA26" s="560"/>
      <c r="CB26" s="560"/>
      <c r="CC26" s="569"/>
      <c r="CD26" s="569"/>
      <c r="CE26" s="569"/>
      <c r="CF26" s="569"/>
      <c r="CG26" s="569"/>
      <c r="CH26" s="569"/>
      <c r="CI26" s="569"/>
      <c r="CJ26" s="569"/>
      <c r="CK26" s="569"/>
      <c r="CL26" s="569"/>
      <c r="CM26" s="569"/>
      <c r="CN26" s="569"/>
      <c r="CO26" s="558" t="s">
        <v>364</v>
      </c>
      <c r="CP26" s="558"/>
      <c r="CQ26" s="558"/>
      <c r="CR26" s="558"/>
      <c r="CS26" s="558"/>
      <c r="CT26" s="558"/>
      <c r="CU26" s="563" t="s">
        <v>365</v>
      </c>
      <c r="CV26" s="563"/>
      <c r="CW26" s="563"/>
      <c r="CX26" s="563"/>
      <c r="CY26" s="563"/>
      <c r="CZ26" s="563"/>
      <c r="DA26" s="560" t="s">
        <v>366</v>
      </c>
      <c r="DB26" s="560"/>
      <c r="DC26" s="560"/>
      <c r="DD26" s="560"/>
      <c r="DE26" s="560"/>
      <c r="DF26" s="560"/>
      <c r="DG26" s="569"/>
      <c r="DH26" s="569"/>
      <c r="DI26" s="569"/>
      <c r="DJ26" s="569"/>
      <c r="DK26" s="569"/>
      <c r="DL26" s="569"/>
      <c r="DM26" s="569"/>
      <c r="DN26" s="569"/>
      <c r="DO26" s="569"/>
      <c r="DP26" s="569"/>
      <c r="DQ26" s="569"/>
      <c r="DR26" s="569"/>
      <c r="DS26" s="558" t="s">
        <v>364</v>
      </c>
      <c r="DT26" s="558"/>
      <c r="DU26" s="558"/>
      <c r="DV26" s="558"/>
      <c r="DW26" s="558"/>
      <c r="DX26" s="558"/>
      <c r="DY26" s="563" t="s">
        <v>365</v>
      </c>
      <c r="DZ26" s="563"/>
      <c r="EA26" s="563"/>
      <c r="EB26" s="563"/>
      <c r="EC26" s="563"/>
      <c r="ED26" s="563"/>
      <c r="EE26" s="560" t="s">
        <v>366</v>
      </c>
      <c r="EF26" s="560"/>
      <c r="EG26" s="560"/>
      <c r="EH26" s="560"/>
      <c r="EI26" s="560"/>
      <c r="EJ26" s="560"/>
      <c r="EK26" s="569"/>
      <c r="EL26" s="569"/>
      <c r="EM26" s="569"/>
      <c r="EN26" s="569"/>
      <c r="EO26" s="569"/>
      <c r="EP26" s="569"/>
      <c r="EQ26" s="569"/>
      <c r="ER26" s="569"/>
      <c r="ES26" s="569"/>
      <c r="ET26" s="569"/>
      <c r="EU26" s="569"/>
      <c r="EV26" s="569"/>
      <c r="EW26" s="558" t="s">
        <v>364</v>
      </c>
      <c r="EX26" s="558"/>
      <c r="EY26" s="558"/>
      <c r="EZ26" s="558"/>
      <c r="FA26" s="558"/>
      <c r="FB26" s="558"/>
      <c r="FC26" s="563" t="s">
        <v>365</v>
      </c>
      <c r="FD26" s="563"/>
      <c r="FE26" s="563"/>
      <c r="FF26" s="563"/>
      <c r="FG26" s="563"/>
      <c r="FH26" s="563"/>
      <c r="FI26" s="560" t="s">
        <v>366</v>
      </c>
      <c r="FJ26" s="560"/>
      <c r="FK26" s="560"/>
      <c r="FL26" s="560"/>
      <c r="FM26" s="560"/>
      <c r="FN26" s="560"/>
    </row>
    <row r="27" spans="1:228" s="564" customFormat="1" x14ac:dyDescent="0.25">
      <c r="C27" s="558">
        <v>2</v>
      </c>
      <c r="D27" s="558"/>
      <c r="E27" s="558"/>
      <c r="F27" s="558" t="s">
        <v>326</v>
      </c>
      <c r="G27" s="558"/>
      <c r="H27" s="558"/>
      <c r="I27" s="563">
        <v>2</v>
      </c>
      <c r="J27" s="563"/>
      <c r="K27" s="563"/>
      <c r="L27" s="563" t="s">
        <v>326</v>
      </c>
      <c r="M27" s="563"/>
      <c r="N27" s="563"/>
      <c r="O27" s="560">
        <v>1</v>
      </c>
      <c r="P27" s="560"/>
      <c r="Q27" s="560"/>
      <c r="R27" s="560" t="s">
        <v>326</v>
      </c>
      <c r="S27" s="560"/>
      <c r="T27" s="560"/>
      <c r="U27" s="560"/>
      <c r="V27" s="569"/>
      <c r="W27" s="569"/>
      <c r="X27" s="569"/>
      <c r="Y27" s="569"/>
      <c r="Z27" s="569"/>
      <c r="AA27" s="569"/>
      <c r="AB27" s="569"/>
      <c r="AC27" s="569"/>
      <c r="AD27" s="569"/>
      <c r="AE27" s="569"/>
      <c r="AF27" s="569"/>
      <c r="AG27" s="558">
        <v>2</v>
      </c>
      <c r="AH27" s="558"/>
      <c r="AI27" s="558"/>
      <c r="AJ27" s="558" t="s">
        <v>326</v>
      </c>
      <c r="AK27" s="558"/>
      <c r="AL27" s="558"/>
      <c r="AM27" s="563">
        <v>2</v>
      </c>
      <c r="AN27" s="563"/>
      <c r="AO27" s="563"/>
      <c r="AP27" s="563" t="s">
        <v>326</v>
      </c>
      <c r="AQ27" s="563"/>
      <c r="AR27" s="563"/>
      <c r="AS27" s="560">
        <v>1</v>
      </c>
      <c r="AT27" s="560"/>
      <c r="AU27" s="560"/>
      <c r="AV27" s="560" t="s">
        <v>326</v>
      </c>
      <c r="AW27" s="560"/>
      <c r="AX27" s="560"/>
      <c r="AY27" s="569"/>
      <c r="AZ27" s="569"/>
      <c r="BA27" s="569"/>
      <c r="BB27" s="569"/>
      <c r="BC27" s="569"/>
      <c r="BD27" s="569"/>
      <c r="BE27" s="569"/>
      <c r="BF27" s="569"/>
      <c r="BG27" s="569"/>
      <c r="BH27" s="569"/>
      <c r="BI27" s="569"/>
      <c r="BJ27" s="569"/>
      <c r="BK27" s="558">
        <v>2</v>
      </c>
      <c r="BL27" s="558"/>
      <c r="BM27" s="558"/>
      <c r="BN27" s="558" t="s">
        <v>326</v>
      </c>
      <c r="BO27" s="558"/>
      <c r="BP27" s="558"/>
      <c r="BQ27" s="563">
        <v>2</v>
      </c>
      <c r="BR27" s="563"/>
      <c r="BS27" s="563"/>
      <c r="BT27" s="563" t="s">
        <v>326</v>
      </c>
      <c r="BU27" s="563"/>
      <c r="BV27" s="563"/>
      <c r="BW27" s="560">
        <v>1</v>
      </c>
      <c r="BX27" s="560"/>
      <c r="BY27" s="560"/>
      <c r="BZ27" s="560" t="s">
        <v>326</v>
      </c>
      <c r="CA27" s="560"/>
      <c r="CB27" s="560"/>
      <c r="CC27" s="569"/>
      <c r="CD27" s="569"/>
      <c r="CE27" s="569"/>
      <c r="CF27" s="569"/>
      <c r="CG27" s="569"/>
      <c r="CH27" s="569"/>
      <c r="CI27" s="569"/>
      <c r="CJ27" s="569"/>
      <c r="CK27" s="569"/>
      <c r="CL27" s="569"/>
      <c r="CM27" s="569"/>
      <c r="CN27" s="569"/>
      <c r="CO27" s="558">
        <v>2</v>
      </c>
      <c r="CP27" s="558"/>
      <c r="CQ27" s="558"/>
      <c r="CR27" s="558" t="s">
        <v>326</v>
      </c>
      <c r="CS27" s="558"/>
      <c r="CT27" s="558"/>
      <c r="CU27" s="563">
        <v>2</v>
      </c>
      <c r="CV27" s="563"/>
      <c r="CW27" s="563"/>
      <c r="CX27" s="563" t="s">
        <v>326</v>
      </c>
      <c r="CY27" s="563"/>
      <c r="CZ27" s="563"/>
      <c r="DA27" s="560">
        <v>1</v>
      </c>
      <c r="DB27" s="560"/>
      <c r="DC27" s="560"/>
      <c r="DD27" s="560" t="s">
        <v>326</v>
      </c>
      <c r="DE27" s="560"/>
      <c r="DF27" s="560"/>
      <c r="DG27" s="569"/>
      <c r="DH27" s="569"/>
      <c r="DI27" s="569"/>
      <c r="DJ27" s="569"/>
      <c r="DK27" s="569"/>
      <c r="DL27" s="569"/>
      <c r="DM27" s="569"/>
      <c r="DN27" s="569"/>
      <c r="DO27" s="569"/>
      <c r="DP27" s="569"/>
      <c r="DQ27" s="569"/>
      <c r="DR27" s="569"/>
      <c r="DS27" s="558">
        <v>2</v>
      </c>
      <c r="DT27" s="558"/>
      <c r="DU27" s="558"/>
      <c r="DV27" s="558" t="s">
        <v>326</v>
      </c>
      <c r="DW27" s="558"/>
      <c r="DX27" s="558"/>
      <c r="DY27" s="563">
        <v>2</v>
      </c>
      <c r="DZ27" s="563"/>
      <c r="EA27" s="563"/>
      <c r="EB27" s="563" t="s">
        <v>326</v>
      </c>
      <c r="EC27" s="563"/>
      <c r="ED27" s="563"/>
      <c r="EE27" s="560">
        <v>1</v>
      </c>
      <c r="EF27" s="560"/>
      <c r="EG27" s="560"/>
      <c r="EH27" s="560" t="s">
        <v>326</v>
      </c>
      <c r="EI27" s="560"/>
      <c r="EJ27" s="560"/>
      <c r="EK27" s="569"/>
      <c r="EL27" s="569"/>
      <c r="EM27" s="569"/>
      <c r="EN27" s="569"/>
      <c r="EO27" s="569"/>
      <c r="EP27" s="569"/>
      <c r="EQ27" s="569"/>
      <c r="ER27" s="569"/>
      <c r="ES27" s="569"/>
      <c r="ET27" s="569"/>
      <c r="EU27" s="569"/>
      <c r="EV27" s="569"/>
      <c r="EW27" s="558">
        <v>2</v>
      </c>
      <c r="EX27" s="558"/>
      <c r="EY27" s="558"/>
      <c r="EZ27" s="558" t="s">
        <v>326</v>
      </c>
      <c r="FA27" s="558"/>
      <c r="FB27" s="558"/>
      <c r="FC27" s="563">
        <v>2</v>
      </c>
      <c r="FD27" s="563"/>
      <c r="FE27" s="563"/>
      <c r="FF27" s="563" t="s">
        <v>326</v>
      </c>
      <c r="FG27" s="563"/>
      <c r="FH27" s="563"/>
      <c r="FI27" s="560">
        <v>1</v>
      </c>
      <c r="FJ27" s="560"/>
      <c r="FK27" s="560"/>
      <c r="FL27" s="560" t="s">
        <v>326</v>
      </c>
      <c r="FM27" s="560"/>
      <c r="FN27" s="560"/>
    </row>
    <row r="28" spans="1:228" s="564" customFormat="1" x14ac:dyDescent="0.25">
      <c r="C28" s="558" t="s">
        <v>352</v>
      </c>
      <c r="D28" s="558"/>
      <c r="E28" s="558"/>
      <c r="F28" s="558" t="s">
        <v>352</v>
      </c>
      <c r="G28" s="558"/>
      <c r="H28" s="558"/>
      <c r="I28" s="563" t="s">
        <v>352</v>
      </c>
      <c r="J28" s="563"/>
      <c r="K28" s="563"/>
      <c r="L28" s="563" t="s">
        <v>352</v>
      </c>
      <c r="M28" s="563"/>
      <c r="N28" s="563"/>
      <c r="O28" s="560" t="s">
        <v>352</v>
      </c>
      <c r="P28" s="560"/>
      <c r="Q28" s="560"/>
      <c r="R28" s="560" t="s">
        <v>352</v>
      </c>
      <c r="S28" s="560"/>
      <c r="T28" s="560"/>
      <c r="U28" s="560"/>
      <c r="V28" s="569"/>
      <c r="W28" s="569"/>
      <c r="X28" s="569"/>
      <c r="Y28" s="569"/>
      <c r="Z28" s="569"/>
      <c r="AA28" s="569"/>
      <c r="AB28" s="569"/>
      <c r="AC28" s="569"/>
      <c r="AD28" s="569"/>
      <c r="AE28" s="569"/>
      <c r="AF28" s="569"/>
      <c r="AG28" s="558" t="s">
        <v>352</v>
      </c>
      <c r="AH28" s="558"/>
      <c r="AI28" s="558"/>
      <c r="AJ28" s="558" t="s">
        <v>352</v>
      </c>
      <c r="AK28" s="558"/>
      <c r="AL28" s="558"/>
      <c r="AM28" s="563" t="s">
        <v>352</v>
      </c>
      <c r="AN28" s="563"/>
      <c r="AO28" s="563"/>
      <c r="AP28" s="563" t="s">
        <v>352</v>
      </c>
      <c r="AQ28" s="563"/>
      <c r="AR28" s="563"/>
      <c r="AS28" s="560" t="s">
        <v>352</v>
      </c>
      <c r="AT28" s="560"/>
      <c r="AU28" s="560"/>
      <c r="AV28" s="560" t="s">
        <v>352</v>
      </c>
      <c r="AW28" s="560"/>
      <c r="AX28" s="560"/>
      <c r="AY28" s="569"/>
      <c r="AZ28" s="569"/>
      <c r="BA28" s="569"/>
      <c r="BB28" s="569"/>
      <c r="BC28" s="569"/>
      <c r="BD28" s="569"/>
      <c r="BE28" s="569"/>
      <c r="BF28" s="569"/>
      <c r="BG28" s="569"/>
      <c r="BH28" s="569"/>
      <c r="BI28" s="569"/>
      <c r="BJ28" s="569"/>
      <c r="BK28" s="558" t="s">
        <v>352</v>
      </c>
      <c r="BL28" s="558"/>
      <c r="BM28" s="558"/>
      <c r="BN28" s="558" t="s">
        <v>352</v>
      </c>
      <c r="BO28" s="558"/>
      <c r="BP28" s="558"/>
      <c r="BQ28" s="563" t="s">
        <v>352</v>
      </c>
      <c r="BR28" s="563"/>
      <c r="BS28" s="563"/>
      <c r="BT28" s="563" t="s">
        <v>352</v>
      </c>
      <c r="BU28" s="563"/>
      <c r="BV28" s="563"/>
      <c r="BW28" s="560" t="s">
        <v>352</v>
      </c>
      <c r="BX28" s="560"/>
      <c r="BY28" s="560"/>
      <c r="BZ28" s="560" t="s">
        <v>352</v>
      </c>
      <c r="CA28" s="560"/>
      <c r="CB28" s="560"/>
      <c r="CC28" s="569"/>
      <c r="CD28" s="569"/>
      <c r="CE28" s="569"/>
      <c r="CF28" s="569"/>
      <c r="CG28" s="569"/>
      <c r="CH28" s="569"/>
      <c r="CI28" s="569"/>
      <c r="CJ28" s="569"/>
      <c r="CK28" s="569"/>
      <c r="CL28" s="569"/>
      <c r="CM28" s="569"/>
      <c r="CN28" s="569"/>
      <c r="CO28" s="558" t="s">
        <v>352</v>
      </c>
      <c r="CP28" s="558"/>
      <c r="CQ28" s="558"/>
      <c r="CR28" s="558" t="s">
        <v>352</v>
      </c>
      <c r="CS28" s="558"/>
      <c r="CT28" s="558"/>
      <c r="CU28" s="563" t="s">
        <v>352</v>
      </c>
      <c r="CV28" s="563"/>
      <c r="CW28" s="563"/>
      <c r="CX28" s="563" t="s">
        <v>352</v>
      </c>
      <c r="CY28" s="563"/>
      <c r="CZ28" s="563"/>
      <c r="DA28" s="560" t="s">
        <v>352</v>
      </c>
      <c r="DB28" s="560"/>
      <c r="DC28" s="560"/>
      <c r="DD28" s="560" t="s">
        <v>352</v>
      </c>
      <c r="DE28" s="560"/>
      <c r="DF28" s="560"/>
      <c r="DG28" s="569"/>
      <c r="DH28" s="569"/>
      <c r="DI28" s="569"/>
      <c r="DJ28" s="569"/>
      <c r="DK28" s="569"/>
      <c r="DL28" s="569"/>
      <c r="DM28" s="569"/>
      <c r="DN28" s="569"/>
      <c r="DO28" s="569"/>
      <c r="DP28" s="569"/>
      <c r="DQ28" s="569"/>
      <c r="DR28" s="569"/>
      <c r="DS28" s="558" t="s">
        <v>352</v>
      </c>
      <c r="DT28" s="558"/>
      <c r="DU28" s="558"/>
      <c r="DV28" s="558" t="s">
        <v>352</v>
      </c>
      <c r="DW28" s="558"/>
      <c r="DX28" s="558"/>
      <c r="DY28" s="563" t="s">
        <v>352</v>
      </c>
      <c r="DZ28" s="563"/>
      <c r="EA28" s="563"/>
      <c r="EB28" s="563" t="s">
        <v>352</v>
      </c>
      <c r="EC28" s="563"/>
      <c r="ED28" s="563"/>
      <c r="EE28" s="560" t="s">
        <v>352</v>
      </c>
      <c r="EF28" s="560"/>
      <c r="EG28" s="560"/>
      <c r="EH28" s="560" t="s">
        <v>352</v>
      </c>
      <c r="EI28" s="560"/>
      <c r="EJ28" s="560"/>
      <c r="EK28" s="569"/>
      <c r="EL28" s="569"/>
      <c r="EM28" s="569"/>
      <c r="EN28" s="569"/>
      <c r="EO28" s="569"/>
      <c r="EP28" s="569"/>
      <c r="EQ28" s="569"/>
      <c r="ER28" s="569"/>
      <c r="ES28" s="569"/>
      <c r="ET28" s="569"/>
      <c r="EU28" s="569"/>
      <c r="EV28" s="569"/>
      <c r="EW28" s="558" t="s">
        <v>352</v>
      </c>
      <c r="EX28" s="558"/>
      <c r="EY28" s="558"/>
      <c r="EZ28" s="558" t="s">
        <v>352</v>
      </c>
      <c r="FA28" s="558"/>
      <c r="FB28" s="558"/>
      <c r="FC28" s="563" t="s">
        <v>352</v>
      </c>
      <c r="FD28" s="563"/>
      <c r="FE28" s="563"/>
      <c r="FF28" s="563" t="s">
        <v>352</v>
      </c>
      <c r="FG28" s="563"/>
      <c r="FH28" s="563"/>
      <c r="FI28" s="560" t="s">
        <v>352</v>
      </c>
      <c r="FJ28" s="560"/>
      <c r="FK28" s="560"/>
      <c r="FL28" s="560" t="s">
        <v>352</v>
      </c>
      <c r="FM28" s="560"/>
      <c r="FN28" s="560"/>
    </row>
    <row r="29" spans="1:228" s="564" customFormat="1" x14ac:dyDescent="0.25">
      <c r="C29" s="558" t="s">
        <v>326</v>
      </c>
      <c r="D29" s="558" t="s">
        <v>354</v>
      </c>
      <c r="E29" s="558" t="s">
        <v>353</v>
      </c>
      <c r="F29" s="558" t="s">
        <v>326</v>
      </c>
      <c r="G29" s="558" t="s">
        <v>354</v>
      </c>
      <c r="H29" s="558" t="s">
        <v>353</v>
      </c>
      <c r="I29" s="563" t="s">
        <v>326</v>
      </c>
      <c r="J29" s="563" t="s">
        <v>354</v>
      </c>
      <c r="K29" s="563" t="s">
        <v>353</v>
      </c>
      <c r="L29" s="563" t="s">
        <v>326</v>
      </c>
      <c r="M29" s="563" t="s">
        <v>354</v>
      </c>
      <c r="N29" s="563" t="s">
        <v>353</v>
      </c>
      <c r="O29" s="560" t="s">
        <v>326</v>
      </c>
      <c r="P29" s="560" t="s">
        <v>354</v>
      </c>
      <c r="Q29" s="560" t="s">
        <v>353</v>
      </c>
      <c r="R29" s="560" t="s">
        <v>326</v>
      </c>
      <c r="S29" s="560" t="s">
        <v>354</v>
      </c>
      <c r="T29" s="560" t="s">
        <v>353</v>
      </c>
      <c r="U29" s="560"/>
      <c r="V29" s="569"/>
      <c r="W29" s="569"/>
      <c r="X29" s="569"/>
      <c r="Y29" s="569"/>
      <c r="Z29" s="569"/>
      <c r="AA29" s="569"/>
      <c r="AB29" s="569"/>
      <c r="AC29" s="569"/>
      <c r="AD29" s="569"/>
      <c r="AE29" s="569"/>
      <c r="AF29" s="569"/>
      <c r="AG29" s="558" t="s">
        <v>326</v>
      </c>
      <c r="AH29" s="558" t="s">
        <v>354</v>
      </c>
      <c r="AI29" s="558" t="s">
        <v>353</v>
      </c>
      <c r="AJ29" s="558" t="s">
        <v>326</v>
      </c>
      <c r="AK29" s="558" t="s">
        <v>354</v>
      </c>
      <c r="AL29" s="558" t="s">
        <v>353</v>
      </c>
      <c r="AM29" s="563" t="s">
        <v>326</v>
      </c>
      <c r="AN29" s="563" t="s">
        <v>354</v>
      </c>
      <c r="AO29" s="563" t="s">
        <v>353</v>
      </c>
      <c r="AP29" s="563" t="s">
        <v>326</v>
      </c>
      <c r="AQ29" s="563" t="s">
        <v>354</v>
      </c>
      <c r="AR29" s="563" t="s">
        <v>353</v>
      </c>
      <c r="AS29" s="560" t="s">
        <v>326</v>
      </c>
      <c r="AT29" s="560" t="s">
        <v>354</v>
      </c>
      <c r="AU29" s="560" t="s">
        <v>353</v>
      </c>
      <c r="AV29" s="560" t="s">
        <v>326</v>
      </c>
      <c r="AW29" s="560" t="s">
        <v>354</v>
      </c>
      <c r="AX29" s="560" t="s">
        <v>353</v>
      </c>
      <c r="AY29" s="569"/>
      <c r="AZ29" s="569"/>
      <c r="BA29" s="569"/>
      <c r="BB29" s="569"/>
      <c r="BC29" s="569"/>
      <c r="BD29" s="569"/>
      <c r="BE29" s="569"/>
      <c r="BF29" s="569"/>
      <c r="BG29" s="569"/>
      <c r="BH29" s="569"/>
      <c r="BI29" s="569"/>
      <c r="BJ29" s="569"/>
      <c r="BK29" s="558" t="s">
        <v>326</v>
      </c>
      <c r="BL29" s="558" t="s">
        <v>354</v>
      </c>
      <c r="BM29" s="558" t="s">
        <v>353</v>
      </c>
      <c r="BN29" s="558" t="s">
        <v>326</v>
      </c>
      <c r="BO29" s="558" t="s">
        <v>354</v>
      </c>
      <c r="BP29" s="558" t="s">
        <v>353</v>
      </c>
      <c r="BQ29" s="563" t="s">
        <v>326</v>
      </c>
      <c r="BR29" s="563" t="s">
        <v>354</v>
      </c>
      <c r="BS29" s="563" t="s">
        <v>353</v>
      </c>
      <c r="BT29" s="563" t="s">
        <v>326</v>
      </c>
      <c r="BU29" s="563" t="s">
        <v>354</v>
      </c>
      <c r="BV29" s="563" t="s">
        <v>353</v>
      </c>
      <c r="BW29" s="560" t="s">
        <v>326</v>
      </c>
      <c r="BX29" s="560" t="s">
        <v>354</v>
      </c>
      <c r="BY29" s="560" t="s">
        <v>353</v>
      </c>
      <c r="BZ29" s="560" t="s">
        <v>326</v>
      </c>
      <c r="CA29" s="560" t="s">
        <v>354</v>
      </c>
      <c r="CB29" s="560" t="s">
        <v>353</v>
      </c>
      <c r="CC29" s="569"/>
      <c r="CD29" s="569"/>
      <c r="CE29" s="569"/>
      <c r="CF29" s="569"/>
      <c r="CG29" s="569"/>
      <c r="CH29" s="569"/>
      <c r="CI29" s="569"/>
      <c r="CJ29" s="569"/>
      <c r="CK29" s="569"/>
      <c r="CL29" s="569"/>
      <c r="CM29" s="569"/>
      <c r="CN29" s="569"/>
      <c r="CO29" s="558" t="s">
        <v>326</v>
      </c>
      <c r="CP29" s="558" t="s">
        <v>354</v>
      </c>
      <c r="CQ29" s="558" t="s">
        <v>353</v>
      </c>
      <c r="CR29" s="558" t="s">
        <v>326</v>
      </c>
      <c r="CS29" s="558" t="s">
        <v>354</v>
      </c>
      <c r="CT29" s="558" t="s">
        <v>353</v>
      </c>
      <c r="CU29" s="563" t="s">
        <v>326</v>
      </c>
      <c r="CV29" s="563" t="s">
        <v>354</v>
      </c>
      <c r="CW29" s="563" t="s">
        <v>353</v>
      </c>
      <c r="CX29" s="563" t="s">
        <v>326</v>
      </c>
      <c r="CY29" s="563" t="s">
        <v>354</v>
      </c>
      <c r="CZ29" s="563" t="s">
        <v>353</v>
      </c>
      <c r="DA29" s="560" t="s">
        <v>326</v>
      </c>
      <c r="DB29" s="560" t="s">
        <v>354</v>
      </c>
      <c r="DC29" s="560" t="s">
        <v>353</v>
      </c>
      <c r="DD29" s="560" t="s">
        <v>326</v>
      </c>
      <c r="DE29" s="560" t="s">
        <v>354</v>
      </c>
      <c r="DF29" s="560" t="s">
        <v>353</v>
      </c>
      <c r="DG29" s="569"/>
      <c r="DH29" s="569"/>
      <c r="DI29" s="569"/>
      <c r="DJ29" s="569"/>
      <c r="DK29" s="569"/>
      <c r="DL29" s="569"/>
      <c r="DM29" s="569"/>
      <c r="DN29" s="569"/>
      <c r="DO29" s="569"/>
      <c r="DP29" s="569"/>
      <c r="DQ29" s="569"/>
      <c r="DR29" s="569"/>
      <c r="DS29" s="558" t="s">
        <v>326</v>
      </c>
      <c r="DT29" s="558" t="s">
        <v>354</v>
      </c>
      <c r="DU29" s="558" t="s">
        <v>353</v>
      </c>
      <c r="DV29" s="558" t="s">
        <v>326</v>
      </c>
      <c r="DW29" s="558" t="s">
        <v>354</v>
      </c>
      <c r="DX29" s="558" t="s">
        <v>353</v>
      </c>
      <c r="DY29" s="563" t="s">
        <v>326</v>
      </c>
      <c r="DZ29" s="563" t="s">
        <v>354</v>
      </c>
      <c r="EA29" s="563" t="s">
        <v>353</v>
      </c>
      <c r="EB29" s="563" t="s">
        <v>326</v>
      </c>
      <c r="EC29" s="563" t="s">
        <v>354</v>
      </c>
      <c r="ED29" s="563" t="s">
        <v>353</v>
      </c>
      <c r="EE29" s="560" t="s">
        <v>326</v>
      </c>
      <c r="EF29" s="560" t="s">
        <v>354</v>
      </c>
      <c r="EG29" s="560" t="s">
        <v>353</v>
      </c>
      <c r="EH29" s="560" t="s">
        <v>326</v>
      </c>
      <c r="EI29" s="560" t="s">
        <v>354</v>
      </c>
      <c r="EJ29" s="560" t="s">
        <v>353</v>
      </c>
      <c r="EK29" s="569"/>
      <c r="EL29" s="569"/>
      <c r="EM29" s="569"/>
      <c r="EN29" s="569"/>
      <c r="EO29" s="569"/>
      <c r="EP29" s="569"/>
      <c r="EQ29" s="569"/>
      <c r="ER29" s="569"/>
      <c r="ES29" s="569"/>
      <c r="ET29" s="569"/>
      <c r="EU29" s="569"/>
      <c r="EV29" s="569"/>
      <c r="EW29" s="558" t="s">
        <v>326</v>
      </c>
      <c r="EX29" s="558" t="s">
        <v>354</v>
      </c>
      <c r="EY29" s="558" t="s">
        <v>353</v>
      </c>
      <c r="EZ29" s="558" t="s">
        <v>326</v>
      </c>
      <c r="FA29" s="558" t="s">
        <v>354</v>
      </c>
      <c r="FB29" s="558" t="s">
        <v>353</v>
      </c>
      <c r="FC29" s="563" t="s">
        <v>326</v>
      </c>
      <c r="FD29" s="563" t="s">
        <v>354</v>
      </c>
      <c r="FE29" s="563" t="s">
        <v>353</v>
      </c>
      <c r="FF29" s="563" t="s">
        <v>326</v>
      </c>
      <c r="FG29" s="563" t="s">
        <v>354</v>
      </c>
      <c r="FH29" s="563" t="s">
        <v>353</v>
      </c>
      <c r="FI29" s="560" t="s">
        <v>326</v>
      </c>
      <c r="FJ29" s="560" t="s">
        <v>354</v>
      </c>
      <c r="FK29" s="560" t="s">
        <v>353</v>
      </c>
      <c r="FL29" s="560" t="s">
        <v>326</v>
      </c>
      <c r="FM29" s="560" t="s">
        <v>354</v>
      </c>
      <c r="FN29" s="560" t="s">
        <v>353</v>
      </c>
    </row>
    <row r="30" spans="1:228" s="564" customFormat="1" x14ac:dyDescent="0.25">
      <c r="C30" s="558" t="s">
        <v>372</v>
      </c>
      <c r="D30" s="558" t="s">
        <v>372</v>
      </c>
      <c r="E30" s="558" t="s">
        <v>372</v>
      </c>
      <c r="F30" s="558" t="s">
        <v>372</v>
      </c>
      <c r="G30" s="558" t="s">
        <v>372</v>
      </c>
      <c r="H30" s="558" t="s">
        <v>372</v>
      </c>
      <c r="I30" s="563" t="s">
        <v>372</v>
      </c>
      <c r="J30" s="563" t="s">
        <v>372</v>
      </c>
      <c r="K30" s="563" t="s">
        <v>372</v>
      </c>
      <c r="L30" s="563" t="s">
        <v>372</v>
      </c>
      <c r="M30" s="563" t="s">
        <v>372</v>
      </c>
      <c r="N30" s="563" t="s">
        <v>372</v>
      </c>
      <c r="O30" s="560" t="s">
        <v>372</v>
      </c>
      <c r="P30" s="560" t="s">
        <v>372</v>
      </c>
      <c r="Q30" s="560" t="s">
        <v>372</v>
      </c>
      <c r="R30" s="560" t="s">
        <v>372</v>
      </c>
      <c r="S30" s="560" t="s">
        <v>372</v>
      </c>
      <c r="T30" s="560" t="s">
        <v>372</v>
      </c>
      <c r="U30" s="560"/>
      <c r="V30" s="569"/>
      <c r="W30" s="569"/>
      <c r="X30" s="569"/>
      <c r="Y30" s="569"/>
      <c r="Z30" s="569"/>
      <c r="AA30" s="569"/>
      <c r="AB30" s="569"/>
      <c r="AC30" s="569"/>
      <c r="AD30" s="569"/>
      <c r="AE30" s="569"/>
      <c r="AF30" s="569"/>
      <c r="AG30" s="558" t="s">
        <v>372</v>
      </c>
      <c r="AH30" s="558" t="s">
        <v>372</v>
      </c>
      <c r="AI30" s="558" t="s">
        <v>372</v>
      </c>
      <c r="AJ30" s="558" t="s">
        <v>372</v>
      </c>
      <c r="AK30" s="558" t="s">
        <v>372</v>
      </c>
      <c r="AL30" s="558" t="s">
        <v>372</v>
      </c>
      <c r="AM30" s="563" t="s">
        <v>372</v>
      </c>
      <c r="AN30" s="563" t="s">
        <v>372</v>
      </c>
      <c r="AO30" s="563" t="s">
        <v>372</v>
      </c>
      <c r="AP30" s="563" t="s">
        <v>372</v>
      </c>
      <c r="AQ30" s="563" t="s">
        <v>372</v>
      </c>
      <c r="AR30" s="563" t="s">
        <v>372</v>
      </c>
      <c r="AS30" s="560" t="s">
        <v>372</v>
      </c>
      <c r="AT30" s="560" t="s">
        <v>372</v>
      </c>
      <c r="AU30" s="560" t="s">
        <v>372</v>
      </c>
      <c r="AV30" s="560" t="s">
        <v>372</v>
      </c>
      <c r="AW30" s="560" t="s">
        <v>372</v>
      </c>
      <c r="AX30" s="560" t="s">
        <v>372</v>
      </c>
      <c r="AY30" s="569"/>
      <c r="AZ30" s="569"/>
      <c r="BA30" s="569"/>
      <c r="BB30" s="569"/>
      <c r="BC30" s="569"/>
      <c r="BD30" s="569"/>
      <c r="BE30" s="569"/>
      <c r="BF30" s="569"/>
      <c r="BG30" s="569"/>
      <c r="BH30" s="569"/>
      <c r="BI30" s="569"/>
      <c r="BJ30" s="569"/>
      <c r="BK30" s="558" t="s">
        <v>372</v>
      </c>
      <c r="BL30" s="558" t="s">
        <v>372</v>
      </c>
      <c r="BM30" s="558" t="s">
        <v>372</v>
      </c>
      <c r="BN30" s="558" t="s">
        <v>372</v>
      </c>
      <c r="BO30" s="558" t="s">
        <v>372</v>
      </c>
      <c r="BP30" s="558" t="s">
        <v>372</v>
      </c>
      <c r="BQ30" s="563" t="s">
        <v>372</v>
      </c>
      <c r="BR30" s="563" t="s">
        <v>372</v>
      </c>
      <c r="BS30" s="563" t="s">
        <v>372</v>
      </c>
      <c r="BT30" s="563" t="s">
        <v>372</v>
      </c>
      <c r="BU30" s="563" t="s">
        <v>372</v>
      </c>
      <c r="BV30" s="563" t="s">
        <v>372</v>
      </c>
      <c r="BW30" s="560" t="s">
        <v>372</v>
      </c>
      <c r="BX30" s="560" t="s">
        <v>372</v>
      </c>
      <c r="BY30" s="560" t="s">
        <v>372</v>
      </c>
      <c r="BZ30" s="560" t="s">
        <v>372</v>
      </c>
      <c r="CA30" s="560" t="s">
        <v>372</v>
      </c>
      <c r="CB30" s="560" t="s">
        <v>372</v>
      </c>
      <c r="CC30" s="569"/>
      <c r="CD30" s="569"/>
      <c r="CE30" s="569"/>
      <c r="CF30" s="569"/>
      <c r="CG30" s="569"/>
      <c r="CH30" s="569"/>
      <c r="CI30" s="569"/>
      <c r="CJ30" s="569"/>
      <c r="CK30" s="569"/>
      <c r="CL30" s="569"/>
      <c r="CM30" s="569"/>
      <c r="CN30" s="569"/>
      <c r="CO30" s="558" t="s">
        <v>372</v>
      </c>
      <c r="CP30" s="558" t="s">
        <v>372</v>
      </c>
      <c r="CQ30" s="558" t="s">
        <v>372</v>
      </c>
      <c r="CR30" s="558" t="s">
        <v>372</v>
      </c>
      <c r="CS30" s="558" t="s">
        <v>372</v>
      </c>
      <c r="CT30" s="558" t="s">
        <v>372</v>
      </c>
      <c r="CU30" s="563" t="s">
        <v>372</v>
      </c>
      <c r="CV30" s="563" t="s">
        <v>372</v>
      </c>
      <c r="CW30" s="563" t="s">
        <v>372</v>
      </c>
      <c r="CX30" s="563" t="s">
        <v>372</v>
      </c>
      <c r="CY30" s="563" t="s">
        <v>372</v>
      </c>
      <c r="CZ30" s="563" t="s">
        <v>372</v>
      </c>
      <c r="DA30" s="560" t="s">
        <v>372</v>
      </c>
      <c r="DB30" s="560" t="s">
        <v>372</v>
      </c>
      <c r="DC30" s="560" t="s">
        <v>372</v>
      </c>
      <c r="DD30" s="560" t="s">
        <v>372</v>
      </c>
      <c r="DE30" s="560" t="s">
        <v>372</v>
      </c>
      <c r="DF30" s="560" t="s">
        <v>372</v>
      </c>
      <c r="DG30" s="569"/>
      <c r="DH30" s="569"/>
      <c r="DI30" s="569"/>
      <c r="DJ30" s="569"/>
      <c r="DK30" s="569"/>
      <c r="DL30" s="569"/>
      <c r="DM30" s="569"/>
      <c r="DN30" s="569"/>
      <c r="DO30" s="569"/>
      <c r="DP30" s="569"/>
      <c r="DQ30" s="569"/>
      <c r="DR30" s="569"/>
      <c r="DS30" s="558" t="s">
        <v>372</v>
      </c>
      <c r="DT30" s="558" t="s">
        <v>372</v>
      </c>
      <c r="DU30" s="558" t="s">
        <v>372</v>
      </c>
      <c r="DV30" s="558" t="s">
        <v>372</v>
      </c>
      <c r="DW30" s="558" t="s">
        <v>372</v>
      </c>
      <c r="DX30" s="558" t="s">
        <v>372</v>
      </c>
      <c r="DY30" s="563" t="s">
        <v>372</v>
      </c>
      <c r="DZ30" s="563" t="s">
        <v>372</v>
      </c>
      <c r="EA30" s="563" t="s">
        <v>372</v>
      </c>
      <c r="EB30" s="563" t="s">
        <v>372</v>
      </c>
      <c r="EC30" s="563" t="s">
        <v>372</v>
      </c>
      <c r="ED30" s="563" t="s">
        <v>372</v>
      </c>
      <c r="EE30" s="560" t="s">
        <v>372</v>
      </c>
      <c r="EF30" s="560" t="s">
        <v>372</v>
      </c>
      <c r="EG30" s="560" t="s">
        <v>372</v>
      </c>
      <c r="EH30" s="560" t="s">
        <v>372</v>
      </c>
      <c r="EI30" s="560" t="s">
        <v>372</v>
      </c>
      <c r="EJ30" s="560" t="s">
        <v>372</v>
      </c>
      <c r="EK30" s="569"/>
      <c r="EL30" s="569"/>
      <c r="EM30" s="569"/>
      <c r="EN30" s="569"/>
      <c r="EO30" s="569"/>
      <c r="EP30" s="569"/>
      <c r="EQ30" s="569"/>
      <c r="ER30" s="569"/>
      <c r="ES30" s="569"/>
      <c r="ET30" s="569"/>
      <c r="EU30" s="569"/>
      <c r="EV30" s="569"/>
      <c r="EW30" s="558" t="s">
        <v>372</v>
      </c>
      <c r="EX30" s="558" t="s">
        <v>372</v>
      </c>
      <c r="EY30" s="558" t="s">
        <v>372</v>
      </c>
      <c r="EZ30" s="558" t="s">
        <v>372</v>
      </c>
      <c r="FA30" s="558" t="s">
        <v>372</v>
      </c>
      <c r="FB30" s="558" t="s">
        <v>372</v>
      </c>
      <c r="FC30" s="563" t="s">
        <v>372</v>
      </c>
      <c r="FD30" s="563" t="s">
        <v>372</v>
      </c>
      <c r="FE30" s="563" t="s">
        <v>372</v>
      </c>
      <c r="FF30" s="563" t="s">
        <v>372</v>
      </c>
      <c r="FG30" s="563" t="s">
        <v>372</v>
      </c>
      <c r="FH30" s="563" t="s">
        <v>372</v>
      </c>
      <c r="FI30" s="560" t="s">
        <v>372</v>
      </c>
      <c r="FJ30" s="560" t="s">
        <v>372</v>
      </c>
      <c r="FK30" s="560" t="s">
        <v>372</v>
      </c>
      <c r="FL30" s="560" t="s">
        <v>372</v>
      </c>
      <c r="FM30" s="560" t="s">
        <v>372</v>
      </c>
      <c r="FN30" s="560" t="s">
        <v>372</v>
      </c>
      <c r="FU30" s="564" t="s">
        <v>212</v>
      </c>
    </row>
    <row r="31" spans="1:228" s="564" customFormat="1" x14ac:dyDescent="0.25">
      <c r="A31" s="567"/>
      <c r="B31" s="565" t="s">
        <v>48</v>
      </c>
      <c r="C31" s="564">
        <v>93</v>
      </c>
      <c r="D31" s="564">
        <v>93</v>
      </c>
      <c r="E31" s="564">
        <v>93</v>
      </c>
      <c r="F31" s="564">
        <v>41178</v>
      </c>
      <c r="G31" s="564">
        <v>19903</v>
      </c>
      <c r="H31" s="564">
        <v>21275</v>
      </c>
      <c r="I31" s="564">
        <v>96</v>
      </c>
      <c r="J31" s="564">
        <v>95</v>
      </c>
      <c r="K31" s="564">
        <v>97</v>
      </c>
      <c r="L31" s="564">
        <v>41227</v>
      </c>
      <c r="M31" s="564">
        <v>19928</v>
      </c>
      <c r="N31" s="564">
        <v>21299</v>
      </c>
      <c r="O31" s="564">
        <v>94</v>
      </c>
      <c r="P31" s="564">
        <v>96</v>
      </c>
      <c r="Q31" s="564">
        <v>93</v>
      </c>
      <c r="R31" s="564">
        <v>41379</v>
      </c>
      <c r="S31" s="564">
        <v>20021</v>
      </c>
      <c r="T31" s="564">
        <v>21358</v>
      </c>
      <c r="AG31" s="564">
        <v>93</v>
      </c>
      <c r="AH31" s="564">
        <v>93</v>
      </c>
      <c r="AI31" s="564">
        <v>93</v>
      </c>
      <c r="AJ31" s="564">
        <v>18317</v>
      </c>
      <c r="AK31" s="564">
        <v>8258</v>
      </c>
      <c r="AL31" s="564">
        <v>10059</v>
      </c>
      <c r="AM31" s="564">
        <v>96</v>
      </c>
      <c r="AN31" s="564">
        <v>95</v>
      </c>
      <c r="AO31" s="564">
        <v>96</v>
      </c>
      <c r="AP31" s="564">
        <v>18336</v>
      </c>
      <c r="AQ31" s="564">
        <v>8265</v>
      </c>
      <c r="AR31" s="564">
        <v>10071</v>
      </c>
      <c r="AS31" s="564">
        <v>94</v>
      </c>
      <c r="AT31" s="564">
        <v>95</v>
      </c>
      <c r="AU31" s="564">
        <v>93</v>
      </c>
      <c r="AV31" s="564">
        <v>18325</v>
      </c>
      <c r="AW31" s="564">
        <v>8262</v>
      </c>
      <c r="AX31" s="564">
        <v>10063</v>
      </c>
      <c r="BK31" s="564">
        <v>95</v>
      </c>
      <c r="BL31" s="564">
        <v>96</v>
      </c>
      <c r="BM31" s="564">
        <v>94</v>
      </c>
      <c r="BN31" s="564">
        <v>1404</v>
      </c>
      <c r="BO31" s="564">
        <v>633</v>
      </c>
      <c r="BP31" s="564">
        <v>771</v>
      </c>
      <c r="BQ31" s="564">
        <v>97</v>
      </c>
      <c r="BR31" s="564">
        <v>96</v>
      </c>
      <c r="BS31" s="564">
        <v>98</v>
      </c>
      <c r="BT31" s="564">
        <v>1408</v>
      </c>
      <c r="BU31" s="564">
        <v>635</v>
      </c>
      <c r="BV31" s="564">
        <v>773</v>
      </c>
      <c r="BW31" s="564">
        <v>98</v>
      </c>
      <c r="BX31" s="564">
        <v>98</v>
      </c>
      <c r="BY31" s="564">
        <v>97</v>
      </c>
      <c r="BZ31" s="564">
        <v>1434</v>
      </c>
      <c r="CA31" s="564">
        <v>653</v>
      </c>
      <c r="CB31" s="564">
        <v>781</v>
      </c>
      <c r="CO31" s="564">
        <v>93</v>
      </c>
      <c r="CP31" s="564">
        <v>93</v>
      </c>
      <c r="CQ31" s="564">
        <v>93</v>
      </c>
      <c r="CR31" s="564">
        <v>17227</v>
      </c>
      <c r="CS31" s="564">
        <v>7955</v>
      </c>
      <c r="CT31" s="564">
        <v>9272</v>
      </c>
      <c r="CU31" s="564">
        <v>96</v>
      </c>
      <c r="CV31" s="564">
        <v>95</v>
      </c>
      <c r="CW31" s="564">
        <v>96</v>
      </c>
      <c r="CX31" s="564">
        <v>17244</v>
      </c>
      <c r="CY31" s="564">
        <v>7961</v>
      </c>
      <c r="CZ31" s="564">
        <v>9283</v>
      </c>
      <c r="DA31" s="564">
        <v>93</v>
      </c>
      <c r="DB31" s="564">
        <v>94</v>
      </c>
      <c r="DC31" s="564">
        <v>92</v>
      </c>
      <c r="DD31" s="564">
        <v>17287</v>
      </c>
      <c r="DE31" s="564">
        <v>7990</v>
      </c>
      <c r="DF31" s="564">
        <v>9297</v>
      </c>
      <c r="DG31" s="569"/>
      <c r="DH31" s="569"/>
      <c r="DI31" s="569"/>
      <c r="DJ31" s="569"/>
      <c r="DK31" s="569"/>
      <c r="DL31" s="569"/>
      <c r="DM31" s="569"/>
      <c r="DN31" s="569"/>
      <c r="DO31" s="569"/>
      <c r="DP31" s="569"/>
      <c r="DQ31" s="569"/>
      <c r="DR31" s="569"/>
      <c r="DS31" s="564">
        <v>92</v>
      </c>
      <c r="DT31" s="564">
        <v>92</v>
      </c>
      <c r="DU31" s="564">
        <v>92</v>
      </c>
      <c r="DV31" s="564">
        <v>308283</v>
      </c>
      <c r="DW31" s="564">
        <v>145436</v>
      </c>
      <c r="DX31" s="564">
        <v>162847</v>
      </c>
      <c r="DY31" s="564">
        <v>95</v>
      </c>
      <c r="DZ31" s="564">
        <v>94</v>
      </c>
      <c r="EA31" s="564">
        <v>96</v>
      </c>
      <c r="EB31" s="564">
        <v>308393</v>
      </c>
      <c r="EC31" s="564">
        <v>145477</v>
      </c>
      <c r="ED31" s="564">
        <v>162916</v>
      </c>
      <c r="EE31" s="564">
        <v>92</v>
      </c>
      <c r="EF31" s="564">
        <v>93</v>
      </c>
      <c r="EG31" s="564">
        <v>91</v>
      </c>
      <c r="EH31" s="564">
        <v>308519</v>
      </c>
      <c r="EI31" s="564">
        <v>145589</v>
      </c>
      <c r="EJ31" s="564">
        <v>162930</v>
      </c>
      <c r="EW31" s="564">
        <v>92</v>
      </c>
      <c r="EX31" s="564">
        <v>92</v>
      </c>
      <c r="EY31" s="564">
        <v>92</v>
      </c>
      <c r="EZ31" s="564">
        <v>393557</v>
      </c>
      <c r="FA31" s="564">
        <v>185551</v>
      </c>
      <c r="FB31" s="564">
        <v>208006</v>
      </c>
      <c r="FC31" s="564">
        <v>95</v>
      </c>
      <c r="FD31" s="564">
        <v>95</v>
      </c>
      <c r="FE31" s="564">
        <v>96</v>
      </c>
      <c r="FF31" s="564">
        <v>393768</v>
      </c>
      <c r="FG31" s="564">
        <v>185636</v>
      </c>
      <c r="FH31" s="564">
        <v>208132</v>
      </c>
      <c r="FI31" s="564">
        <v>93</v>
      </c>
      <c r="FJ31" s="564">
        <v>94</v>
      </c>
      <c r="FK31" s="564">
        <v>92</v>
      </c>
      <c r="FL31" s="564">
        <v>394107</v>
      </c>
      <c r="FM31" s="564">
        <v>185896</v>
      </c>
      <c r="FN31" s="564">
        <v>208211</v>
      </c>
    </row>
    <row r="32" spans="1:228" s="555" customFormat="1" x14ac:dyDescent="0.25">
      <c r="A32" s="567"/>
      <c r="B32" s="565" t="s">
        <v>49</v>
      </c>
      <c r="C32" s="564">
        <v>74</v>
      </c>
      <c r="D32" s="564">
        <v>74</v>
      </c>
      <c r="E32" s="564">
        <v>73</v>
      </c>
      <c r="F32" s="564">
        <v>9728</v>
      </c>
      <c r="G32" s="564">
        <v>6040</v>
      </c>
      <c r="H32" s="564">
        <v>3688</v>
      </c>
      <c r="I32" s="564">
        <v>81</v>
      </c>
      <c r="J32" s="564">
        <v>81</v>
      </c>
      <c r="K32" s="564">
        <v>82</v>
      </c>
      <c r="L32" s="564">
        <v>9733</v>
      </c>
      <c r="M32" s="564">
        <v>6043</v>
      </c>
      <c r="N32" s="564">
        <v>3690</v>
      </c>
      <c r="O32" s="564">
        <v>75</v>
      </c>
      <c r="P32" s="564">
        <v>77</v>
      </c>
      <c r="Q32" s="564">
        <v>70</v>
      </c>
      <c r="R32" s="564">
        <v>9718</v>
      </c>
      <c r="S32" s="564">
        <v>6032</v>
      </c>
      <c r="T32" s="564">
        <v>3686</v>
      </c>
      <c r="U32" s="564"/>
      <c r="V32" s="564"/>
      <c r="W32" s="564"/>
      <c r="X32" s="564"/>
      <c r="Y32" s="564"/>
      <c r="Z32" s="564"/>
      <c r="AA32" s="564"/>
      <c r="AB32" s="564"/>
      <c r="AC32" s="564"/>
      <c r="AD32" s="564"/>
      <c r="AE32" s="564"/>
      <c r="AF32" s="564"/>
      <c r="AG32" s="564">
        <v>77</v>
      </c>
      <c r="AH32" s="564">
        <v>77</v>
      </c>
      <c r="AI32" s="564">
        <v>78</v>
      </c>
      <c r="AJ32" s="564">
        <v>7050</v>
      </c>
      <c r="AK32" s="564">
        <v>4521</v>
      </c>
      <c r="AL32" s="564">
        <v>2529</v>
      </c>
      <c r="AM32" s="564">
        <v>82</v>
      </c>
      <c r="AN32" s="564">
        <v>81</v>
      </c>
      <c r="AO32" s="564">
        <v>84</v>
      </c>
      <c r="AP32" s="564">
        <v>7053</v>
      </c>
      <c r="AQ32" s="564">
        <v>4523</v>
      </c>
      <c r="AR32" s="564">
        <v>2530</v>
      </c>
      <c r="AS32" s="564">
        <v>76</v>
      </c>
      <c r="AT32" s="564">
        <v>77</v>
      </c>
      <c r="AU32" s="564">
        <v>74</v>
      </c>
      <c r="AV32" s="564">
        <v>7040</v>
      </c>
      <c r="AW32" s="564">
        <v>4514</v>
      </c>
      <c r="AX32" s="564">
        <v>2526</v>
      </c>
      <c r="AY32" s="564"/>
      <c r="AZ32" s="564"/>
      <c r="BA32" s="564"/>
      <c r="BB32" s="564"/>
      <c r="BC32" s="564"/>
      <c r="BD32" s="564"/>
      <c r="BE32" s="564"/>
      <c r="BF32" s="564"/>
      <c r="BG32" s="564"/>
      <c r="BH32" s="564"/>
      <c r="BI32" s="564"/>
      <c r="BJ32" s="564"/>
      <c r="BK32" s="564">
        <v>78</v>
      </c>
      <c r="BL32" s="564">
        <v>74</v>
      </c>
      <c r="BM32" s="564">
        <v>87</v>
      </c>
      <c r="BN32" s="564">
        <v>190</v>
      </c>
      <c r="BO32" s="564">
        <v>122</v>
      </c>
      <c r="BP32" s="564">
        <v>68</v>
      </c>
      <c r="BQ32" s="564">
        <v>84</v>
      </c>
      <c r="BR32" s="564">
        <v>83</v>
      </c>
      <c r="BS32" s="564">
        <v>87</v>
      </c>
      <c r="BT32" s="564">
        <v>190</v>
      </c>
      <c r="BU32" s="564">
        <v>122</v>
      </c>
      <c r="BV32" s="564">
        <v>68</v>
      </c>
      <c r="BW32" s="564">
        <v>82</v>
      </c>
      <c r="BX32" s="564">
        <v>84</v>
      </c>
      <c r="BY32" s="564">
        <v>78</v>
      </c>
      <c r="BZ32" s="564">
        <v>188</v>
      </c>
      <c r="CA32" s="564">
        <v>120</v>
      </c>
      <c r="CB32" s="564">
        <v>68</v>
      </c>
      <c r="CC32" s="564"/>
      <c r="CD32" s="564"/>
      <c r="CE32" s="564"/>
      <c r="CF32" s="564"/>
      <c r="CG32" s="564"/>
      <c r="CH32" s="564"/>
      <c r="CI32" s="564"/>
      <c r="CJ32" s="564"/>
      <c r="CK32" s="564"/>
      <c r="CL32" s="564"/>
      <c r="CM32" s="564"/>
      <c r="CN32" s="564"/>
      <c r="CO32" s="564">
        <v>77</v>
      </c>
      <c r="CP32" s="564">
        <v>77</v>
      </c>
      <c r="CQ32" s="564">
        <v>76</v>
      </c>
      <c r="CR32" s="564">
        <v>5362</v>
      </c>
      <c r="CS32" s="564">
        <v>3492</v>
      </c>
      <c r="CT32" s="564">
        <v>1870</v>
      </c>
      <c r="CU32" s="564">
        <v>81</v>
      </c>
      <c r="CV32" s="564">
        <v>80</v>
      </c>
      <c r="CW32" s="564">
        <v>83</v>
      </c>
      <c r="CX32" s="564">
        <v>5360</v>
      </c>
      <c r="CY32" s="564">
        <v>3491</v>
      </c>
      <c r="CZ32" s="564">
        <v>1869</v>
      </c>
      <c r="DA32" s="564">
        <v>73</v>
      </c>
      <c r="DB32" s="564">
        <v>75</v>
      </c>
      <c r="DC32" s="564">
        <v>69</v>
      </c>
      <c r="DD32" s="564">
        <v>5360</v>
      </c>
      <c r="DE32" s="564">
        <v>3491</v>
      </c>
      <c r="DF32" s="564">
        <v>1869</v>
      </c>
      <c r="DG32" s="564"/>
      <c r="DH32" s="564"/>
      <c r="DI32" s="564"/>
      <c r="DJ32" s="564"/>
      <c r="DK32" s="564"/>
      <c r="DL32" s="564"/>
      <c r="DM32" s="564"/>
      <c r="DN32" s="564"/>
      <c r="DO32" s="564"/>
      <c r="DP32" s="564"/>
      <c r="DQ32" s="564"/>
      <c r="DR32" s="564"/>
      <c r="DS32" s="564">
        <v>75</v>
      </c>
      <c r="DT32" s="564">
        <v>75</v>
      </c>
      <c r="DU32" s="564">
        <v>73</v>
      </c>
      <c r="DV32" s="564">
        <v>92953</v>
      </c>
      <c r="DW32" s="564">
        <v>60433</v>
      </c>
      <c r="DX32" s="564">
        <v>32520</v>
      </c>
      <c r="DY32" s="564">
        <v>79</v>
      </c>
      <c r="DZ32" s="564">
        <v>78</v>
      </c>
      <c r="EA32" s="564">
        <v>80</v>
      </c>
      <c r="EB32" s="564">
        <v>92963</v>
      </c>
      <c r="EC32" s="564">
        <v>60446</v>
      </c>
      <c r="ED32" s="564">
        <v>32517</v>
      </c>
      <c r="EE32" s="564">
        <v>72</v>
      </c>
      <c r="EF32" s="564">
        <v>75</v>
      </c>
      <c r="EG32" s="564">
        <v>67</v>
      </c>
      <c r="EH32" s="564">
        <v>92901</v>
      </c>
      <c r="EI32" s="564">
        <v>60391</v>
      </c>
      <c r="EJ32" s="564">
        <v>32510</v>
      </c>
      <c r="EK32" s="564"/>
      <c r="EL32" s="564"/>
      <c r="EM32" s="564"/>
      <c r="EN32" s="564"/>
      <c r="EO32" s="564"/>
      <c r="EP32" s="564"/>
      <c r="EQ32" s="564"/>
      <c r="ER32" s="564"/>
      <c r="ES32" s="564"/>
      <c r="ET32" s="564"/>
      <c r="EU32" s="564"/>
      <c r="EV32" s="564"/>
      <c r="EW32" s="564">
        <v>75</v>
      </c>
      <c r="EX32" s="564">
        <v>75</v>
      </c>
      <c r="EY32" s="564">
        <v>74</v>
      </c>
      <c r="EZ32" s="564">
        <v>117541</v>
      </c>
      <c r="FA32" s="564">
        <v>76036</v>
      </c>
      <c r="FB32" s="564">
        <v>41505</v>
      </c>
      <c r="FC32" s="564">
        <v>79</v>
      </c>
      <c r="FD32" s="564">
        <v>78</v>
      </c>
      <c r="FE32" s="564">
        <v>81</v>
      </c>
      <c r="FF32" s="564">
        <v>117557</v>
      </c>
      <c r="FG32" s="564">
        <v>76054</v>
      </c>
      <c r="FH32" s="564">
        <v>41503</v>
      </c>
      <c r="FI32" s="564">
        <v>73</v>
      </c>
      <c r="FJ32" s="564">
        <v>75</v>
      </c>
      <c r="FK32" s="564">
        <v>68</v>
      </c>
      <c r="FL32" s="564">
        <v>117454</v>
      </c>
      <c r="FM32" s="564">
        <v>75971</v>
      </c>
      <c r="FN32" s="564">
        <v>41483</v>
      </c>
      <c r="FO32" s="564"/>
      <c r="FP32" s="564"/>
      <c r="FQ32" s="564"/>
      <c r="FR32" s="564"/>
      <c r="FS32" s="564"/>
      <c r="FT32" s="564"/>
      <c r="FU32" s="564"/>
      <c r="FV32" s="564"/>
      <c r="FW32" s="564"/>
      <c r="FX32" s="564"/>
      <c r="FY32" s="564"/>
      <c r="FZ32" s="564"/>
      <c r="GA32" s="564"/>
      <c r="GB32" s="564"/>
      <c r="GC32" s="564"/>
      <c r="GD32" s="564"/>
      <c r="GE32" s="564"/>
      <c r="GF32" s="564"/>
      <c r="GG32" s="564"/>
      <c r="GH32" s="564"/>
      <c r="GI32" s="564"/>
      <c r="GJ32" s="564"/>
      <c r="GK32" s="564"/>
      <c r="GL32" s="564"/>
      <c r="GM32" s="564"/>
      <c r="GN32" s="564"/>
      <c r="GO32" s="564"/>
      <c r="GP32" s="564"/>
      <c r="GQ32" s="564"/>
      <c r="GR32" s="564"/>
      <c r="GS32" s="564"/>
      <c r="GT32" s="564"/>
      <c r="GU32" s="564"/>
      <c r="GV32" s="564"/>
      <c r="GW32" s="564"/>
      <c r="GX32" s="564"/>
      <c r="GY32" s="564"/>
      <c r="GZ32" s="564"/>
      <c r="HA32" s="564"/>
      <c r="HB32" s="564"/>
      <c r="HC32" s="564"/>
      <c r="HD32" s="564"/>
      <c r="HE32" s="564"/>
      <c r="HF32" s="564"/>
      <c r="HG32" s="564"/>
      <c r="HH32" s="564"/>
      <c r="HI32" s="564"/>
      <c r="HJ32" s="564"/>
      <c r="HK32" s="564"/>
      <c r="HL32" s="564"/>
      <c r="HM32" s="564"/>
      <c r="HN32" s="564"/>
      <c r="HO32" s="564"/>
      <c r="HP32" s="564"/>
      <c r="HQ32" s="564"/>
      <c r="HR32" s="564"/>
      <c r="HS32" s="564"/>
      <c r="HT32" s="564"/>
    </row>
    <row r="33" spans="1:228" s="555" customFormat="1" x14ac:dyDescent="0.25">
      <c r="A33" s="567"/>
      <c r="B33" s="565" t="s">
        <v>50</v>
      </c>
      <c r="C33" s="564">
        <v>79</v>
      </c>
      <c r="D33" s="564">
        <v>80</v>
      </c>
      <c r="E33" s="564">
        <v>77</v>
      </c>
      <c r="F33" s="564">
        <v>8423</v>
      </c>
      <c r="G33" s="564">
        <v>5163</v>
      </c>
      <c r="H33" s="564">
        <v>3260</v>
      </c>
      <c r="I33" s="564">
        <v>87</v>
      </c>
      <c r="J33" s="564">
        <v>86</v>
      </c>
      <c r="K33" s="564">
        <v>88</v>
      </c>
      <c r="L33" s="564">
        <v>8431</v>
      </c>
      <c r="M33" s="564">
        <v>5170</v>
      </c>
      <c r="N33" s="564">
        <v>3261</v>
      </c>
      <c r="O33" s="564">
        <v>80</v>
      </c>
      <c r="P33" s="564">
        <v>83</v>
      </c>
      <c r="Q33" s="564">
        <v>75</v>
      </c>
      <c r="R33" s="564">
        <v>8418</v>
      </c>
      <c r="S33" s="564">
        <v>5159</v>
      </c>
      <c r="T33" s="564">
        <v>3259</v>
      </c>
      <c r="U33" s="564"/>
      <c r="V33" s="564"/>
      <c r="W33" s="564"/>
      <c r="X33" s="564"/>
      <c r="Y33" s="564"/>
      <c r="Z33" s="564"/>
      <c r="AA33" s="564"/>
      <c r="AB33" s="564"/>
      <c r="AC33" s="564"/>
      <c r="AD33" s="564"/>
      <c r="AE33" s="564"/>
      <c r="AF33" s="564"/>
      <c r="AG33" s="564">
        <v>83</v>
      </c>
      <c r="AH33" s="564">
        <v>83</v>
      </c>
      <c r="AI33" s="564">
        <v>82</v>
      </c>
      <c r="AJ33" s="564">
        <v>6020</v>
      </c>
      <c r="AK33" s="564">
        <v>3745</v>
      </c>
      <c r="AL33" s="564">
        <v>2275</v>
      </c>
      <c r="AM33" s="564">
        <v>88</v>
      </c>
      <c r="AN33" s="564">
        <v>88</v>
      </c>
      <c r="AO33" s="564">
        <v>89</v>
      </c>
      <c r="AP33" s="564">
        <v>6024</v>
      </c>
      <c r="AQ33" s="564">
        <v>3748</v>
      </c>
      <c r="AR33" s="564">
        <v>2276</v>
      </c>
      <c r="AS33" s="564">
        <v>81</v>
      </c>
      <c r="AT33" s="564">
        <v>83</v>
      </c>
      <c r="AU33" s="564">
        <v>77</v>
      </c>
      <c r="AV33" s="564">
        <v>6009</v>
      </c>
      <c r="AW33" s="564">
        <v>3738</v>
      </c>
      <c r="AX33" s="564">
        <v>2271</v>
      </c>
      <c r="AY33" s="564"/>
      <c r="AZ33" s="564"/>
      <c r="BA33" s="564"/>
      <c r="BB33" s="564"/>
      <c r="BC33" s="564"/>
      <c r="BD33" s="564"/>
      <c r="BE33" s="564"/>
      <c r="BF33" s="564"/>
      <c r="BG33" s="564"/>
      <c r="BH33" s="564"/>
      <c r="BI33" s="564"/>
      <c r="BJ33" s="564"/>
      <c r="BK33" s="564">
        <v>86</v>
      </c>
      <c r="BL33" s="564">
        <v>80</v>
      </c>
      <c r="BM33" s="564">
        <v>95</v>
      </c>
      <c r="BN33" s="564">
        <v>146</v>
      </c>
      <c r="BO33" s="564">
        <v>89</v>
      </c>
      <c r="BP33" s="564">
        <v>57</v>
      </c>
      <c r="BQ33" s="564">
        <v>92</v>
      </c>
      <c r="BR33" s="564" t="s">
        <v>415</v>
      </c>
      <c r="BS33" s="564" t="s">
        <v>415</v>
      </c>
      <c r="BT33" s="564">
        <v>146</v>
      </c>
      <c r="BU33" s="564">
        <v>89</v>
      </c>
      <c r="BV33" s="564">
        <v>57</v>
      </c>
      <c r="BW33" s="564">
        <v>88</v>
      </c>
      <c r="BX33" s="564">
        <v>90</v>
      </c>
      <c r="BY33" s="564">
        <v>84</v>
      </c>
      <c r="BZ33" s="564">
        <v>144</v>
      </c>
      <c r="CA33" s="564">
        <v>87</v>
      </c>
      <c r="CB33" s="564">
        <v>57</v>
      </c>
      <c r="CC33" s="564"/>
      <c r="CD33" s="564"/>
      <c r="CE33" s="564"/>
      <c r="CF33" s="564"/>
      <c r="CG33" s="564"/>
      <c r="CH33" s="564"/>
      <c r="CI33" s="564"/>
      <c r="CJ33" s="564"/>
      <c r="CK33" s="564"/>
      <c r="CL33" s="564"/>
      <c r="CM33" s="564"/>
      <c r="CN33" s="564"/>
      <c r="CO33" s="564">
        <v>81</v>
      </c>
      <c r="CP33" s="564">
        <v>82</v>
      </c>
      <c r="CQ33" s="564">
        <v>80</v>
      </c>
      <c r="CR33" s="564">
        <v>4565</v>
      </c>
      <c r="CS33" s="564">
        <v>2887</v>
      </c>
      <c r="CT33" s="564">
        <v>1678</v>
      </c>
      <c r="CU33" s="564">
        <v>86</v>
      </c>
      <c r="CV33" s="564">
        <v>85</v>
      </c>
      <c r="CW33" s="564">
        <v>86</v>
      </c>
      <c r="CX33" s="564">
        <v>4562</v>
      </c>
      <c r="CY33" s="564">
        <v>2885</v>
      </c>
      <c r="CZ33" s="564">
        <v>1677</v>
      </c>
      <c r="DA33" s="564">
        <v>77</v>
      </c>
      <c r="DB33" s="564">
        <v>80</v>
      </c>
      <c r="DC33" s="564">
        <v>73</v>
      </c>
      <c r="DD33" s="564">
        <v>4562</v>
      </c>
      <c r="DE33" s="564">
        <v>2885</v>
      </c>
      <c r="DF33" s="564">
        <v>1677</v>
      </c>
      <c r="DG33" s="564"/>
      <c r="DH33" s="564"/>
      <c r="DI33" s="564"/>
      <c r="DJ33" s="564"/>
      <c r="DK33" s="564"/>
      <c r="DL33" s="564"/>
      <c r="DM33" s="564"/>
      <c r="DN33" s="564"/>
      <c r="DO33" s="564"/>
      <c r="DP33" s="564"/>
      <c r="DQ33" s="564"/>
      <c r="DR33" s="564"/>
      <c r="DS33" s="564">
        <v>79</v>
      </c>
      <c r="DT33" s="564">
        <v>80</v>
      </c>
      <c r="DU33" s="564">
        <v>77</v>
      </c>
      <c r="DV33" s="564">
        <v>80034</v>
      </c>
      <c r="DW33" s="564">
        <v>50827</v>
      </c>
      <c r="DX33" s="564">
        <v>29207</v>
      </c>
      <c r="DY33" s="564">
        <v>83</v>
      </c>
      <c r="DZ33" s="564">
        <v>83</v>
      </c>
      <c r="EA33" s="564">
        <v>84</v>
      </c>
      <c r="EB33" s="564">
        <v>80034</v>
      </c>
      <c r="EC33" s="564">
        <v>50822</v>
      </c>
      <c r="ED33" s="564">
        <v>29212</v>
      </c>
      <c r="EE33" s="564">
        <v>76</v>
      </c>
      <c r="EF33" s="564">
        <v>79</v>
      </c>
      <c r="EG33" s="564">
        <v>70</v>
      </c>
      <c r="EH33" s="564">
        <v>79984</v>
      </c>
      <c r="EI33" s="564">
        <v>50789</v>
      </c>
      <c r="EJ33" s="564">
        <v>29195</v>
      </c>
      <c r="EK33" s="564"/>
      <c r="EL33" s="564"/>
      <c r="EM33" s="564"/>
      <c r="EN33" s="564"/>
      <c r="EO33" s="564"/>
      <c r="EP33" s="564"/>
      <c r="EQ33" s="564"/>
      <c r="ER33" s="564"/>
      <c r="ES33" s="564"/>
      <c r="ET33" s="564"/>
      <c r="EU33" s="564"/>
      <c r="EV33" s="564"/>
      <c r="EW33" s="564">
        <v>79</v>
      </c>
      <c r="EX33" s="564">
        <v>80</v>
      </c>
      <c r="EY33" s="564">
        <v>78</v>
      </c>
      <c r="EZ33" s="564">
        <v>101118</v>
      </c>
      <c r="FA33" s="564">
        <v>63908</v>
      </c>
      <c r="FB33" s="564">
        <v>37210</v>
      </c>
      <c r="FC33" s="564">
        <v>84</v>
      </c>
      <c r="FD33" s="564">
        <v>83</v>
      </c>
      <c r="FE33" s="564">
        <v>85</v>
      </c>
      <c r="FF33" s="564">
        <v>101129</v>
      </c>
      <c r="FG33" s="564">
        <v>63913</v>
      </c>
      <c r="FH33" s="564">
        <v>37216</v>
      </c>
      <c r="FI33" s="564">
        <v>77</v>
      </c>
      <c r="FJ33" s="564">
        <v>80</v>
      </c>
      <c r="FK33" s="564">
        <v>71</v>
      </c>
      <c r="FL33" s="564">
        <v>101039</v>
      </c>
      <c r="FM33" s="564">
        <v>63852</v>
      </c>
      <c r="FN33" s="564">
        <v>37187</v>
      </c>
      <c r="FO33" s="564"/>
      <c r="FP33" s="564"/>
      <c r="FQ33" s="564"/>
      <c r="FR33" s="564"/>
      <c r="FS33" s="564"/>
      <c r="FT33" s="564"/>
      <c r="FU33" s="564"/>
      <c r="FV33" s="564"/>
      <c r="FW33" s="564"/>
      <c r="FX33" s="564"/>
      <c r="FY33" s="564"/>
      <c r="FZ33" s="564"/>
      <c r="GA33" s="564"/>
      <c r="GB33" s="564"/>
      <c r="GC33" s="564"/>
      <c r="GD33" s="564"/>
      <c r="GE33" s="564"/>
      <c r="GF33" s="564"/>
      <c r="GG33" s="564"/>
      <c r="GH33" s="564"/>
      <c r="GI33" s="564"/>
      <c r="GJ33" s="564"/>
      <c r="GK33" s="564"/>
      <c r="GL33" s="564"/>
      <c r="GM33" s="564"/>
      <c r="GN33" s="564"/>
      <c r="GO33" s="564"/>
      <c r="GP33" s="564"/>
      <c r="GQ33" s="564"/>
      <c r="GR33" s="564"/>
      <c r="GS33" s="564"/>
      <c r="GT33" s="564"/>
      <c r="GU33" s="564"/>
      <c r="GV33" s="564"/>
      <c r="GW33" s="564"/>
      <c r="GX33" s="564"/>
      <c r="GY33" s="564"/>
      <c r="GZ33" s="564"/>
      <c r="HA33" s="564"/>
      <c r="HB33" s="564"/>
      <c r="HC33" s="564"/>
      <c r="HD33" s="564"/>
      <c r="HE33" s="564"/>
      <c r="HF33" s="564"/>
      <c r="HG33" s="564"/>
      <c r="HH33" s="564"/>
      <c r="HI33" s="564"/>
      <c r="HJ33" s="564"/>
      <c r="HK33" s="564"/>
      <c r="HL33" s="564"/>
      <c r="HM33" s="564"/>
      <c r="HN33" s="564"/>
      <c r="HO33" s="564"/>
      <c r="HP33" s="564"/>
      <c r="HQ33" s="564"/>
      <c r="HR33" s="564"/>
      <c r="HS33" s="564"/>
      <c r="HT33" s="564"/>
    </row>
    <row r="34" spans="1:228" s="564" customFormat="1" x14ac:dyDescent="0.25">
      <c r="A34" s="567"/>
      <c r="B34" s="565" t="s">
        <v>51</v>
      </c>
      <c r="C34" s="564">
        <v>81</v>
      </c>
      <c r="D34" s="564">
        <v>82</v>
      </c>
      <c r="E34" s="564">
        <v>80</v>
      </c>
      <c r="F34" s="564">
        <v>5649</v>
      </c>
      <c r="G34" s="564">
        <v>3363</v>
      </c>
      <c r="H34" s="564">
        <v>2286</v>
      </c>
      <c r="I34" s="564">
        <v>89</v>
      </c>
      <c r="J34" s="564">
        <v>88</v>
      </c>
      <c r="K34" s="564">
        <v>90</v>
      </c>
      <c r="L34" s="564">
        <v>5652</v>
      </c>
      <c r="M34" s="564">
        <v>3366</v>
      </c>
      <c r="N34" s="564">
        <v>2286</v>
      </c>
      <c r="O34" s="564">
        <v>82</v>
      </c>
      <c r="P34" s="564">
        <v>86</v>
      </c>
      <c r="Q34" s="564">
        <v>77</v>
      </c>
      <c r="R34" s="564">
        <v>5648</v>
      </c>
      <c r="S34" s="564">
        <v>3361</v>
      </c>
      <c r="T34" s="564">
        <v>2287</v>
      </c>
      <c r="AG34" s="564">
        <v>85</v>
      </c>
      <c r="AH34" s="564">
        <v>86</v>
      </c>
      <c r="AI34" s="564">
        <v>84</v>
      </c>
      <c r="AJ34" s="564">
        <v>3730</v>
      </c>
      <c r="AK34" s="564">
        <v>2169</v>
      </c>
      <c r="AL34" s="564">
        <v>1561</v>
      </c>
      <c r="AM34" s="564">
        <v>90</v>
      </c>
      <c r="AN34" s="564">
        <v>89</v>
      </c>
      <c r="AO34" s="564">
        <v>90</v>
      </c>
      <c r="AP34" s="564">
        <v>3729</v>
      </c>
      <c r="AQ34" s="564">
        <v>2168</v>
      </c>
      <c r="AR34" s="564">
        <v>1561</v>
      </c>
      <c r="AS34" s="564">
        <v>83</v>
      </c>
      <c r="AT34" s="564">
        <v>86</v>
      </c>
      <c r="AU34" s="564">
        <v>79</v>
      </c>
      <c r="AV34" s="564">
        <v>3722</v>
      </c>
      <c r="AW34" s="564">
        <v>2164</v>
      </c>
      <c r="AX34" s="564">
        <v>1558</v>
      </c>
      <c r="BK34" s="564">
        <v>86</v>
      </c>
      <c r="BL34" s="564">
        <v>81</v>
      </c>
      <c r="BM34" s="564">
        <v>92</v>
      </c>
      <c r="BN34" s="564">
        <v>92</v>
      </c>
      <c r="BO34" s="564">
        <v>53</v>
      </c>
      <c r="BP34" s="564">
        <v>39</v>
      </c>
      <c r="BQ34" s="564">
        <v>92</v>
      </c>
      <c r="BR34" s="564" t="s">
        <v>415</v>
      </c>
      <c r="BS34" s="564" t="s">
        <v>415</v>
      </c>
      <c r="BT34" s="564">
        <v>92</v>
      </c>
      <c r="BU34" s="564">
        <v>53</v>
      </c>
      <c r="BV34" s="564">
        <v>39</v>
      </c>
      <c r="BW34" s="564">
        <v>88</v>
      </c>
      <c r="BX34" s="564" t="s">
        <v>415</v>
      </c>
      <c r="BY34" s="564" t="s">
        <v>415</v>
      </c>
      <c r="BZ34" s="564">
        <v>90</v>
      </c>
      <c r="CA34" s="564">
        <v>51</v>
      </c>
      <c r="CB34" s="564">
        <v>39</v>
      </c>
      <c r="CO34" s="564">
        <v>83</v>
      </c>
      <c r="CP34" s="564">
        <v>83</v>
      </c>
      <c r="CQ34" s="564">
        <v>82</v>
      </c>
      <c r="CR34" s="564">
        <v>2725</v>
      </c>
      <c r="CS34" s="564">
        <v>1597</v>
      </c>
      <c r="CT34" s="564">
        <v>1128</v>
      </c>
      <c r="CU34" s="564">
        <v>87</v>
      </c>
      <c r="CV34" s="564">
        <v>86</v>
      </c>
      <c r="CW34" s="564">
        <v>88</v>
      </c>
      <c r="CX34" s="564">
        <v>2725</v>
      </c>
      <c r="CY34" s="564">
        <v>1597</v>
      </c>
      <c r="CZ34" s="564">
        <v>1128</v>
      </c>
      <c r="DA34" s="564">
        <v>78</v>
      </c>
      <c r="DB34" s="564">
        <v>82</v>
      </c>
      <c r="DC34" s="564">
        <v>73</v>
      </c>
      <c r="DD34" s="564">
        <v>2725</v>
      </c>
      <c r="DE34" s="564">
        <v>1596</v>
      </c>
      <c r="DF34" s="564">
        <v>1129</v>
      </c>
      <c r="DS34" s="564">
        <v>81</v>
      </c>
      <c r="DT34" s="564">
        <v>83</v>
      </c>
      <c r="DU34" s="564">
        <v>79</v>
      </c>
      <c r="DV34" s="564">
        <v>48533</v>
      </c>
      <c r="DW34" s="564">
        <v>29195</v>
      </c>
      <c r="DX34" s="564">
        <v>19338</v>
      </c>
      <c r="DY34" s="564">
        <v>84</v>
      </c>
      <c r="DZ34" s="564">
        <v>84</v>
      </c>
      <c r="EA34" s="564">
        <v>85</v>
      </c>
      <c r="EB34" s="564">
        <v>48538</v>
      </c>
      <c r="EC34" s="564">
        <v>29199</v>
      </c>
      <c r="ED34" s="564">
        <v>19339</v>
      </c>
      <c r="EE34" s="564">
        <v>78</v>
      </c>
      <c r="EF34" s="564">
        <v>82</v>
      </c>
      <c r="EG34" s="564">
        <v>72</v>
      </c>
      <c r="EH34" s="564">
        <v>48503</v>
      </c>
      <c r="EI34" s="564">
        <v>29174</v>
      </c>
      <c r="EJ34" s="564">
        <v>19329</v>
      </c>
      <c r="EW34" s="564">
        <v>82</v>
      </c>
      <c r="EX34" s="564">
        <v>83</v>
      </c>
      <c r="EY34" s="564">
        <v>80</v>
      </c>
      <c r="EZ34" s="564">
        <v>61955</v>
      </c>
      <c r="FA34" s="564">
        <v>37099</v>
      </c>
      <c r="FB34" s="564">
        <v>24856</v>
      </c>
      <c r="FC34" s="564">
        <v>85</v>
      </c>
      <c r="FD34" s="564">
        <v>85</v>
      </c>
      <c r="FE34" s="564">
        <v>86</v>
      </c>
      <c r="FF34" s="564">
        <v>61964</v>
      </c>
      <c r="FG34" s="564">
        <v>37107</v>
      </c>
      <c r="FH34" s="564">
        <v>24857</v>
      </c>
      <c r="FI34" s="564">
        <v>78</v>
      </c>
      <c r="FJ34" s="564">
        <v>82</v>
      </c>
      <c r="FK34" s="564">
        <v>73</v>
      </c>
      <c r="FL34" s="564">
        <v>61912</v>
      </c>
      <c r="FM34" s="564">
        <v>37068</v>
      </c>
      <c r="FN34" s="564">
        <v>24844</v>
      </c>
    </row>
    <row r="35" spans="1:228" s="564" customFormat="1" x14ac:dyDescent="0.25">
      <c r="A35" s="567"/>
      <c r="B35" s="565" t="s">
        <v>52</v>
      </c>
      <c r="C35" s="564">
        <v>73</v>
      </c>
      <c r="D35" s="564">
        <v>74</v>
      </c>
      <c r="E35" s="564">
        <v>72</v>
      </c>
      <c r="F35" s="564">
        <v>2774</v>
      </c>
      <c r="G35" s="564">
        <v>1800</v>
      </c>
      <c r="H35" s="564">
        <v>974</v>
      </c>
      <c r="I35" s="564">
        <v>83</v>
      </c>
      <c r="J35" s="564">
        <v>83</v>
      </c>
      <c r="K35" s="564">
        <v>82</v>
      </c>
      <c r="L35" s="564">
        <v>2779</v>
      </c>
      <c r="M35" s="564">
        <v>1804</v>
      </c>
      <c r="N35" s="564">
        <v>975</v>
      </c>
      <c r="O35" s="564">
        <v>74</v>
      </c>
      <c r="P35" s="564">
        <v>77</v>
      </c>
      <c r="Q35" s="564">
        <v>69</v>
      </c>
      <c r="R35" s="564">
        <v>2770</v>
      </c>
      <c r="S35" s="564">
        <v>1798</v>
      </c>
      <c r="T35" s="564">
        <v>972</v>
      </c>
      <c r="AG35" s="564">
        <v>79</v>
      </c>
      <c r="AH35" s="564">
        <v>80</v>
      </c>
      <c r="AI35" s="564">
        <v>77</v>
      </c>
      <c r="AJ35" s="564">
        <v>2290</v>
      </c>
      <c r="AK35" s="564">
        <v>1576</v>
      </c>
      <c r="AL35" s="564">
        <v>714</v>
      </c>
      <c r="AM35" s="564">
        <v>86</v>
      </c>
      <c r="AN35" s="564">
        <v>86</v>
      </c>
      <c r="AO35" s="564">
        <v>86</v>
      </c>
      <c r="AP35" s="564">
        <v>2295</v>
      </c>
      <c r="AQ35" s="564">
        <v>1580</v>
      </c>
      <c r="AR35" s="564">
        <v>715</v>
      </c>
      <c r="AS35" s="564">
        <v>77</v>
      </c>
      <c r="AT35" s="564">
        <v>79</v>
      </c>
      <c r="AU35" s="564">
        <v>74</v>
      </c>
      <c r="AV35" s="564">
        <v>2287</v>
      </c>
      <c r="AW35" s="564">
        <v>1574</v>
      </c>
      <c r="AX35" s="564">
        <v>713</v>
      </c>
      <c r="BK35" s="564">
        <v>85</v>
      </c>
      <c r="BL35" s="564">
        <v>78</v>
      </c>
      <c r="BM35" s="564">
        <v>100</v>
      </c>
      <c r="BN35" s="564">
        <v>54</v>
      </c>
      <c r="BO35" s="564">
        <v>36</v>
      </c>
      <c r="BP35" s="564">
        <v>18</v>
      </c>
      <c r="BQ35" s="564">
        <v>91</v>
      </c>
      <c r="BR35" s="564">
        <v>86</v>
      </c>
      <c r="BS35" s="564">
        <v>100</v>
      </c>
      <c r="BT35" s="564">
        <v>54</v>
      </c>
      <c r="BU35" s="564">
        <v>36</v>
      </c>
      <c r="BV35" s="564">
        <v>18</v>
      </c>
      <c r="BW35" s="564">
        <v>87</v>
      </c>
      <c r="BX35" s="564" t="s">
        <v>415</v>
      </c>
      <c r="BY35" s="564" t="s">
        <v>415</v>
      </c>
      <c r="BZ35" s="564">
        <v>54</v>
      </c>
      <c r="CA35" s="564">
        <v>36</v>
      </c>
      <c r="CB35" s="564">
        <v>18</v>
      </c>
      <c r="CO35" s="564">
        <v>78</v>
      </c>
      <c r="CP35" s="564">
        <v>80</v>
      </c>
      <c r="CQ35" s="564">
        <v>75</v>
      </c>
      <c r="CR35" s="564">
        <v>1840</v>
      </c>
      <c r="CS35" s="564">
        <v>1290</v>
      </c>
      <c r="CT35" s="564">
        <v>550</v>
      </c>
      <c r="CU35" s="564">
        <v>84</v>
      </c>
      <c r="CV35" s="564">
        <v>84</v>
      </c>
      <c r="CW35" s="564">
        <v>83</v>
      </c>
      <c r="CX35" s="564">
        <v>1837</v>
      </c>
      <c r="CY35" s="564">
        <v>1288</v>
      </c>
      <c r="CZ35" s="564">
        <v>549</v>
      </c>
      <c r="DA35" s="564">
        <v>76</v>
      </c>
      <c r="DB35" s="564">
        <v>78</v>
      </c>
      <c r="DC35" s="564">
        <v>73</v>
      </c>
      <c r="DD35" s="564">
        <v>1837</v>
      </c>
      <c r="DE35" s="564">
        <v>1289</v>
      </c>
      <c r="DF35" s="564">
        <v>548</v>
      </c>
      <c r="DS35" s="564">
        <v>75</v>
      </c>
      <c r="DT35" s="564">
        <v>76</v>
      </c>
      <c r="DU35" s="564">
        <v>73</v>
      </c>
      <c r="DV35" s="564">
        <v>31501</v>
      </c>
      <c r="DW35" s="564">
        <v>21632</v>
      </c>
      <c r="DX35" s="564">
        <v>9869</v>
      </c>
      <c r="DY35" s="564">
        <v>81</v>
      </c>
      <c r="DZ35" s="564">
        <v>81</v>
      </c>
      <c r="EA35" s="564">
        <v>81</v>
      </c>
      <c r="EB35" s="564">
        <v>31496</v>
      </c>
      <c r="EC35" s="564">
        <v>21623</v>
      </c>
      <c r="ED35" s="564">
        <v>9873</v>
      </c>
      <c r="EE35" s="564">
        <v>74</v>
      </c>
      <c r="EF35" s="564">
        <v>76</v>
      </c>
      <c r="EG35" s="564">
        <v>68</v>
      </c>
      <c r="EH35" s="564">
        <v>31481</v>
      </c>
      <c r="EI35" s="564">
        <v>21615</v>
      </c>
      <c r="EJ35" s="564">
        <v>9866</v>
      </c>
      <c r="EW35" s="564">
        <v>75</v>
      </c>
      <c r="EX35" s="564">
        <v>77</v>
      </c>
      <c r="EY35" s="564">
        <v>73</v>
      </c>
      <c r="EZ35" s="564">
        <v>39163</v>
      </c>
      <c r="FA35" s="564">
        <v>26809</v>
      </c>
      <c r="FB35" s="564">
        <v>12354</v>
      </c>
      <c r="FC35" s="564">
        <v>81</v>
      </c>
      <c r="FD35" s="564">
        <v>81</v>
      </c>
      <c r="FE35" s="564">
        <v>82</v>
      </c>
      <c r="FF35" s="564">
        <v>39165</v>
      </c>
      <c r="FG35" s="564">
        <v>26806</v>
      </c>
      <c r="FH35" s="564">
        <v>12359</v>
      </c>
      <c r="FI35" s="564">
        <v>74</v>
      </c>
      <c r="FJ35" s="564">
        <v>77</v>
      </c>
      <c r="FK35" s="564">
        <v>68</v>
      </c>
      <c r="FL35" s="564">
        <v>39127</v>
      </c>
      <c r="FM35" s="564">
        <v>26784</v>
      </c>
      <c r="FN35" s="564">
        <v>12343</v>
      </c>
    </row>
    <row r="36" spans="1:228" s="564" customFormat="1" x14ac:dyDescent="0.25">
      <c r="A36" s="567"/>
      <c r="B36" s="565" t="s">
        <v>53</v>
      </c>
      <c r="C36" s="564">
        <v>42</v>
      </c>
      <c r="D36" s="564">
        <v>43</v>
      </c>
      <c r="E36" s="564">
        <v>39</v>
      </c>
      <c r="F36" s="564">
        <v>1305</v>
      </c>
      <c r="G36" s="564">
        <v>877</v>
      </c>
      <c r="H36" s="564">
        <v>428</v>
      </c>
      <c r="I36" s="564">
        <v>45</v>
      </c>
      <c r="J36" s="564">
        <v>47</v>
      </c>
      <c r="K36" s="564">
        <v>40</v>
      </c>
      <c r="L36" s="564">
        <v>1302</v>
      </c>
      <c r="M36" s="564">
        <v>873</v>
      </c>
      <c r="N36" s="564">
        <v>429</v>
      </c>
      <c r="O36" s="564">
        <v>43</v>
      </c>
      <c r="P36" s="564">
        <v>46</v>
      </c>
      <c r="Q36" s="564">
        <v>38</v>
      </c>
      <c r="R36" s="564">
        <v>1300</v>
      </c>
      <c r="S36" s="564">
        <v>873</v>
      </c>
      <c r="T36" s="564">
        <v>427</v>
      </c>
      <c r="AG36" s="564">
        <v>46</v>
      </c>
      <c r="AH36" s="564">
        <v>47</v>
      </c>
      <c r="AI36" s="564">
        <v>43</v>
      </c>
      <c r="AJ36" s="564">
        <v>1030</v>
      </c>
      <c r="AK36" s="564">
        <v>776</v>
      </c>
      <c r="AL36" s="564">
        <v>254</v>
      </c>
      <c r="AM36" s="564">
        <v>48</v>
      </c>
      <c r="AN36" s="564">
        <v>49</v>
      </c>
      <c r="AO36" s="564">
        <v>46</v>
      </c>
      <c r="AP36" s="564">
        <v>1029</v>
      </c>
      <c r="AQ36" s="564">
        <v>775</v>
      </c>
      <c r="AR36" s="564">
        <v>254</v>
      </c>
      <c r="AS36" s="564">
        <v>45</v>
      </c>
      <c r="AT36" s="564">
        <v>47</v>
      </c>
      <c r="AU36" s="564">
        <v>40</v>
      </c>
      <c r="AV36" s="564">
        <v>1031</v>
      </c>
      <c r="AW36" s="564">
        <v>776</v>
      </c>
      <c r="AX36" s="564">
        <v>255</v>
      </c>
      <c r="BK36" s="564">
        <v>55</v>
      </c>
      <c r="BL36" s="564">
        <v>58</v>
      </c>
      <c r="BM36" s="564">
        <v>45</v>
      </c>
      <c r="BN36" s="564">
        <v>44</v>
      </c>
      <c r="BO36" s="564">
        <v>33</v>
      </c>
      <c r="BP36" s="564">
        <v>11</v>
      </c>
      <c r="BQ36" s="564">
        <v>59</v>
      </c>
      <c r="BR36" s="564" t="s">
        <v>415</v>
      </c>
      <c r="BS36" s="564" t="s">
        <v>415</v>
      </c>
      <c r="BT36" s="564">
        <v>44</v>
      </c>
      <c r="BU36" s="564">
        <v>33</v>
      </c>
      <c r="BV36" s="564">
        <v>11</v>
      </c>
      <c r="BW36" s="564">
        <v>64</v>
      </c>
      <c r="BX36" s="564">
        <v>70</v>
      </c>
      <c r="BY36" s="564">
        <v>45</v>
      </c>
      <c r="BZ36" s="564">
        <v>44</v>
      </c>
      <c r="CA36" s="564">
        <v>33</v>
      </c>
      <c r="CB36" s="564">
        <v>11</v>
      </c>
      <c r="CO36" s="564">
        <v>51</v>
      </c>
      <c r="CP36" s="564">
        <v>52</v>
      </c>
      <c r="CQ36" s="564">
        <v>48</v>
      </c>
      <c r="CR36" s="564">
        <v>797</v>
      </c>
      <c r="CS36" s="564">
        <v>605</v>
      </c>
      <c r="CT36" s="564">
        <v>192</v>
      </c>
      <c r="CU36" s="564">
        <v>54</v>
      </c>
      <c r="CV36" s="564">
        <v>55</v>
      </c>
      <c r="CW36" s="564">
        <v>50</v>
      </c>
      <c r="CX36" s="564">
        <v>798</v>
      </c>
      <c r="CY36" s="564">
        <v>606</v>
      </c>
      <c r="CZ36" s="564">
        <v>192</v>
      </c>
      <c r="DA36" s="564">
        <v>48</v>
      </c>
      <c r="DB36" s="564">
        <v>52</v>
      </c>
      <c r="DC36" s="564">
        <v>35</v>
      </c>
      <c r="DD36" s="564">
        <v>798</v>
      </c>
      <c r="DE36" s="564">
        <v>606</v>
      </c>
      <c r="DF36" s="564">
        <v>192</v>
      </c>
      <c r="DS36" s="564">
        <v>48</v>
      </c>
      <c r="DT36" s="564">
        <v>50</v>
      </c>
      <c r="DU36" s="564">
        <v>41</v>
      </c>
      <c r="DV36" s="564">
        <v>12919</v>
      </c>
      <c r="DW36" s="564">
        <v>9606</v>
      </c>
      <c r="DX36" s="564">
        <v>3313</v>
      </c>
      <c r="DY36" s="564">
        <v>52</v>
      </c>
      <c r="DZ36" s="564">
        <v>53</v>
      </c>
      <c r="EA36" s="564">
        <v>47</v>
      </c>
      <c r="EB36" s="564">
        <v>12929</v>
      </c>
      <c r="EC36" s="564">
        <v>9624</v>
      </c>
      <c r="ED36" s="564">
        <v>3305</v>
      </c>
      <c r="EE36" s="564">
        <v>48</v>
      </c>
      <c r="EF36" s="564">
        <v>51</v>
      </c>
      <c r="EG36" s="564">
        <v>39</v>
      </c>
      <c r="EH36" s="564">
        <v>12917</v>
      </c>
      <c r="EI36" s="564">
        <v>9602</v>
      </c>
      <c r="EJ36" s="564">
        <v>3315</v>
      </c>
      <c r="EW36" s="564">
        <v>47</v>
      </c>
      <c r="EX36" s="564">
        <v>50</v>
      </c>
      <c r="EY36" s="564">
        <v>41</v>
      </c>
      <c r="EZ36" s="564">
        <v>16423</v>
      </c>
      <c r="FA36" s="564">
        <v>12128</v>
      </c>
      <c r="FB36" s="564">
        <v>4295</v>
      </c>
      <c r="FC36" s="564">
        <v>51</v>
      </c>
      <c r="FD36" s="564">
        <v>53</v>
      </c>
      <c r="FE36" s="564">
        <v>47</v>
      </c>
      <c r="FF36" s="564">
        <v>16428</v>
      </c>
      <c r="FG36" s="564">
        <v>12141</v>
      </c>
      <c r="FH36" s="564">
        <v>4287</v>
      </c>
      <c r="FI36" s="564">
        <v>47</v>
      </c>
      <c r="FJ36" s="564">
        <v>50</v>
      </c>
      <c r="FK36" s="564">
        <v>39</v>
      </c>
      <c r="FL36" s="564">
        <v>16415</v>
      </c>
      <c r="FM36" s="564">
        <v>12119</v>
      </c>
      <c r="FN36" s="564">
        <v>4296</v>
      </c>
    </row>
    <row r="37" spans="1:228" s="564" customFormat="1" x14ac:dyDescent="0.25">
      <c r="A37" s="567"/>
      <c r="B37" s="565"/>
    </row>
    <row r="38" spans="1:228" x14ac:dyDescent="0.25">
      <c r="A38" s="567"/>
      <c r="B38" s="565" t="s">
        <v>437</v>
      </c>
      <c r="C38" s="564">
        <v>89</v>
      </c>
      <c r="D38" s="564">
        <v>88</v>
      </c>
      <c r="E38" s="564">
        <v>90</v>
      </c>
      <c r="F38" s="564">
        <v>50938</v>
      </c>
      <c r="G38" s="564">
        <v>25962</v>
      </c>
      <c r="H38" s="564">
        <v>24976</v>
      </c>
      <c r="I38" s="564">
        <v>93</v>
      </c>
      <c r="J38" s="564">
        <v>92</v>
      </c>
      <c r="K38" s="564">
        <v>95</v>
      </c>
      <c r="L38" s="564">
        <v>50992</v>
      </c>
      <c r="M38" s="564">
        <v>25990</v>
      </c>
      <c r="N38" s="564">
        <v>25002</v>
      </c>
      <c r="O38" s="564">
        <v>91</v>
      </c>
      <c r="P38" s="564">
        <v>91</v>
      </c>
      <c r="Q38" s="564">
        <v>90</v>
      </c>
      <c r="R38" s="564">
        <v>51129</v>
      </c>
      <c r="S38" s="564">
        <v>26072</v>
      </c>
      <c r="T38" s="564">
        <v>25057</v>
      </c>
      <c r="U38" s="564"/>
      <c r="V38" s="564"/>
      <c r="W38" s="564"/>
      <c r="X38" s="564"/>
      <c r="Y38" s="564"/>
      <c r="Z38" s="564"/>
      <c r="AA38" s="564"/>
      <c r="AB38" s="564"/>
      <c r="AC38" s="564"/>
      <c r="AD38" s="564"/>
      <c r="AE38" s="564"/>
      <c r="AF38" s="564"/>
      <c r="AG38" s="564">
        <v>88</v>
      </c>
      <c r="AH38" s="564">
        <v>87</v>
      </c>
      <c r="AI38" s="564">
        <v>90</v>
      </c>
      <c r="AJ38" s="564">
        <v>25388</v>
      </c>
      <c r="AK38" s="564">
        <v>12792</v>
      </c>
      <c r="AL38" s="564">
        <v>12596</v>
      </c>
      <c r="AM38" s="564">
        <v>92</v>
      </c>
      <c r="AN38" s="564">
        <v>90</v>
      </c>
      <c r="AO38" s="564">
        <v>94</v>
      </c>
      <c r="AP38" s="564">
        <v>25410</v>
      </c>
      <c r="AQ38" s="564">
        <v>12801</v>
      </c>
      <c r="AR38" s="564">
        <v>12609</v>
      </c>
      <c r="AS38" s="564">
        <v>89</v>
      </c>
      <c r="AT38" s="564">
        <v>88</v>
      </c>
      <c r="AU38" s="564">
        <v>89</v>
      </c>
      <c r="AV38" s="564">
        <v>25386</v>
      </c>
      <c r="AW38" s="564">
        <v>12789</v>
      </c>
      <c r="AX38" s="564">
        <v>12597</v>
      </c>
      <c r="AY38" s="564"/>
      <c r="AZ38" s="564"/>
      <c r="BA38" s="564"/>
      <c r="BB38" s="564"/>
      <c r="BC38" s="564"/>
      <c r="BD38" s="564"/>
      <c r="BE38" s="564"/>
      <c r="BF38" s="564"/>
      <c r="BG38" s="564"/>
      <c r="BH38" s="564"/>
      <c r="BI38" s="564"/>
      <c r="BJ38" s="564"/>
      <c r="BK38" s="564">
        <v>93</v>
      </c>
      <c r="BL38" s="564">
        <v>92</v>
      </c>
      <c r="BM38" s="564">
        <v>94</v>
      </c>
      <c r="BN38" s="564">
        <v>1595</v>
      </c>
      <c r="BO38" s="564">
        <v>756</v>
      </c>
      <c r="BP38" s="564">
        <v>839</v>
      </c>
      <c r="BQ38" s="564">
        <v>95</v>
      </c>
      <c r="BR38" s="564">
        <v>94</v>
      </c>
      <c r="BS38" s="564">
        <v>97</v>
      </c>
      <c r="BT38" s="564">
        <v>1599</v>
      </c>
      <c r="BU38" s="564">
        <v>758</v>
      </c>
      <c r="BV38" s="564">
        <v>841</v>
      </c>
      <c r="BW38" s="564">
        <v>96</v>
      </c>
      <c r="BX38" s="564">
        <v>96</v>
      </c>
      <c r="BY38" s="564">
        <v>96</v>
      </c>
      <c r="BZ38" s="564">
        <v>1623</v>
      </c>
      <c r="CA38" s="564">
        <v>774</v>
      </c>
      <c r="CB38" s="564">
        <v>849</v>
      </c>
      <c r="CC38" s="564"/>
      <c r="CD38" s="564"/>
      <c r="CE38" s="564"/>
      <c r="CF38" s="564"/>
      <c r="CG38" s="564"/>
      <c r="CH38" s="564"/>
      <c r="CI38" s="564"/>
      <c r="CJ38" s="564"/>
      <c r="CK38" s="564"/>
      <c r="CL38" s="564"/>
      <c r="CM38" s="564"/>
      <c r="CN38" s="564"/>
      <c r="CO38" s="564">
        <v>89</v>
      </c>
      <c r="CP38" s="564">
        <v>88</v>
      </c>
      <c r="CQ38" s="564">
        <v>90</v>
      </c>
      <c r="CR38" s="564">
        <v>22602</v>
      </c>
      <c r="CS38" s="564">
        <v>11455</v>
      </c>
      <c r="CT38" s="564">
        <v>11147</v>
      </c>
      <c r="CU38" s="564">
        <v>92</v>
      </c>
      <c r="CV38" s="564">
        <v>91</v>
      </c>
      <c r="CW38" s="564">
        <v>94</v>
      </c>
      <c r="CX38" s="564">
        <v>22617</v>
      </c>
      <c r="CY38" s="564">
        <v>11460</v>
      </c>
      <c r="CZ38" s="564">
        <v>11157</v>
      </c>
      <c r="DA38" s="564">
        <v>88</v>
      </c>
      <c r="DB38" s="564">
        <v>88</v>
      </c>
      <c r="DC38" s="564">
        <v>88</v>
      </c>
      <c r="DD38" s="564">
        <v>22660</v>
      </c>
      <c r="DE38" s="564">
        <v>11489</v>
      </c>
      <c r="DF38" s="564">
        <v>11171</v>
      </c>
      <c r="DG38" s="564"/>
      <c r="DH38" s="564"/>
      <c r="DI38" s="564"/>
      <c r="DJ38" s="564"/>
      <c r="DK38" s="564"/>
      <c r="DL38" s="564"/>
      <c r="DM38" s="564"/>
      <c r="DN38" s="564"/>
      <c r="DO38" s="564"/>
      <c r="DP38" s="564"/>
      <c r="DQ38" s="564"/>
      <c r="DR38" s="564"/>
      <c r="DS38" s="564">
        <v>88</v>
      </c>
      <c r="DT38" s="564">
        <v>87</v>
      </c>
      <c r="DU38" s="564">
        <v>89</v>
      </c>
      <c r="DV38" s="564">
        <v>401370</v>
      </c>
      <c r="DW38" s="564">
        <v>205954</v>
      </c>
      <c r="DX38" s="564">
        <v>195416</v>
      </c>
      <c r="DY38" s="564">
        <v>91</v>
      </c>
      <c r="DZ38" s="564">
        <v>90</v>
      </c>
      <c r="EA38" s="564">
        <v>93</v>
      </c>
      <c r="EB38" s="564">
        <v>401489</v>
      </c>
      <c r="EC38" s="564">
        <v>206007</v>
      </c>
      <c r="ED38" s="564">
        <v>195482</v>
      </c>
      <c r="EE38" s="564">
        <v>88</v>
      </c>
      <c r="EF38" s="564">
        <v>88</v>
      </c>
      <c r="EG38" s="564">
        <v>87</v>
      </c>
      <c r="EH38" s="564">
        <v>401554</v>
      </c>
      <c r="EI38" s="564">
        <v>206065</v>
      </c>
      <c r="EJ38" s="564">
        <v>195489</v>
      </c>
      <c r="EK38" s="564"/>
      <c r="EL38" s="564"/>
      <c r="EM38" s="564"/>
      <c r="EN38" s="564"/>
      <c r="EO38" s="564"/>
      <c r="EP38" s="564"/>
      <c r="EQ38" s="564"/>
      <c r="ER38" s="564"/>
      <c r="ES38" s="564"/>
      <c r="ET38" s="564"/>
      <c r="EU38" s="564"/>
      <c r="EV38" s="564"/>
      <c r="EW38" s="564">
        <v>88</v>
      </c>
      <c r="EX38" s="564">
        <v>87</v>
      </c>
      <c r="EY38" s="564">
        <v>89</v>
      </c>
      <c r="EZ38" s="564">
        <v>511875</v>
      </c>
      <c r="FA38" s="564">
        <v>262002</v>
      </c>
      <c r="FB38" s="564">
        <v>249873</v>
      </c>
      <c r="FC38" s="564">
        <v>92</v>
      </c>
      <c r="FD38" s="564">
        <v>90</v>
      </c>
      <c r="FE38" s="564">
        <v>93</v>
      </c>
      <c r="FF38" s="564">
        <v>512118</v>
      </c>
      <c r="FG38" s="564">
        <v>262114</v>
      </c>
      <c r="FH38" s="564">
        <v>250004</v>
      </c>
      <c r="FI38" s="564">
        <v>88</v>
      </c>
      <c r="FJ38" s="564">
        <v>88</v>
      </c>
      <c r="FK38" s="564">
        <v>88</v>
      </c>
      <c r="FL38" s="564">
        <v>512237</v>
      </c>
      <c r="FM38" s="564">
        <v>262234</v>
      </c>
      <c r="FN38" s="564">
        <v>250003</v>
      </c>
    </row>
    <row r="40" spans="1:228" x14ac:dyDescent="0.25">
      <c r="T40" s="568"/>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5"/>
  <sheetViews>
    <sheetView topLeftCell="FJ1" zoomScale="80" zoomScaleNormal="80" workbookViewId="0">
      <selection activeCell="M45" sqref="M45"/>
    </sheetView>
  </sheetViews>
  <sheetFormatPr defaultColWidth="9.140625" defaultRowHeight="15" x14ac:dyDescent="0.25"/>
  <cols>
    <col min="1" max="1" width="9.140625" style="554"/>
    <col min="2" max="2" width="30.140625" style="554" customWidth="1"/>
    <col min="3" max="16384" width="9.140625" style="554"/>
  </cols>
  <sheetData>
    <row r="1" spans="1:182" x14ac:dyDescent="0.25">
      <c r="A1" s="1187" t="s">
        <v>345</v>
      </c>
      <c r="B1" s="1187"/>
      <c r="C1" s="1187"/>
      <c r="D1" s="1187"/>
      <c r="E1" s="1187"/>
      <c r="F1" s="1187"/>
      <c r="G1" s="1187"/>
      <c r="H1" s="1187"/>
      <c r="I1" s="1187"/>
      <c r="J1" s="1187"/>
      <c r="K1" s="1187"/>
      <c r="L1" s="1187"/>
      <c r="M1" s="1187"/>
      <c r="N1" s="1187"/>
      <c r="O1" s="1187"/>
      <c r="P1" s="1187"/>
      <c r="Q1" s="1187"/>
      <c r="R1" s="1187"/>
      <c r="S1" s="1187"/>
      <c r="T1" s="1187"/>
    </row>
    <row r="2" spans="1:182" x14ac:dyDescent="0.25">
      <c r="A2" s="491"/>
      <c r="B2" s="491">
        <v>1</v>
      </c>
      <c r="C2" s="491">
        <v>2</v>
      </c>
      <c r="D2" s="491">
        <v>3</v>
      </c>
      <c r="E2" s="491">
        <v>4</v>
      </c>
      <c r="F2" s="491">
        <v>5</v>
      </c>
      <c r="G2" s="491">
        <v>6</v>
      </c>
      <c r="H2" s="491">
        <v>7</v>
      </c>
      <c r="I2" s="491">
        <v>8</v>
      </c>
      <c r="J2" s="491">
        <v>9</v>
      </c>
      <c r="K2" s="491">
        <v>10</v>
      </c>
      <c r="L2" s="491">
        <v>11</v>
      </c>
      <c r="M2" s="491">
        <v>12</v>
      </c>
      <c r="N2" s="491">
        <v>13</v>
      </c>
      <c r="O2" s="491">
        <v>14</v>
      </c>
      <c r="P2" s="491">
        <v>15</v>
      </c>
      <c r="Q2" s="491">
        <v>16</v>
      </c>
      <c r="R2" s="491">
        <v>17</v>
      </c>
      <c r="S2" s="491">
        <v>18</v>
      </c>
      <c r="T2" s="491">
        <v>19</v>
      </c>
      <c r="U2" s="491">
        <v>20</v>
      </c>
      <c r="V2" s="491">
        <v>21</v>
      </c>
      <c r="W2" s="491">
        <v>22</v>
      </c>
      <c r="X2" s="491">
        <v>23</v>
      </c>
      <c r="Y2" s="491">
        <v>24</v>
      </c>
      <c r="Z2" s="491">
        <v>25</v>
      </c>
      <c r="AA2" s="491">
        <v>26</v>
      </c>
      <c r="AB2" s="491">
        <v>27</v>
      </c>
      <c r="AC2" s="491">
        <v>28</v>
      </c>
      <c r="AD2" s="491">
        <v>29</v>
      </c>
      <c r="AE2" s="491">
        <v>30</v>
      </c>
      <c r="AF2" s="491">
        <v>31</v>
      </c>
      <c r="AG2" s="491">
        <v>32</v>
      </c>
      <c r="AH2" s="491">
        <v>33</v>
      </c>
      <c r="AI2" s="491">
        <v>34</v>
      </c>
      <c r="AJ2" s="491">
        <v>35</v>
      </c>
      <c r="AK2" s="491">
        <v>36</v>
      </c>
      <c r="AL2" s="491">
        <v>37</v>
      </c>
      <c r="AM2" s="491">
        <v>38</v>
      </c>
      <c r="AN2" s="491">
        <v>39</v>
      </c>
      <c r="AO2" s="491">
        <v>40</v>
      </c>
      <c r="AP2" s="491">
        <v>41</v>
      </c>
      <c r="AQ2" s="491">
        <v>42</v>
      </c>
      <c r="AR2" s="491">
        <v>43</v>
      </c>
      <c r="AS2" s="491">
        <v>44</v>
      </c>
      <c r="AT2" s="491">
        <v>45</v>
      </c>
      <c r="AU2" s="491">
        <v>46</v>
      </c>
      <c r="AV2" s="491">
        <v>47</v>
      </c>
      <c r="AW2" s="491">
        <v>48</v>
      </c>
      <c r="AX2" s="491">
        <v>49</v>
      </c>
      <c r="AY2" s="491">
        <v>50</v>
      </c>
      <c r="AZ2" s="491">
        <v>51</v>
      </c>
      <c r="BA2" s="491">
        <v>52</v>
      </c>
      <c r="BB2" s="491">
        <v>53</v>
      </c>
      <c r="BC2" s="491">
        <v>54</v>
      </c>
      <c r="BD2" s="491">
        <v>55</v>
      </c>
      <c r="BE2" s="491">
        <v>56</v>
      </c>
      <c r="BF2" s="491">
        <v>57</v>
      </c>
      <c r="BG2" s="491">
        <v>58</v>
      </c>
      <c r="BH2" s="491">
        <v>59</v>
      </c>
      <c r="BI2" s="491">
        <v>60</v>
      </c>
      <c r="BJ2" s="491">
        <v>61</v>
      </c>
      <c r="BK2" s="491">
        <v>62</v>
      </c>
      <c r="BL2" s="491">
        <v>63</v>
      </c>
      <c r="BM2" s="491">
        <v>64</v>
      </c>
      <c r="BN2" s="491">
        <v>65</v>
      </c>
      <c r="BO2" s="491">
        <v>66</v>
      </c>
      <c r="BP2" s="491">
        <v>67</v>
      </c>
      <c r="BQ2" s="491">
        <v>68</v>
      </c>
      <c r="BR2" s="491">
        <v>69</v>
      </c>
      <c r="BS2" s="491">
        <v>70</v>
      </c>
      <c r="BT2" s="491">
        <v>71</v>
      </c>
      <c r="BU2" s="491">
        <v>72</v>
      </c>
      <c r="BV2" s="491">
        <v>73</v>
      </c>
      <c r="BW2" s="491">
        <v>74</v>
      </c>
      <c r="BX2" s="491">
        <v>75</v>
      </c>
      <c r="BY2" s="491">
        <v>76</v>
      </c>
      <c r="BZ2" s="491">
        <v>77</v>
      </c>
      <c r="CA2" s="491">
        <v>78</v>
      </c>
      <c r="CB2" s="491">
        <v>79</v>
      </c>
      <c r="CC2" s="491">
        <v>80</v>
      </c>
      <c r="CD2" s="491">
        <v>81</v>
      </c>
      <c r="CE2" s="491">
        <v>82</v>
      </c>
      <c r="CF2" s="491">
        <v>83</v>
      </c>
      <c r="CG2" s="491">
        <v>84</v>
      </c>
      <c r="CH2" s="491">
        <v>85</v>
      </c>
      <c r="CI2" s="491">
        <v>86</v>
      </c>
      <c r="CJ2" s="491">
        <v>87</v>
      </c>
      <c r="CK2" s="491">
        <v>88</v>
      </c>
      <c r="CL2" s="491">
        <v>89</v>
      </c>
      <c r="CM2" s="491">
        <v>90</v>
      </c>
      <c r="CN2" s="491">
        <v>91</v>
      </c>
      <c r="CO2" s="491">
        <v>92</v>
      </c>
      <c r="CP2" s="491">
        <v>93</v>
      </c>
      <c r="CQ2" s="491">
        <v>94</v>
      </c>
      <c r="CR2" s="491">
        <v>95</v>
      </c>
      <c r="CS2" s="491">
        <v>96</v>
      </c>
      <c r="CT2" s="491">
        <v>97</v>
      </c>
      <c r="CU2" s="491">
        <v>98</v>
      </c>
      <c r="CV2" s="491">
        <v>99</v>
      </c>
      <c r="CW2" s="491">
        <v>100</v>
      </c>
      <c r="CX2" s="491">
        <v>101</v>
      </c>
      <c r="CY2" s="491">
        <v>102</v>
      </c>
      <c r="CZ2" s="491">
        <v>103</v>
      </c>
      <c r="DA2" s="491">
        <v>104</v>
      </c>
      <c r="DB2" s="491">
        <v>105</v>
      </c>
      <c r="DC2" s="491">
        <v>106</v>
      </c>
      <c r="DD2" s="491">
        <v>107</v>
      </c>
      <c r="DE2" s="491">
        <v>108</v>
      </c>
      <c r="DF2" s="491">
        <v>109</v>
      </c>
      <c r="DG2" s="491">
        <v>110</v>
      </c>
      <c r="DH2" s="491">
        <v>111</v>
      </c>
      <c r="DI2" s="491">
        <v>112</v>
      </c>
      <c r="DJ2" s="491">
        <v>113</v>
      </c>
      <c r="DK2" s="491">
        <v>114</v>
      </c>
      <c r="DL2" s="491">
        <v>115</v>
      </c>
      <c r="DM2" s="491">
        <v>116</v>
      </c>
      <c r="DN2" s="491">
        <v>117</v>
      </c>
      <c r="DO2" s="491">
        <v>118</v>
      </c>
      <c r="DP2" s="491">
        <v>119</v>
      </c>
      <c r="DQ2" s="491">
        <v>120</v>
      </c>
      <c r="DR2" s="491">
        <v>121</v>
      </c>
      <c r="DS2" s="491">
        <v>122</v>
      </c>
      <c r="DT2" s="491">
        <v>123</v>
      </c>
      <c r="DU2" s="491">
        <v>124</v>
      </c>
      <c r="DV2" s="491">
        <v>125</v>
      </c>
      <c r="DW2" s="491">
        <v>126</v>
      </c>
      <c r="DX2" s="491">
        <v>127</v>
      </c>
      <c r="DY2" s="491">
        <v>128</v>
      </c>
      <c r="DZ2" s="491">
        <v>129</v>
      </c>
      <c r="EA2" s="491">
        <v>130</v>
      </c>
      <c r="EB2" s="491">
        <v>131</v>
      </c>
      <c r="EC2" s="491">
        <v>132</v>
      </c>
      <c r="ED2" s="491">
        <v>133</v>
      </c>
      <c r="EE2" s="491">
        <v>134</v>
      </c>
      <c r="EF2" s="491">
        <v>135</v>
      </c>
      <c r="EG2" s="491">
        <v>136</v>
      </c>
      <c r="EH2" s="491">
        <v>137</v>
      </c>
      <c r="EI2" s="491">
        <v>138</v>
      </c>
      <c r="EJ2" s="491">
        <v>139</v>
      </c>
      <c r="EK2" s="491">
        <v>140</v>
      </c>
      <c r="EL2" s="491">
        <v>141</v>
      </c>
      <c r="EM2" s="491">
        <v>142</v>
      </c>
      <c r="EN2" s="491">
        <v>143</v>
      </c>
      <c r="EO2" s="491">
        <v>144</v>
      </c>
      <c r="EP2" s="491">
        <v>145</v>
      </c>
      <c r="EQ2" s="491">
        <v>146</v>
      </c>
      <c r="ER2" s="491">
        <v>147</v>
      </c>
      <c r="ES2" s="491">
        <v>148</v>
      </c>
      <c r="ET2" s="491">
        <v>149</v>
      </c>
      <c r="EU2" s="491">
        <v>150</v>
      </c>
      <c r="EV2" s="491">
        <v>151</v>
      </c>
      <c r="EW2" s="491">
        <v>152</v>
      </c>
      <c r="EX2" s="491">
        <v>153</v>
      </c>
      <c r="EY2" s="491">
        <v>154</v>
      </c>
      <c r="EZ2" s="491">
        <v>155</v>
      </c>
      <c r="FA2" s="491">
        <v>156</v>
      </c>
      <c r="FB2" s="491">
        <v>157</v>
      </c>
      <c r="FC2" s="491">
        <v>158</v>
      </c>
      <c r="FD2" s="491">
        <v>159</v>
      </c>
      <c r="FE2" s="491">
        <v>160</v>
      </c>
      <c r="FF2" s="491">
        <v>161</v>
      </c>
      <c r="FG2" s="491">
        <v>162</v>
      </c>
      <c r="FH2" s="491">
        <v>163</v>
      </c>
      <c r="FI2" s="491">
        <v>164</v>
      </c>
      <c r="FJ2" s="491">
        <v>165</v>
      </c>
      <c r="FK2" s="491">
        <v>166</v>
      </c>
      <c r="FL2" s="491">
        <v>167</v>
      </c>
      <c r="FM2" s="491">
        <v>168</v>
      </c>
      <c r="FN2" s="491">
        <v>169</v>
      </c>
      <c r="FO2" s="491">
        <v>170</v>
      </c>
      <c r="FP2" s="491">
        <v>171</v>
      </c>
      <c r="FQ2" s="491">
        <v>172</v>
      </c>
      <c r="FR2" s="491">
        <v>173</v>
      </c>
      <c r="FS2" s="491">
        <v>174</v>
      </c>
      <c r="FT2" s="491">
        <v>175</v>
      </c>
      <c r="FU2" s="491">
        <v>176</v>
      </c>
      <c r="FV2" s="491">
        <v>177</v>
      </c>
      <c r="FW2" s="491">
        <v>178</v>
      </c>
      <c r="FX2" s="491">
        <v>179</v>
      </c>
      <c r="FY2" s="491">
        <v>180</v>
      </c>
      <c r="FZ2" s="491">
        <v>181</v>
      </c>
    </row>
    <row r="3" spans="1:182" s="564" customFormat="1" x14ac:dyDescent="0.25">
      <c r="A3" s="556"/>
      <c r="B3" s="557" t="s">
        <v>212</v>
      </c>
      <c r="C3" s="558" t="s">
        <v>440</v>
      </c>
      <c r="D3" s="558"/>
      <c r="E3" s="558"/>
      <c r="F3" s="558"/>
      <c r="G3" s="558"/>
      <c r="H3" s="558"/>
      <c r="I3" s="559"/>
      <c r="J3" s="559"/>
      <c r="K3" s="559"/>
      <c r="L3" s="559"/>
      <c r="M3" s="559"/>
      <c r="N3" s="559"/>
      <c r="O3" s="560"/>
      <c r="P3" s="560"/>
      <c r="Q3" s="560"/>
      <c r="R3" s="560"/>
      <c r="S3" s="560"/>
      <c r="T3" s="560"/>
      <c r="U3" s="561"/>
      <c r="V3" s="561"/>
      <c r="W3" s="561"/>
      <c r="X3" s="561"/>
      <c r="Y3" s="561"/>
      <c r="Z3" s="561"/>
      <c r="AA3" s="562"/>
      <c r="AB3" s="562"/>
      <c r="AC3" s="562"/>
      <c r="AD3" s="562"/>
      <c r="AE3" s="562"/>
      <c r="AF3" s="562"/>
      <c r="AG3" s="558"/>
      <c r="AH3" s="558"/>
      <c r="AI3" s="558"/>
      <c r="AJ3" s="558"/>
      <c r="AK3" s="558"/>
      <c r="AL3" s="558"/>
      <c r="AM3" s="563"/>
      <c r="AN3" s="563"/>
      <c r="AO3" s="563"/>
      <c r="AP3" s="563"/>
      <c r="AQ3" s="563"/>
      <c r="AR3" s="563"/>
      <c r="AS3" s="560"/>
      <c r="AT3" s="560"/>
      <c r="AU3" s="560"/>
      <c r="AV3" s="560"/>
      <c r="AW3" s="560"/>
      <c r="AX3" s="560"/>
      <c r="AY3" s="561"/>
      <c r="AZ3" s="561"/>
      <c r="BA3" s="561"/>
      <c r="BB3" s="561"/>
      <c r="BC3" s="561"/>
      <c r="BD3" s="561"/>
      <c r="BE3" s="562"/>
      <c r="BF3" s="562"/>
      <c r="BG3" s="562"/>
      <c r="BH3" s="562"/>
      <c r="BI3" s="562"/>
      <c r="BJ3" s="562"/>
      <c r="BK3" s="558"/>
      <c r="BL3" s="558"/>
      <c r="BM3" s="558"/>
      <c r="BN3" s="558"/>
      <c r="BO3" s="558"/>
      <c r="BP3" s="558"/>
      <c r="BQ3" s="563"/>
      <c r="BR3" s="563"/>
      <c r="BS3" s="563"/>
      <c r="BT3" s="563"/>
      <c r="BU3" s="563"/>
      <c r="BV3" s="563"/>
      <c r="BW3" s="560"/>
      <c r="BX3" s="560"/>
      <c r="BY3" s="560"/>
      <c r="BZ3" s="560"/>
      <c r="CA3" s="560"/>
      <c r="CB3" s="560"/>
      <c r="CC3" s="561"/>
      <c r="CD3" s="561"/>
      <c r="CE3" s="561"/>
      <c r="CF3" s="561"/>
      <c r="CG3" s="561"/>
      <c r="CH3" s="561"/>
      <c r="CI3" s="562"/>
      <c r="CJ3" s="562"/>
      <c r="CK3" s="562"/>
      <c r="CL3" s="562"/>
      <c r="CM3" s="562"/>
      <c r="CN3" s="562"/>
      <c r="CO3" s="558"/>
      <c r="CP3" s="558"/>
      <c r="CQ3" s="558"/>
      <c r="CR3" s="558"/>
      <c r="CS3" s="558"/>
      <c r="CT3" s="558"/>
      <c r="CU3" s="563"/>
      <c r="CV3" s="563"/>
      <c r="CW3" s="563"/>
      <c r="CX3" s="563"/>
      <c r="CY3" s="563"/>
      <c r="CZ3" s="563"/>
      <c r="DA3" s="560"/>
      <c r="DB3" s="560"/>
      <c r="DC3" s="560"/>
      <c r="DD3" s="560"/>
      <c r="DE3" s="560"/>
      <c r="DF3" s="560"/>
      <c r="DG3" s="561"/>
      <c r="DH3" s="561"/>
      <c r="DI3" s="561"/>
      <c r="DJ3" s="561"/>
      <c r="DK3" s="561"/>
      <c r="DL3" s="561"/>
      <c r="DM3" s="562"/>
      <c r="DN3" s="562"/>
      <c r="DO3" s="562"/>
      <c r="DP3" s="562"/>
      <c r="DQ3" s="562"/>
      <c r="DR3" s="562"/>
      <c r="DS3" s="558"/>
      <c r="DT3" s="558"/>
      <c r="DU3" s="558"/>
      <c r="DV3" s="558"/>
      <c r="DW3" s="558"/>
      <c r="DX3" s="558"/>
      <c r="DY3" s="563"/>
      <c r="DZ3" s="563"/>
      <c r="EA3" s="563"/>
      <c r="EB3" s="563"/>
      <c r="EC3" s="563"/>
      <c r="ED3" s="563"/>
      <c r="EE3" s="560"/>
      <c r="EF3" s="560"/>
      <c r="EG3" s="560"/>
      <c r="EH3" s="560"/>
      <c r="EI3" s="560"/>
      <c r="EJ3" s="560"/>
      <c r="EK3" s="561"/>
      <c r="EL3" s="561"/>
      <c r="EM3" s="561"/>
      <c r="EN3" s="561"/>
      <c r="EO3" s="561"/>
      <c r="EP3" s="561"/>
      <c r="EQ3" s="562"/>
      <c r="ER3" s="562"/>
      <c r="ES3" s="562"/>
      <c r="ET3" s="562"/>
      <c r="EU3" s="562"/>
      <c r="EV3" s="562"/>
      <c r="EW3" s="558"/>
      <c r="EX3" s="558"/>
      <c r="EY3" s="558"/>
      <c r="EZ3" s="558"/>
      <c r="FA3" s="558"/>
      <c r="FB3" s="558"/>
      <c r="FC3" s="563"/>
      <c r="FD3" s="563"/>
      <c r="FE3" s="563"/>
      <c r="FF3" s="563"/>
      <c r="FG3" s="563"/>
      <c r="FH3" s="563"/>
      <c r="FI3" s="560"/>
      <c r="FJ3" s="560"/>
      <c r="FK3" s="560"/>
      <c r="FL3" s="560"/>
      <c r="FM3" s="560"/>
      <c r="FN3" s="560"/>
      <c r="FO3" s="561"/>
      <c r="FP3" s="561"/>
      <c r="FQ3" s="561"/>
      <c r="FR3" s="561"/>
      <c r="FS3" s="561"/>
      <c r="FT3" s="561"/>
      <c r="FU3" s="562"/>
      <c r="FV3" s="562"/>
      <c r="FW3" s="562"/>
      <c r="FX3" s="562"/>
      <c r="FY3" s="562"/>
      <c r="FZ3" s="562"/>
    </row>
    <row r="4" spans="1:182" s="564" customFormat="1" x14ac:dyDescent="0.25">
      <c r="A4" s="556"/>
      <c r="B4" s="557"/>
      <c r="C4" s="558" t="s">
        <v>35</v>
      </c>
      <c r="D4" s="558"/>
      <c r="E4" s="558"/>
      <c r="F4" s="558"/>
      <c r="G4" s="558"/>
      <c r="H4" s="558"/>
      <c r="I4" s="559"/>
      <c r="J4" s="559"/>
      <c r="K4" s="559"/>
      <c r="L4" s="559"/>
      <c r="M4" s="559"/>
      <c r="N4" s="559"/>
      <c r="O4" s="560"/>
      <c r="P4" s="560"/>
      <c r="Q4" s="560"/>
      <c r="R4" s="560"/>
      <c r="S4" s="560"/>
      <c r="T4" s="560"/>
      <c r="U4" s="561"/>
      <c r="V4" s="561"/>
      <c r="W4" s="561"/>
      <c r="X4" s="561"/>
      <c r="Y4" s="561"/>
      <c r="Z4" s="561"/>
      <c r="AA4" s="562" t="s">
        <v>346</v>
      </c>
      <c r="AB4" s="562"/>
      <c r="AC4" s="562"/>
      <c r="AD4" s="562"/>
      <c r="AE4" s="562"/>
      <c r="AF4" s="562"/>
      <c r="AG4" s="558" t="s">
        <v>36</v>
      </c>
      <c r="AH4" s="558"/>
      <c r="AI4" s="558"/>
      <c r="AJ4" s="558"/>
      <c r="AK4" s="558"/>
      <c r="AL4" s="558"/>
      <c r="AM4" s="563"/>
      <c r="AN4" s="563"/>
      <c r="AO4" s="563"/>
      <c r="AP4" s="563"/>
      <c r="AQ4" s="563"/>
      <c r="AR4" s="563"/>
      <c r="AS4" s="560"/>
      <c r="AT4" s="560"/>
      <c r="AU4" s="560"/>
      <c r="AV4" s="560"/>
      <c r="AW4" s="560"/>
      <c r="AX4" s="560"/>
      <c r="AY4" s="561"/>
      <c r="AZ4" s="561"/>
      <c r="BA4" s="561"/>
      <c r="BB4" s="561"/>
      <c r="BC4" s="561"/>
      <c r="BD4" s="561"/>
      <c r="BE4" s="562"/>
      <c r="BF4" s="562"/>
      <c r="BG4" s="562"/>
      <c r="BH4" s="562"/>
      <c r="BI4" s="562"/>
      <c r="BJ4" s="562"/>
      <c r="BK4" s="558" t="s">
        <v>37</v>
      </c>
      <c r="BL4" s="558"/>
      <c r="BM4" s="558"/>
      <c r="BN4" s="558"/>
      <c r="BO4" s="558"/>
      <c r="BP4" s="558"/>
      <c r="BQ4" s="563"/>
      <c r="BR4" s="563"/>
      <c r="BS4" s="563"/>
      <c r="BT4" s="563"/>
      <c r="BU4" s="563"/>
      <c r="BV4" s="563"/>
      <c r="BW4" s="560"/>
      <c r="BX4" s="560"/>
      <c r="BY4" s="560"/>
      <c r="BZ4" s="560"/>
      <c r="CA4" s="560"/>
      <c r="CB4" s="560"/>
      <c r="CC4" s="561"/>
      <c r="CD4" s="561"/>
      <c r="CE4" s="561"/>
      <c r="CF4" s="561"/>
      <c r="CG4" s="561"/>
      <c r="CH4" s="561"/>
      <c r="CI4" s="562"/>
      <c r="CJ4" s="562"/>
      <c r="CK4" s="562"/>
      <c r="CL4" s="562"/>
      <c r="CM4" s="562"/>
      <c r="CN4" s="562"/>
      <c r="CO4" s="558" t="s">
        <v>34</v>
      </c>
      <c r="CP4" s="558"/>
      <c r="CQ4" s="558"/>
      <c r="CR4" s="558"/>
      <c r="CS4" s="558"/>
      <c r="CT4" s="558"/>
      <c r="CU4" s="563"/>
      <c r="CV4" s="563"/>
      <c r="CW4" s="563"/>
      <c r="CX4" s="563"/>
      <c r="CY4" s="563"/>
      <c r="CZ4" s="563"/>
      <c r="DA4" s="560"/>
      <c r="DB4" s="560"/>
      <c r="DC4" s="560"/>
      <c r="DD4" s="560"/>
      <c r="DE4" s="560"/>
      <c r="DF4" s="560"/>
      <c r="DG4" s="561"/>
      <c r="DH4" s="561"/>
      <c r="DI4" s="561"/>
      <c r="DJ4" s="561"/>
      <c r="DK4" s="561"/>
      <c r="DL4" s="561"/>
      <c r="DM4" s="562"/>
      <c r="DN4" s="562"/>
      <c r="DO4" s="562"/>
      <c r="DP4" s="562"/>
      <c r="DQ4" s="562"/>
      <c r="DR4" s="562"/>
      <c r="DS4" s="558" t="s">
        <v>33</v>
      </c>
      <c r="DT4" s="558"/>
      <c r="DU4" s="558"/>
      <c r="DV4" s="558"/>
      <c r="DW4" s="558"/>
      <c r="DX4" s="558"/>
      <c r="DY4" s="563"/>
      <c r="DZ4" s="563"/>
      <c r="EA4" s="563"/>
      <c r="EB4" s="563"/>
      <c r="EC4" s="563"/>
      <c r="ED4" s="563"/>
      <c r="EE4" s="560"/>
      <c r="EF4" s="560"/>
      <c r="EG4" s="560"/>
      <c r="EH4" s="560"/>
      <c r="EI4" s="560"/>
      <c r="EJ4" s="560"/>
      <c r="EK4" s="561"/>
      <c r="EL4" s="561"/>
      <c r="EM4" s="561"/>
      <c r="EN4" s="561"/>
      <c r="EO4" s="561"/>
      <c r="EP4" s="561"/>
      <c r="EQ4" s="562"/>
      <c r="ER4" s="562"/>
      <c r="ES4" s="562"/>
      <c r="ET4" s="562"/>
      <c r="EU4" s="562"/>
      <c r="EV4" s="562"/>
      <c r="EW4" s="558" t="s">
        <v>326</v>
      </c>
      <c r="EX4" s="558"/>
      <c r="EY4" s="558"/>
      <c r="EZ4" s="558"/>
      <c r="FA4" s="558"/>
      <c r="FB4" s="558"/>
      <c r="FC4" s="563"/>
      <c r="FD4" s="563"/>
      <c r="FE4" s="563"/>
      <c r="FF4" s="563"/>
      <c r="FG4" s="563"/>
      <c r="FH4" s="563"/>
      <c r="FI4" s="560"/>
      <c r="FJ4" s="560"/>
      <c r="FK4" s="560"/>
      <c r="FL4" s="560"/>
      <c r="FM4" s="560"/>
      <c r="FN4" s="560"/>
      <c r="FO4" s="561"/>
      <c r="FP4" s="561"/>
      <c r="FQ4" s="561"/>
      <c r="FR4" s="561"/>
      <c r="FS4" s="561"/>
      <c r="FT4" s="561"/>
      <c r="FU4" s="562"/>
      <c r="FV4" s="562"/>
      <c r="FW4" s="562"/>
      <c r="FX4" s="562"/>
      <c r="FY4" s="562"/>
      <c r="FZ4" s="562"/>
    </row>
    <row r="5" spans="1:182" s="564" customFormat="1" x14ac:dyDescent="0.25">
      <c r="A5" s="556"/>
      <c r="B5" s="557"/>
      <c r="C5" s="558" t="s">
        <v>346</v>
      </c>
      <c r="D5" s="558"/>
      <c r="E5" s="558"/>
      <c r="F5" s="558"/>
      <c r="G5" s="558"/>
      <c r="H5" s="558"/>
      <c r="I5" s="559" t="s">
        <v>347</v>
      </c>
      <c r="J5" s="559"/>
      <c r="K5" s="559"/>
      <c r="L5" s="559"/>
      <c r="M5" s="559"/>
      <c r="N5" s="559"/>
      <c r="O5" s="560" t="s">
        <v>348</v>
      </c>
      <c r="P5" s="560"/>
      <c r="Q5" s="560"/>
      <c r="R5" s="560"/>
      <c r="S5" s="560"/>
      <c r="T5" s="560"/>
      <c r="U5" s="561" t="s">
        <v>349</v>
      </c>
      <c r="V5" s="561"/>
      <c r="W5" s="561"/>
      <c r="X5" s="561"/>
      <c r="Y5" s="561"/>
      <c r="Z5" s="561"/>
      <c r="AA5" s="562">
        <v>1</v>
      </c>
      <c r="AB5" s="562"/>
      <c r="AC5" s="562"/>
      <c r="AD5" s="562"/>
      <c r="AE5" s="562"/>
      <c r="AF5" s="562"/>
      <c r="AG5" s="558" t="s">
        <v>346</v>
      </c>
      <c r="AH5" s="558"/>
      <c r="AI5" s="558"/>
      <c r="AJ5" s="558"/>
      <c r="AK5" s="558"/>
      <c r="AL5" s="558"/>
      <c r="AM5" s="563" t="s">
        <v>347</v>
      </c>
      <c r="AN5" s="563"/>
      <c r="AO5" s="563"/>
      <c r="AP5" s="563"/>
      <c r="AQ5" s="563"/>
      <c r="AR5" s="563"/>
      <c r="AS5" s="560" t="s">
        <v>348</v>
      </c>
      <c r="AT5" s="560"/>
      <c r="AU5" s="560"/>
      <c r="AV5" s="560"/>
      <c r="AW5" s="560"/>
      <c r="AX5" s="560"/>
      <c r="AY5" s="561" t="s">
        <v>349</v>
      </c>
      <c r="AZ5" s="561"/>
      <c r="BA5" s="561"/>
      <c r="BB5" s="561"/>
      <c r="BC5" s="561"/>
      <c r="BD5" s="561"/>
      <c r="BE5" s="562" t="s">
        <v>346</v>
      </c>
      <c r="BF5" s="562"/>
      <c r="BG5" s="562"/>
      <c r="BH5" s="562"/>
      <c r="BI5" s="562"/>
      <c r="BJ5" s="562"/>
      <c r="BK5" s="558" t="s">
        <v>346</v>
      </c>
      <c r="BL5" s="558"/>
      <c r="BM5" s="558"/>
      <c r="BN5" s="558"/>
      <c r="BO5" s="558"/>
      <c r="BP5" s="558"/>
      <c r="BQ5" s="563" t="s">
        <v>347</v>
      </c>
      <c r="BR5" s="563"/>
      <c r="BS5" s="563"/>
      <c r="BT5" s="563"/>
      <c r="BU5" s="563"/>
      <c r="BV5" s="563"/>
      <c r="BW5" s="560" t="s">
        <v>348</v>
      </c>
      <c r="BX5" s="560"/>
      <c r="BY5" s="560"/>
      <c r="BZ5" s="560"/>
      <c r="CA5" s="560"/>
      <c r="CB5" s="560"/>
      <c r="CC5" s="561" t="s">
        <v>349</v>
      </c>
      <c r="CD5" s="561"/>
      <c r="CE5" s="561"/>
      <c r="CF5" s="561"/>
      <c r="CG5" s="561"/>
      <c r="CH5" s="561"/>
      <c r="CI5" s="562" t="s">
        <v>346</v>
      </c>
      <c r="CJ5" s="562"/>
      <c r="CK5" s="562"/>
      <c r="CL5" s="562"/>
      <c r="CM5" s="562"/>
      <c r="CN5" s="562"/>
      <c r="CO5" s="558" t="s">
        <v>346</v>
      </c>
      <c r="CP5" s="558"/>
      <c r="CQ5" s="558"/>
      <c r="CR5" s="558"/>
      <c r="CS5" s="558"/>
      <c r="CT5" s="558"/>
      <c r="CU5" s="563" t="s">
        <v>347</v>
      </c>
      <c r="CV5" s="563"/>
      <c r="CW5" s="563"/>
      <c r="CX5" s="563"/>
      <c r="CY5" s="563"/>
      <c r="CZ5" s="563"/>
      <c r="DA5" s="560" t="s">
        <v>348</v>
      </c>
      <c r="DB5" s="560"/>
      <c r="DC5" s="560"/>
      <c r="DD5" s="560"/>
      <c r="DE5" s="560"/>
      <c r="DF5" s="560"/>
      <c r="DG5" s="561" t="s">
        <v>349</v>
      </c>
      <c r="DH5" s="561"/>
      <c r="DI5" s="561"/>
      <c r="DJ5" s="561"/>
      <c r="DK5" s="561"/>
      <c r="DL5" s="561"/>
      <c r="DM5" s="562" t="s">
        <v>346</v>
      </c>
      <c r="DN5" s="562"/>
      <c r="DO5" s="562"/>
      <c r="DP5" s="562"/>
      <c r="DQ5" s="562"/>
      <c r="DR5" s="562"/>
      <c r="DS5" s="558" t="s">
        <v>346</v>
      </c>
      <c r="DT5" s="558"/>
      <c r="DU5" s="558"/>
      <c r="DV5" s="558"/>
      <c r="DW5" s="558"/>
      <c r="DX5" s="558"/>
      <c r="DY5" s="563" t="s">
        <v>347</v>
      </c>
      <c r="DZ5" s="563"/>
      <c r="EA5" s="563"/>
      <c r="EB5" s="563"/>
      <c r="EC5" s="563"/>
      <c r="ED5" s="563"/>
      <c r="EE5" s="560" t="s">
        <v>348</v>
      </c>
      <c r="EF5" s="560"/>
      <c r="EG5" s="560"/>
      <c r="EH5" s="560"/>
      <c r="EI5" s="560"/>
      <c r="EJ5" s="560"/>
      <c r="EK5" s="561" t="s">
        <v>349</v>
      </c>
      <c r="EL5" s="561"/>
      <c r="EM5" s="561"/>
      <c r="EN5" s="561"/>
      <c r="EO5" s="561"/>
      <c r="EP5" s="561"/>
      <c r="EQ5" s="562" t="s">
        <v>346</v>
      </c>
      <c r="ER5" s="562"/>
      <c r="ES5" s="562"/>
      <c r="ET5" s="562"/>
      <c r="EU5" s="562"/>
      <c r="EV5" s="562"/>
      <c r="EW5" s="558" t="s">
        <v>346</v>
      </c>
      <c r="EX5" s="558"/>
      <c r="EY5" s="558"/>
      <c r="EZ5" s="558"/>
      <c r="FA5" s="558"/>
      <c r="FB5" s="558"/>
      <c r="FC5" s="563" t="s">
        <v>347</v>
      </c>
      <c r="FD5" s="563"/>
      <c r="FE5" s="563"/>
      <c r="FF5" s="563"/>
      <c r="FG5" s="563"/>
      <c r="FH5" s="563"/>
      <c r="FI5" s="560" t="s">
        <v>348</v>
      </c>
      <c r="FJ5" s="560"/>
      <c r="FK5" s="560"/>
      <c r="FL5" s="560"/>
      <c r="FM5" s="560"/>
      <c r="FN5" s="560"/>
      <c r="FO5" s="561" t="s">
        <v>349</v>
      </c>
      <c r="FP5" s="561"/>
      <c r="FQ5" s="561"/>
      <c r="FR5" s="561"/>
      <c r="FS5" s="561"/>
      <c r="FT5" s="561"/>
      <c r="FU5" s="562" t="s">
        <v>346</v>
      </c>
      <c r="FV5" s="562"/>
      <c r="FW5" s="562"/>
      <c r="FX5" s="562"/>
      <c r="FY5" s="562"/>
      <c r="FZ5" s="562"/>
    </row>
    <row r="6" spans="1:182" s="564" customFormat="1" x14ac:dyDescent="0.25">
      <c r="A6" s="556"/>
      <c r="B6" s="557"/>
      <c r="C6" s="558">
        <v>1</v>
      </c>
      <c r="D6" s="558"/>
      <c r="E6" s="558"/>
      <c r="F6" s="558"/>
      <c r="G6" s="558"/>
      <c r="H6" s="558"/>
      <c r="I6" s="559">
        <v>1</v>
      </c>
      <c r="J6" s="559"/>
      <c r="K6" s="559"/>
      <c r="L6" s="559"/>
      <c r="M6" s="559"/>
      <c r="N6" s="559"/>
      <c r="O6" s="560">
        <v>1</v>
      </c>
      <c r="P6" s="560"/>
      <c r="Q6" s="560"/>
      <c r="R6" s="560"/>
      <c r="S6" s="560"/>
      <c r="T6" s="560"/>
      <c r="U6" s="561">
        <v>1</v>
      </c>
      <c r="V6" s="561"/>
      <c r="W6" s="561"/>
      <c r="X6" s="561"/>
      <c r="Y6" s="561"/>
      <c r="Z6" s="561"/>
      <c r="AA6" s="562" t="s">
        <v>347</v>
      </c>
      <c r="AB6" s="562"/>
      <c r="AC6" s="562"/>
      <c r="AD6" s="562"/>
      <c r="AE6" s="562"/>
      <c r="AF6" s="562"/>
      <c r="AG6" s="558">
        <v>1</v>
      </c>
      <c r="AH6" s="558"/>
      <c r="AI6" s="558"/>
      <c r="AJ6" s="558"/>
      <c r="AK6" s="558"/>
      <c r="AL6" s="558"/>
      <c r="AM6" s="563">
        <v>1</v>
      </c>
      <c r="AN6" s="563"/>
      <c r="AO6" s="563"/>
      <c r="AP6" s="563"/>
      <c r="AQ6" s="563"/>
      <c r="AR6" s="563"/>
      <c r="AS6" s="560">
        <v>1</v>
      </c>
      <c r="AT6" s="560"/>
      <c r="AU6" s="560"/>
      <c r="AV6" s="560"/>
      <c r="AW6" s="560"/>
      <c r="AX6" s="560"/>
      <c r="AY6" s="561">
        <v>1</v>
      </c>
      <c r="AZ6" s="561"/>
      <c r="BA6" s="561"/>
      <c r="BB6" s="561"/>
      <c r="BC6" s="561"/>
      <c r="BD6" s="561"/>
      <c r="BE6" s="562">
        <v>1</v>
      </c>
      <c r="BF6" s="562"/>
      <c r="BG6" s="562"/>
      <c r="BH6" s="562"/>
      <c r="BI6" s="562"/>
      <c r="BJ6" s="562"/>
      <c r="BK6" s="558">
        <v>1</v>
      </c>
      <c r="BL6" s="558"/>
      <c r="BM6" s="558"/>
      <c r="BN6" s="558"/>
      <c r="BO6" s="558"/>
      <c r="BP6" s="558"/>
      <c r="BQ6" s="563">
        <v>1</v>
      </c>
      <c r="BR6" s="563"/>
      <c r="BS6" s="563"/>
      <c r="BT6" s="563"/>
      <c r="BU6" s="563"/>
      <c r="BV6" s="563"/>
      <c r="BW6" s="560">
        <v>1</v>
      </c>
      <c r="BX6" s="560"/>
      <c r="BY6" s="560"/>
      <c r="BZ6" s="560"/>
      <c r="CA6" s="560"/>
      <c r="CB6" s="560"/>
      <c r="CC6" s="561">
        <v>1</v>
      </c>
      <c r="CD6" s="561"/>
      <c r="CE6" s="561"/>
      <c r="CF6" s="561"/>
      <c r="CG6" s="561"/>
      <c r="CH6" s="561"/>
      <c r="CI6" s="562">
        <v>1</v>
      </c>
      <c r="CJ6" s="562"/>
      <c r="CK6" s="562"/>
      <c r="CL6" s="562"/>
      <c r="CM6" s="562"/>
      <c r="CN6" s="562"/>
      <c r="CO6" s="558">
        <v>1</v>
      </c>
      <c r="CP6" s="558"/>
      <c r="CQ6" s="558"/>
      <c r="CR6" s="558"/>
      <c r="CS6" s="558"/>
      <c r="CT6" s="558"/>
      <c r="CU6" s="563">
        <v>1</v>
      </c>
      <c r="CV6" s="563"/>
      <c r="CW6" s="563"/>
      <c r="CX6" s="563"/>
      <c r="CY6" s="563"/>
      <c r="CZ6" s="563"/>
      <c r="DA6" s="560">
        <v>1</v>
      </c>
      <c r="DB6" s="560"/>
      <c r="DC6" s="560"/>
      <c r="DD6" s="560"/>
      <c r="DE6" s="560"/>
      <c r="DF6" s="560"/>
      <c r="DG6" s="561">
        <v>1</v>
      </c>
      <c r="DH6" s="561"/>
      <c r="DI6" s="561"/>
      <c r="DJ6" s="561"/>
      <c r="DK6" s="561"/>
      <c r="DL6" s="561"/>
      <c r="DM6" s="562">
        <v>1</v>
      </c>
      <c r="DN6" s="562"/>
      <c r="DO6" s="562"/>
      <c r="DP6" s="562"/>
      <c r="DQ6" s="562"/>
      <c r="DR6" s="562"/>
      <c r="DS6" s="558">
        <v>1</v>
      </c>
      <c r="DT6" s="558"/>
      <c r="DU6" s="558"/>
      <c r="DV6" s="558"/>
      <c r="DW6" s="558"/>
      <c r="DX6" s="558"/>
      <c r="DY6" s="563">
        <v>1</v>
      </c>
      <c r="DZ6" s="563"/>
      <c r="EA6" s="563"/>
      <c r="EB6" s="563"/>
      <c r="EC6" s="563"/>
      <c r="ED6" s="563"/>
      <c r="EE6" s="560">
        <v>1</v>
      </c>
      <c r="EF6" s="560"/>
      <c r="EG6" s="560"/>
      <c r="EH6" s="560"/>
      <c r="EI6" s="560"/>
      <c r="EJ6" s="560"/>
      <c r="EK6" s="561">
        <v>1</v>
      </c>
      <c r="EL6" s="561"/>
      <c r="EM6" s="561"/>
      <c r="EN6" s="561"/>
      <c r="EO6" s="561"/>
      <c r="EP6" s="561"/>
      <c r="EQ6" s="562">
        <v>1</v>
      </c>
      <c r="ER6" s="562"/>
      <c r="ES6" s="562"/>
      <c r="ET6" s="562"/>
      <c r="EU6" s="562"/>
      <c r="EV6" s="562"/>
      <c r="EW6" s="558">
        <v>1</v>
      </c>
      <c r="EX6" s="558"/>
      <c r="EY6" s="558"/>
      <c r="EZ6" s="558"/>
      <c r="FA6" s="558"/>
      <c r="FB6" s="558"/>
      <c r="FC6" s="563">
        <v>1</v>
      </c>
      <c r="FD6" s="563"/>
      <c r="FE6" s="563"/>
      <c r="FF6" s="563"/>
      <c r="FG6" s="563"/>
      <c r="FH6" s="563"/>
      <c r="FI6" s="560">
        <v>1</v>
      </c>
      <c r="FJ6" s="560"/>
      <c r="FK6" s="560"/>
      <c r="FL6" s="560"/>
      <c r="FM6" s="560"/>
      <c r="FN6" s="560"/>
      <c r="FO6" s="561">
        <v>1</v>
      </c>
      <c r="FP6" s="561"/>
      <c r="FQ6" s="561"/>
      <c r="FR6" s="561"/>
      <c r="FS6" s="561"/>
      <c r="FT6" s="561"/>
      <c r="FU6" s="562">
        <v>1</v>
      </c>
      <c r="FV6" s="562"/>
      <c r="FW6" s="562"/>
      <c r="FX6" s="562"/>
      <c r="FY6" s="562"/>
      <c r="FZ6" s="562"/>
    </row>
    <row r="7" spans="1:182" s="564" customFormat="1" x14ac:dyDescent="0.25">
      <c r="A7" s="556"/>
      <c r="B7" s="557"/>
      <c r="C7" s="558" t="s">
        <v>356</v>
      </c>
      <c r="D7" s="558"/>
      <c r="E7" s="558"/>
      <c r="F7" s="558"/>
      <c r="G7" s="558"/>
      <c r="H7" s="558"/>
      <c r="I7" s="559" t="s">
        <v>358</v>
      </c>
      <c r="J7" s="559"/>
      <c r="K7" s="559"/>
      <c r="L7" s="559"/>
      <c r="M7" s="559"/>
      <c r="N7" s="559"/>
      <c r="O7" s="560" t="s">
        <v>360</v>
      </c>
      <c r="P7" s="560"/>
      <c r="Q7" s="560"/>
      <c r="R7" s="560"/>
      <c r="S7" s="560"/>
      <c r="T7" s="560"/>
      <c r="U7" s="561" t="s">
        <v>362</v>
      </c>
      <c r="V7" s="561"/>
      <c r="W7" s="561"/>
      <c r="X7" s="561"/>
      <c r="Y7" s="561"/>
      <c r="Z7" s="561"/>
      <c r="AA7" s="562">
        <v>1</v>
      </c>
      <c r="AB7" s="562"/>
      <c r="AC7" s="562"/>
      <c r="AD7" s="562"/>
      <c r="AE7" s="562"/>
      <c r="AF7" s="562"/>
      <c r="AG7" s="558" t="s">
        <v>356</v>
      </c>
      <c r="AH7" s="558"/>
      <c r="AI7" s="558"/>
      <c r="AJ7" s="558"/>
      <c r="AK7" s="558"/>
      <c r="AL7" s="558"/>
      <c r="AM7" s="563" t="s">
        <v>358</v>
      </c>
      <c r="AN7" s="563"/>
      <c r="AO7" s="563"/>
      <c r="AP7" s="563"/>
      <c r="AQ7" s="563"/>
      <c r="AR7" s="563"/>
      <c r="AS7" s="560" t="s">
        <v>360</v>
      </c>
      <c r="AT7" s="560"/>
      <c r="AU7" s="560"/>
      <c r="AV7" s="560"/>
      <c r="AW7" s="560"/>
      <c r="AX7" s="560"/>
      <c r="AY7" s="561" t="s">
        <v>362</v>
      </c>
      <c r="AZ7" s="561"/>
      <c r="BA7" s="561"/>
      <c r="BB7" s="561"/>
      <c r="BC7" s="561"/>
      <c r="BD7" s="561"/>
      <c r="BE7" s="562" t="s">
        <v>347</v>
      </c>
      <c r="BF7" s="562"/>
      <c r="BG7" s="562"/>
      <c r="BH7" s="562"/>
      <c r="BI7" s="562"/>
      <c r="BJ7" s="562"/>
      <c r="BK7" s="558" t="s">
        <v>356</v>
      </c>
      <c r="BL7" s="558"/>
      <c r="BM7" s="558"/>
      <c r="BN7" s="558"/>
      <c r="BO7" s="558"/>
      <c r="BP7" s="558"/>
      <c r="BQ7" s="563" t="s">
        <v>358</v>
      </c>
      <c r="BR7" s="563"/>
      <c r="BS7" s="563"/>
      <c r="BT7" s="563"/>
      <c r="BU7" s="563"/>
      <c r="BV7" s="563"/>
      <c r="BW7" s="560" t="s">
        <v>360</v>
      </c>
      <c r="BX7" s="560"/>
      <c r="BY7" s="560"/>
      <c r="BZ7" s="560"/>
      <c r="CA7" s="560"/>
      <c r="CB7" s="560"/>
      <c r="CC7" s="561" t="s">
        <v>362</v>
      </c>
      <c r="CD7" s="561"/>
      <c r="CE7" s="561"/>
      <c r="CF7" s="561"/>
      <c r="CG7" s="561"/>
      <c r="CH7" s="561"/>
      <c r="CI7" s="562" t="s">
        <v>347</v>
      </c>
      <c r="CJ7" s="562"/>
      <c r="CK7" s="562"/>
      <c r="CL7" s="562"/>
      <c r="CM7" s="562"/>
      <c r="CN7" s="562"/>
      <c r="CO7" s="558" t="s">
        <v>356</v>
      </c>
      <c r="CP7" s="558"/>
      <c r="CQ7" s="558"/>
      <c r="CR7" s="558"/>
      <c r="CS7" s="558"/>
      <c r="CT7" s="558"/>
      <c r="CU7" s="563" t="s">
        <v>358</v>
      </c>
      <c r="CV7" s="563"/>
      <c r="CW7" s="563"/>
      <c r="CX7" s="563"/>
      <c r="CY7" s="563"/>
      <c r="CZ7" s="563"/>
      <c r="DA7" s="560" t="s">
        <v>360</v>
      </c>
      <c r="DB7" s="560"/>
      <c r="DC7" s="560"/>
      <c r="DD7" s="560"/>
      <c r="DE7" s="560"/>
      <c r="DF7" s="560"/>
      <c r="DG7" s="561" t="s">
        <v>362</v>
      </c>
      <c r="DH7" s="561"/>
      <c r="DI7" s="561"/>
      <c r="DJ7" s="561"/>
      <c r="DK7" s="561"/>
      <c r="DL7" s="561"/>
      <c r="DM7" s="562" t="s">
        <v>347</v>
      </c>
      <c r="DN7" s="562"/>
      <c r="DO7" s="562"/>
      <c r="DP7" s="562"/>
      <c r="DQ7" s="562"/>
      <c r="DR7" s="562"/>
      <c r="DS7" s="558" t="s">
        <v>356</v>
      </c>
      <c r="DT7" s="558"/>
      <c r="DU7" s="558"/>
      <c r="DV7" s="558"/>
      <c r="DW7" s="558"/>
      <c r="DX7" s="558"/>
      <c r="DY7" s="563" t="s">
        <v>358</v>
      </c>
      <c r="DZ7" s="563"/>
      <c r="EA7" s="563"/>
      <c r="EB7" s="563"/>
      <c r="EC7" s="563"/>
      <c r="ED7" s="563"/>
      <c r="EE7" s="560" t="s">
        <v>360</v>
      </c>
      <c r="EF7" s="560"/>
      <c r="EG7" s="560"/>
      <c r="EH7" s="560"/>
      <c r="EI7" s="560"/>
      <c r="EJ7" s="560"/>
      <c r="EK7" s="561" t="s">
        <v>362</v>
      </c>
      <c r="EL7" s="561"/>
      <c r="EM7" s="561"/>
      <c r="EN7" s="561"/>
      <c r="EO7" s="561"/>
      <c r="EP7" s="561"/>
      <c r="EQ7" s="562" t="s">
        <v>347</v>
      </c>
      <c r="ER7" s="562"/>
      <c r="ES7" s="562"/>
      <c r="ET7" s="562"/>
      <c r="EU7" s="562"/>
      <c r="EV7" s="562"/>
      <c r="EW7" s="558" t="s">
        <v>356</v>
      </c>
      <c r="EX7" s="558"/>
      <c r="EY7" s="558"/>
      <c r="EZ7" s="558"/>
      <c r="FA7" s="558"/>
      <c r="FB7" s="558"/>
      <c r="FC7" s="563" t="s">
        <v>358</v>
      </c>
      <c r="FD7" s="563"/>
      <c r="FE7" s="563"/>
      <c r="FF7" s="563"/>
      <c r="FG7" s="563"/>
      <c r="FH7" s="563"/>
      <c r="FI7" s="560" t="s">
        <v>360</v>
      </c>
      <c r="FJ7" s="560"/>
      <c r="FK7" s="560"/>
      <c r="FL7" s="560"/>
      <c r="FM7" s="560"/>
      <c r="FN7" s="560"/>
      <c r="FO7" s="561" t="s">
        <v>362</v>
      </c>
      <c r="FP7" s="561"/>
      <c r="FQ7" s="561"/>
      <c r="FR7" s="561"/>
      <c r="FS7" s="561"/>
      <c r="FT7" s="561"/>
      <c r="FU7" s="562" t="s">
        <v>347</v>
      </c>
      <c r="FV7" s="562"/>
      <c r="FW7" s="562"/>
      <c r="FX7" s="562"/>
      <c r="FY7" s="562"/>
      <c r="FZ7" s="562"/>
    </row>
    <row r="8" spans="1:182" s="564" customFormat="1" x14ac:dyDescent="0.25">
      <c r="A8" s="556"/>
      <c r="B8" s="557"/>
      <c r="C8" s="558">
        <v>1</v>
      </c>
      <c r="D8" s="558"/>
      <c r="E8" s="558"/>
      <c r="F8" s="558" t="s">
        <v>326</v>
      </c>
      <c r="G8" s="558"/>
      <c r="H8" s="558"/>
      <c r="I8" s="559">
        <v>1</v>
      </c>
      <c r="J8" s="559"/>
      <c r="K8" s="559"/>
      <c r="L8" s="559" t="s">
        <v>326</v>
      </c>
      <c r="M8" s="559"/>
      <c r="N8" s="559"/>
      <c r="O8" s="560">
        <v>1</v>
      </c>
      <c r="P8" s="560"/>
      <c r="Q8" s="560"/>
      <c r="R8" s="560" t="s">
        <v>326</v>
      </c>
      <c r="S8" s="560"/>
      <c r="T8" s="560"/>
      <c r="U8" s="561">
        <v>1</v>
      </c>
      <c r="V8" s="561"/>
      <c r="W8" s="561"/>
      <c r="X8" s="561" t="s">
        <v>326</v>
      </c>
      <c r="Y8" s="561"/>
      <c r="Z8" s="561"/>
      <c r="AA8" s="562" t="s">
        <v>348</v>
      </c>
      <c r="AB8" s="562"/>
      <c r="AC8" s="562"/>
      <c r="AD8" s="562"/>
      <c r="AE8" s="562"/>
      <c r="AF8" s="562"/>
      <c r="AG8" s="558">
        <v>1</v>
      </c>
      <c r="AH8" s="558"/>
      <c r="AI8" s="558"/>
      <c r="AJ8" s="558" t="s">
        <v>326</v>
      </c>
      <c r="AK8" s="558"/>
      <c r="AL8" s="558"/>
      <c r="AM8" s="563">
        <v>1</v>
      </c>
      <c r="AN8" s="563"/>
      <c r="AO8" s="563"/>
      <c r="AP8" s="563" t="s">
        <v>326</v>
      </c>
      <c r="AQ8" s="563"/>
      <c r="AR8" s="563"/>
      <c r="AS8" s="560">
        <v>1</v>
      </c>
      <c r="AT8" s="560"/>
      <c r="AU8" s="560"/>
      <c r="AV8" s="560" t="s">
        <v>326</v>
      </c>
      <c r="AW8" s="560"/>
      <c r="AX8" s="560"/>
      <c r="AY8" s="561">
        <v>1</v>
      </c>
      <c r="AZ8" s="561"/>
      <c r="BA8" s="561"/>
      <c r="BB8" s="561" t="s">
        <v>326</v>
      </c>
      <c r="BC8" s="561"/>
      <c r="BD8" s="561"/>
      <c r="BE8" s="562">
        <v>1</v>
      </c>
      <c r="BF8" s="562"/>
      <c r="BG8" s="562"/>
      <c r="BH8" s="562"/>
      <c r="BI8" s="562"/>
      <c r="BJ8" s="562"/>
      <c r="BK8" s="558">
        <v>1</v>
      </c>
      <c r="BL8" s="558"/>
      <c r="BM8" s="558"/>
      <c r="BN8" s="558" t="s">
        <v>326</v>
      </c>
      <c r="BO8" s="558"/>
      <c r="BP8" s="558"/>
      <c r="BQ8" s="563">
        <v>1</v>
      </c>
      <c r="BR8" s="563"/>
      <c r="BS8" s="563"/>
      <c r="BT8" s="563" t="s">
        <v>326</v>
      </c>
      <c r="BU8" s="563"/>
      <c r="BV8" s="563"/>
      <c r="BW8" s="560">
        <v>1</v>
      </c>
      <c r="BX8" s="560"/>
      <c r="BY8" s="560"/>
      <c r="BZ8" s="560" t="s">
        <v>326</v>
      </c>
      <c r="CA8" s="560"/>
      <c r="CB8" s="560"/>
      <c r="CC8" s="561">
        <v>1</v>
      </c>
      <c r="CD8" s="561"/>
      <c r="CE8" s="561"/>
      <c r="CF8" s="561" t="s">
        <v>326</v>
      </c>
      <c r="CG8" s="561"/>
      <c r="CH8" s="561"/>
      <c r="CI8" s="562">
        <v>1</v>
      </c>
      <c r="CJ8" s="562"/>
      <c r="CK8" s="562"/>
      <c r="CL8" s="562"/>
      <c r="CM8" s="562"/>
      <c r="CN8" s="562"/>
      <c r="CO8" s="558">
        <v>1</v>
      </c>
      <c r="CP8" s="558"/>
      <c r="CQ8" s="558"/>
      <c r="CR8" s="558" t="s">
        <v>326</v>
      </c>
      <c r="CS8" s="558"/>
      <c r="CT8" s="558"/>
      <c r="CU8" s="563">
        <v>1</v>
      </c>
      <c r="CV8" s="563"/>
      <c r="CW8" s="563"/>
      <c r="CX8" s="563" t="s">
        <v>326</v>
      </c>
      <c r="CY8" s="563"/>
      <c r="CZ8" s="563"/>
      <c r="DA8" s="560">
        <v>1</v>
      </c>
      <c r="DB8" s="560"/>
      <c r="DC8" s="560"/>
      <c r="DD8" s="560" t="s">
        <v>326</v>
      </c>
      <c r="DE8" s="560"/>
      <c r="DF8" s="560"/>
      <c r="DG8" s="561">
        <v>1</v>
      </c>
      <c r="DH8" s="561"/>
      <c r="DI8" s="561"/>
      <c r="DJ8" s="561" t="s">
        <v>326</v>
      </c>
      <c r="DK8" s="561"/>
      <c r="DL8" s="561"/>
      <c r="DM8" s="562">
        <v>1</v>
      </c>
      <c r="DN8" s="562"/>
      <c r="DO8" s="562"/>
      <c r="DP8" s="562"/>
      <c r="DQ8" s="562"/>
      <c r="DR8" s="562"/>
      <c r="DS8" s="558">
        <v>1</v>
      </c>
      <c r="DT8" s="558"/>
      <c r="DU8" s="558"/>
      <c r="DV8" s="558" t="s">
        <v>326</v>
      </c>
      <c r="DW8" s="558"/>
      <c r="DX8" s="558"/>
      <c r="DY8" s="563">
        <v>1</v>
      </c>
      <c r="DZ8" s="563"/>
      <c r="EA8" s="563"/>
      <c r="EB8" s="563" t="s">
        <v>326</v>
      </c>
      <c r="EC8" s="563"/>
      <c r="ED8" s="563"/>
      <c r="EE8" s="560">
        <v>1</v>
      </c>
      <c r="EF8" s="560"/>
      <c r="EG8" s="560"/>
      <c r="EH8" s="560" t="s">
        <v>326</v>
      </c>
      <c r="EI8" s="560"/>
      <c r="EJ8" s="560"/>
      <c r="EK8" s="561">
        <v>1</v>
      </c>
      <c r="EL8" s="561"/>
      <c r="EM8" s="561"/>
      <c r="EN8" s="561" t="s">
        <v>326</v>
      </c>
      <c r="EO8" s="561"/>
      <c r="EP8" s="561"/>
      <c r="EQ8" s="562">
        <v>1</v>
      </c>
      <c r="ER8" s="562"/>
      <c r="ES8" s="562"/>
      <c r="ET8" s="562"/>
      <c r="EU8" s="562"/>
      <c r="EV8" s="562"/>
      <c r="EW8" s="558">
        <v>1</v>
      </c>
      <c r="EX8" s="558"/>
      <c r="EY8" s="558"/>
      <c r="EZ8" s="558" t="s">
        <v>326</v>
      </c>
      <c r="FA8" s="558"/>
      <c r="FB8" s="558"/>
      <c r="FC8" s="563">
        <v>1</v>
      </c>
      <c r="FD8" s="563"/>
      <c r="FE8" s="563"/>
      <c r="FF8" s="563" t="s">
        <v>326</v>
      </c>
      <c r="FG8" s="563"/>
      <c r="FH8" s="563"/>
      <c r="FI8" s="560">
        <v>1</v>
      </c>
      <c r="FJ8" s="560"/>
      <c r="FK8" s="560"/>
      <c r="FL8" s="560" t="s">
        <v>326</v>
      </c>
      <c r="FM8" s="560"/>
      <c r="FN8" s="560"/>
      <c r="FO8" s="561">
        <v>1</v>
      </c>
      <c r="FP8" s="561"/>
      <c r="FQ8" s="561"/>
      <c r="FR8" s="561" t="s">
        <v>326</v>
      </c>
      <c r="FS8" s="561"/>
      <c r="FT8" s="561"/>
      <c r="FU8" s="562">
        <v>1</v>
      </c>
      <c r="FV8" s="562"/>
      <c r="FW8" s="562"/>
      <c r="FX8" s="562"/>
      <c r="FY8" s="562"/>
      <c r="FZ8" s="562"/>
    </row>
    <row r="9" spans="1:182" s="564" customFormat="1" x14ac:dyDescent="0.25">
      <c r="C9" s="558" t="s">
        <v>352</v>
      </c>
      <c r="D9" s="558"/>
      <c r="E9" s="558"/>
      <c r="F9" s="558" t="s">
        <v>352</v>
      </c>
      <c r="G9" s="558"/>
      <c r="H9" s="558"/>
      <c r="I9" s="559" t="s">
        <v>352</v>
      </c>
      <c r="J9" s="559"/>
      <c r="K9" s="559"/>
      <c r="L9" s="559" t="s">
        <v>352</v>
      </c>
      <c r="M9" s="559"/>
      <c r="N9" s="559"/>
      <c r="O9" s="560" t="s">
        <v>352</v>
      </c>
      <c r="P9" s="560"/>
      <c r="Q9" s="560"/>
      <c r="R9" s="560" t="s">
        <v>352</v>
      </c>
      <c r="S9" s="560"/>
      <c r="T9" s="560"/>
      <c r="U9" s="561" t="s">
        <v>352</v>
      </c>
      <c r="V9" s="561"/>
      <c r="W9" s="561"/>
      <c r="X9" s="561" t="s">
        <v>352</v>
      </c>
      <c r="Y9" s="561"/>
      <c r="Z9" s="561"/>
      <c r="AA9" s="562"/>
      <c r="AB9" s="562"/>
      <c r="AC9" s="562"/>
      <c r="AD9" s="562"/>
      <c r="AE9" s="562"/>
      <c r="AF9" s="562"/>
      <c r="AG9" s="558" t="s">
        <v>352</v>
      </c>
      <c r="AH9" s="558"/>
      <c r="AI9" s="558"/>
      <c r="AJ9" s="558" t="s">
        <v>352</v>
      </c>
      <c r="AK9" s="558"/>
      <c r="AL9" s="558"/>
      <c r="AM9" s="563" t="s">
        <v>352</v>
      </c>
      <c r="AN9" s="563"/>
      <c r="AO9" s="563"/>
      <c r="AP9" s="563" t="s">
        <v>352</v>
      </c>
      <c r="AQ9" s="563"/>
      <c r="AR9" s="563"/>
      <c r="AS9" s="560" t="s">
        <v>352</v>
      </c>
      <c r="AT9" s="560"/>
      <c r="AU9" s="560"/>
      <c r="AV9" s="560" t="s">
        <v>352</v>
      </c>
      <c r="AW9" s="560"/>
      <c r="AX9" s="560"/>
      <c r="AY9" s="561" t="s">
        <v>352</v>
      </c>
      <c r="AZ9" s="561"/>
      <c r="BA9" s="561"/>
      <c r="BB9" s="561" t="s">
        <v>352</v>
      </c>
      <c r="BC9" s="561"/>
      <c r="BD9" s="561"/>
      <c r="BE9" s="562" t="s">
        <v>348</v>
      </c>
      <c r="BF9" s="562"/>
      <c r="BG9" s="562"/>
      <c r="BH9" s="562"/>
      <c r="BI9" s="562"/>
      <c r="BJ9" s="562"/>
      <c r="BK9" s="558" t="s">
        <v>352</v>
      </c>
      <c r="BL9" s="558"/>
      <c r="BM9" s="558"/>
      <c r="BN9" s="558" t="s">
        <v>352</v>
      </c>
      <c r="BO9" s="558"/>
      <c r="BP9" s="558"/>
      <c r="BQ9" s="563" t="s">
        <v>352</v>
      </c>
      <c r="BR9" s="563"/>
      <c r="BS9" s="563"/>
      <c r="BT9" s="563" t="s">
        <v>352</v>
      </c>
      <c r="BU9" s="563"/>
      <c r="BV9" s="563"/>
      <c r="BW9" s="560" t="s">
        <v>352</v>
      </c>
      <c r="BX9" s="560"/>
      <c r="BY9" s="560"/>
      <c r="BZ9" s="560" t="s">
        <v>352</v>
      </c>
      <c r="CA9" s="560"/>
      <c r="CB9" s="560"/>
      <c r="CC9" s="561" t="s">
        <v>352</v>
      </c>
      <c r="CD9" s="561"/>
      <c r="CE9" s="561"/>
      <c r="CF9" s="561" t="s">
        <v>352</v>
      </c>
      <c r="CG9" s="561"/>
      <c r="CH9" s="561"/>
      <c r="CI9" s="562" t="s">
        <v>348</v>
      </c>
      <c r="CJ9" s="562"/>
      <c r="CK9" s="562"/>
      <c r="CL9" s="562"/>
      <c r="CM9" s="562"/>
      <c r="CN9" s="562"/>
      <c r="CO9" s="558" t="s">
        <v>352</v>
      </c>
      <c r="CP9" s="558"/>
      <c r="CQ9" s="558"/>
      <c r="CR9" s="558" t="s">
        <v>352</v>
      </c>
      <c r="CS9" s="558"/>
      <c r="CT9" s="558"/>
      <c r="CU9" s="563" t="s">
        <v>352</v>
      </c>
      <c r="CV9" s="563"/>
      <c r="CW9" s="563"/>
      <c r="CX9" s="563" t="s">
        <v>352</v>
      </c>
      <c r="CY9" s="563"/>
      <c r="CZ9" s="563"/>
      <c r="DA9" s="560" t="s">
        <v>352</v>
      </c>
      <c r="DB9" s="560"/>
      <c r="DC9" s="560"/>
      <c r="DD9" s="560" t="s">
        <v>352</v>
      </c>
      <c r="DE9" s="560"/>
      <c r="DF9" s="560"/>
      <c r="DG9" s="561" t="s">
        <v>352</v>
      </c>
      <c r="DH9" s="561"/>
      <c r="DI9" s="561"/>
      <c r="DJ9" s="561" t="s">
        <v>352</v>
      </c>
      <c r="DK9" s="561"/>
      <c r="DL9" s="561"/>
      <c r="DM9" s="562" t="s">
        <v>348</v>
      </c>
      <c r="DN9" s="562"/>
      <c r="DO9" s="562"/>
      <c r="DP9" s="562"/>
      <c r="DQ9" s="562"/>
      <c r="DR9" s="562"/>
      <c r="DS9" s="558" t="s">
        <v>352</v>
      </c>
      <c r="DT9" s="558"/>
      <c r="DU9" s="558"/>
      <c r="DV9" s="558" t="s">
        <v>352</v>
      </c>
      <c r="DW9" s="558"/>
      <c r="DX9" s="558"/>
      <c r="DY9" s="563" t="s">
        <v>352</v>
      </c>
      <c r="DZ9" s="563"/>
      <c r="EA9" s="563"/>
      <c r="EB9" s="563" t="s">
        <v>352</v>
      </c>
      <c r="EC9" s="563"/>
      <c r="ED9" s="563"/>
      <c r="EE9" s="560" t="s">
        <v>352</v>
      </c>
      <c r="EF9" s="560"/>
      <c r="EG9" s="560"/>
      <c r="EH9" s="560" t="s">
        <v>352</v>
      </c>
      <c r="EI9" s="560"/>
      <c r="EJ9" s="560"/>
      <c r="EK9" s="561" t="s">
        <v>352</v>
      </c>
      <c r="EL9" s="561"/>
      <c r="EM9" s="561"/>
      <c r="EN9" s="561" t="s">
        <v>352</v>
      </c>
      <c r="EO9" s="561"/>
      <c r="EP9" s="561"/>
      <c r="EQ9" s="562" t="s">
        <v>348</v>
      </c>
      <c r="ER9" s="562"/>
      <c r="ES9" s="562"/>
      <c r="ET9" s="562"/>
      <c r="EU9" s="562"/>
      <c r="EV9" s="562"/>
      <c r="EW9" s="558" t="s">
        <v>352</v>
      </c>
      <c r="EX9" s="558"/>
      <c r="EY9" s="558"/>
      <c r="EZ9" s="558" t="s">
        <v>352</v>
      </c>
      <c r="FA9" s="558"/>
      <c r="FB9" s="558"/>
      <c r="FC9" s="563" t="s">
        <v>352</v>
      </c>
      <c r="FD9" s="563"/>
      <c r="FE9" s="563"/>
      <c r="FF9" s="563" t="s">
        <v>352</v>
      </c>
      <c r="FG9" s="563"/>
      <c r="FH9" s="563"/>
      <c r="FI9" s="560" t="s">
        <v>352</v>
      </c>
      <c r="FJ9" s="560"/>
      <c r="FK9" s="560"/>
      <c r="FL9" s="560" t="s">
        <v>352</v>
      </c>
      <c r="FM9" s="560"/>
      <c r="FN9" s="560"/>
      <c r="FO9" s="561" t="s">
        <v>352</v>
      </c>
      <c r="FP9" s="561"/>
      <c r="FQ9" s="561"/>
      <c r="FR9" s="561" t="s">
        <v>352</v>
      </c>
      <c r="FS9" s="561"/>
      <c r="FT9" s="561"/>
      <c r="FU9" s="562" t="s">
        <v>348</v>
      </c>
      <c r="FV9" s="562"/>
      <c r="FW9" s="562"/>
      <c r="FX9" s="562"/>
      <c r="FY9" s="562"/>
      <c r="FZ9" s="562"/>
    </row>
    <row r="10" spans="1:182" s="564" customFormat="1" x14ac:dyDescent="0.25">
      <c r="C10" s="558" t="s">
        <v>326</v>
      </c>
      <c r="D10" s="558" t="s">
        <v>354</v>
      </c>
      <c r="E10" s="558" t="s">
        <v>353</v>
      </c>
      <c r="F10" s="558" t="s">
        <v>326</v>
      </c>
      <c r="G10" s="558" t="s">
        <v>354</v>
      </c>
      <c r="H10" s="558" t="s">
        <v>353</v>
      </c>
      <c r="I10" s="559" t="s">
        <v>326</v>
      </c>
      <c r="J10" s="559" t="s">
        <v>354</v>
      </c>
      <c r="K10" s="559" t="s">
        <v>353</v>
      </c>
      <c r="L10" s="559" t="s">
        <v>326</v>
      </c>
      <c r="M10" s="559" t="s">
        <v>354</v>
      </c>
      <c r="N10" s="559" t="s">
        <v>353</v>
      </c>
      <c r="O10" s="560" t="s">
        <v>326</v>
      </c>
      <c r="P10" s="560" t="s">
        <v>354</v>
      </c>
      <c r="Q10" s="560" t="s">
        <v>353</v>
      </c>
      <c r="R10" s="560" t="s">
        <v>326</v>
      </c>
      <c r="S10" s="560" t="s">
        <v>354</v>
      </c>
      <c r="T10" s="560" t="s">
        <v>353</v>
      </c>
      <c r="U10" s="561" t="s">
        <v>326</v>
      </c>
      <c r="V10" s="561" t="s">
        <v>354</v>
      </c>
      <c r="W10" s="561" t="s">
        <v>353</v>
      </c>
      <c r="X10" s="561" t="s">
        <v>326</v>
      </c>
      <c r="Y10" s="561" t="s">
        <v>354</v>
      </c>
      <c r="Z10" s="561" t="s">
        <v>353</v>
      </c>
      <c r="AA10" s="562"/>
      <c r="AB10" s="562"/>
      <c r="AC10" s="562"/>
      <c r="AD10" s="562"/>
      <c r="AE10" s="562"/>
      <c r="AF10" s="562"/>
      <c r="AG10" s="558" t="s">
        <v>326</v>
      </c>
      <c r="AH10" s="558" t="s">
        <v>354</v>
      </c>
      <c r="AI10" s="558" t="s">
        <v>353</v>
      </c>
      <c r="AJ10" s="558" t="s">
        <v>326</v>
      </c>
      <c r="AK10" s="558" t="s">
        <v>354</v>
      </c>
      <c r="AL10" s="558" t="s">
        <v>353</v>
      </c>
      <c r="AM10" s="563" t="s">
        <v>326</v>
      </c>
      <c r="AN10" s="563" t="s">
        <v>354</v>
      </c>
      <c r="AO10" s="563" t="s">
        <v>353</v>
      </c>
      <c r="AP10" s="563" t="s">
        <v>326</v>
      </c>
      <c r="AQ10" s="563" t="s">
        <v>354</v>
      </c>
      <c r="AR10" s="563" t="s">
        <v>353</v>
      </c>
      <c r="AS10" s="560" t="s">
        <v>326</v>
      </c>
      <c r="AT10" s="560" t="s">
        <v>354</v>
      </c>
      <c r="AU10" s="560" t="s">
        <v>353</v>
      </c>
      <c r="AV10" s="560" t="s">
        <v>326</v>
      </c>
      <c r="AW10" s="560" t="s">
        <v>354</v>
      </c>
      <c r="AX10" s="560" t="s">
        <v>353</v>
      </c>
      <c r="AY10" s="561" t="s">
        <v>326</v>
      </c>
      <c r="AZ10" s="561" t="s">
        <v>354</v>
      </c>
      <c r="BA10" s="561" t="s">
        <v>353</v>
      </c>
      <c r="BB10" s="561" t="s">
        <v>326</v>
      </c>
      <c r="BC10" s="561" t="s">
        <v>354</v>
      </c>
      <c r="BD10" s="561" t="s">
        <v>353</v>
      </c>
      <c r="BE10" s="562"/>
      <c r="BF10" s="562"/>
      <c r="BG10" s="562"/>
      <c r="BH10" s="562"/>
      <c r="BI10" s="562"/>
      <c r="BJ10" s="562"/>
      <c r="BK10" s="558" t="s">
        <v>326</v>
      </c>
      <c r="BL10" s="558" t="s">
        <v>354</v>
      </c>
      <c r="BM10" s="558" t="s">
        <v>353</v>
      </c>
      <c r="BN10" s="558" t="s">
        <v>326</v>
      </c>
      <c r="BO10" s="558" t="s">
        <v>354</v>
      </c>
      <c r="BP10" s="558" t="s">
        <v>353</v>
      </c>
      <c r="BQ10" s="563" t="s">
        <v>326</v>
      </c>
      <c r="BR10" s="563" t="s">
        <v>354</v>
      </c>
      <c r="BS10" s="563" t="s">
        <v>353</v>
      </c>
      <c r="BT10" s="563" t="s">
        <v>326</v>
      </c>
      <c r="BU10" s="563" t="s">
        <v>354</v>
      </c>
      <c r="BV10" s="563" t="s">
        <v>353</v>
      </c>
      <c r="BW10" s="560" t="s">
        <v>326</v>
      </c>
      <c r="BX10" s="560" t="s">
        <v>354</v>
      </c>
      <c r="BY10" s="560" t="s">
        <v>353</v>
      </c>
      <c r="BZ10" s="560" t="s">
        <v>326</v>
      </c>
      <c r="CA10" s="560" t="s">
        <v>354</v>
      </c>
      <c r="CB10" s="560" t="s">
        <v>353</v>
      </c>
      <c r="CC10" s="561" t="s">
        <v>326</v>
      </c>
      <c r="CD10" s="561" t="s">
        <v>354</v>
      </c>
      <c r="CE10" s="561" t="s">
        <v>353</v>
      </c>
      <c r="CF10" s="561" t="s">
        <v>326</v>
      </c>
      <c r="CG10" s="561" t="s">
        <v>354</v>
      </c>
      <c r="CH10" s="561" t="s">
        <v>353</v>
      </c>
      <c r="CI10" s="562"/>
      <c r="CJ10" s="562"/>
      <c r="CK10" s="562"/>
      <c r="CL10" s="562"/>
      <c r="CM10" s="562"/>
      <c r="CN10" s="562"/>
      <c r="CO10" s="558" t="s">
        <v>326</v>
      </c>
      <c r="CP10" s="558" t="s">
        <v>354</v>
      </c>
      <c r="CQ10" s="558" t="s">
        <v>353</v>
      </c>
      <c r="CR10" s="558" t="s">
        <v>326</v>
      </c>
      <c r="CS10" s="558" t="s">
        <v>354</v>
      </c>
      <c r="CT10" s="558" t="s">
        <v>353</v>
      </c>
      <c r="CU10" s="563" t="s">
        <v>326</v>
      </c>
      <c r="CV10" s="563" t="s">
        <v>354</v>
      </c>
      <c r="CW10" s="563" t="s">
        <v>353</v>
      </c>
      <c r="CX10" s="563" t="s">
        <v>326</v>
      </c>
      <c r="CY10" s="563" t="s">
        <v>354</v>
      </c>
      <c r="CZ10" s="563" t="s">
        <v>353</v>
      </c>
      <c r="DA10" s="560" t="s">
        <v>326</v>
      </c>
      <c r="DB10" s="560" t="s">
        <v>354</v>
      </c>
      <c r="DC10" s="560" t="s">
        <v>353</v>
      </c>
      <c r="DD10" s="560" t="s">
        <v>326</v>
      </c>
      <c r="DE10" s="560" t="s">
        <v>354</v>
      </c>
      <c r="DF10" s="560" t="s">
        <v>353</v>
      </c>
      <c r="DG10" s="561" t="s">
        <v>326</v>
      </c>
      <c r="DH10" s="561" t="s">
        <v>354</v>
      </c>
      <c r="DI10" s="561" t="s">
        <v>353</v>
      </c>
      <c r="DJ10" s="561" t="s">
        <v>326</v>
      </c>
      <c r="DK10" s="561" t="s">
        <v>354</v>
      </c>
      <c r="DL10" s="561" t="s">
        <v>353</v>
      </c>
      <c r="DM10" s="562"/>
      <c r="DN10" s="562"/>
      <c r="DO10" s="562"/>
      <c r="DP10" s="562"/>
      <c r="DQ10" s="562"/>
      <c r="DR10" s="562"/>
      <c r="DS10" s="558" t="s">
        <v>326</v>
      </c>
      <c r="DT10" s="558" t="s">
        <v>354</v>
      </c>
      <c r="DU10" s="558" t="s">
        <v>353</v>
      </c>
      <c r="DV10" s="558" t="s">
        <v>326</v>
      </c>
      <c r="DW10" s="558" t="s">
        <v>354</v>
      </c>
      <c r="DX10" s="558" t="s">
        <v>353</v>
      </c>
      <c r="DY10" s="563" t="s">
        <v>326</v>
      </c>
      <c r="DZ10" s="563" t="s">
        <v>354</v>
      </c>
      <c r="EA10" s="563" t="s">
        <v>353</v>
      </c>
      <c r="EB10" s="563" t="s">
        <v>326</v>
      </c>
      <c r="EC10" s="563" t="s">
        <v>354</v>
      </c>
      <c r="ED10" s="563" t="s">
        <v>353</v>
      </c>
      <c r="EE10" s="560" t="s">
        <v>326</v>
      </c>
      <c r="EF10" s="560" t="s">
        <v>354</v>
      </c>
      <c r="EG10" s="560" t="s">
        <v>353</v>
      </c>
      <c r="EH10" s="560" t="s">
        <v>326</v>
      </c>
      <c r="EI10" s="560" t="s">
        <v>354</v>
      </c>
      <c r="EJ10" s="560" t="s">
        <v>353</v>
      </c>
      <c r="EK10" s="561" t="s">
        <v>326</v>
      </c>
      <c r="EL10" s="561" t="s">
        <v>354</v>
      </c>
      <c r="EM10" s="561" t="s">
        <v>353</v>
      </c>
      <c r="EN10" s="561" t="s">
        <v>326</v>
      </c>
      <c r="EO10" s="561" t="s">
        <v>354</v>
      </c>
      <c r="EP10" s="561" t="s">
        <v>353</v>
      </c>
      <c r="EQ10" s="562"/>
      <c r="ER10" s="562"/>
      <c r="ES10" s="562"/>
      <c r="ET10" s="562"/>
      <c r="EU10" s="562"/>
      <c r="EV10" s="562"/>
      <c r="EW10" s="558" t="s">
        <v>326</v>
      </c>
      <c r="EX10" s="558" t="s">
        <v>354</v>
      </c>
      <c r="EY10" s="558" t="s">
        <v>353</v>
      </c>
      <c r="EZ10" s="558" t="s">
        <v>326</v>
      </c>
      <c r="FA10" s="558" t="s">
        <v>354</v>
      </c>
      <c r="FB10" s="558" t="s">
        <v>353</v>
      </c>
      <c r="FC10" s="563" t="s">
        <v>326</v>
      </c>
      <c r="FD10" s="563" t="s">
        <v>354</v>
      </c>
      <c r="FE10" s="563" t="s">
        <v>353</v>
      </c>
      <c r="FF10" s="563" t="s">
        <v>326</v>
      </c>
      <c r="FG10" s="563" t="s">
        <v>354</v>
      </c>
      <c r="FH10" s="563" t="s">
        <v>353</v>
      </c>
      <c r="FI10" s="560" t="s">
        <v>326</v>
      </c>
      <c r="FJ10" s="560" t="s">
        <v>354</v>
      </c>
      <c r="FK10" s="560" t="s">
        <v>353</v>
      </c>
      <c r="FL10" s="560" t="s">
        <v>326</v>
      </c>
      <c r="FM10" s="560" t="s">
        <v>354</v>
      </c>
      <c r="FN10" s="560" t="s">
        <v>353</v>
      </c>
      <c r="FO10" s="561" t="s">
        <v>326</v>
      </c>
      <c r="FP10" s="561" t="s">
        <v>354</v>
      </c>
      <c r="FQ10" s="561" t="s">
        <v>353</v>
      </c>
      <c r="FR10" s="561" t="s">
        <v>326</v>
      </c>
      <c r="FS10" s="561" t="s">
        <v>354</v>
      </c>
      <c r="FT10" s="561" t="s">
        <v>353</v>
      </c>
      <c r="FU10" s="562"/>
      <c r="FV10" s="562"/>
      <c r="FW10" s="562"/>
      <c r="FX10" s="562"/>
      <c r="FY10" s="562"/>
      <c r="FZ10" s="562"/>
    </row>
    <row r="11" spans="1:182" s="564" customFormat="1" x14ac:dyDescent="0.25">
      <c r="C11" s="558" t="s">
        <v>372</v>
      </c>
      <c r="D11" s="558" t="s">
        <v>372</v>
      </c>
      <c r="E11" s="558" t="s">
        <v>372</v>
      </c>
      <c r="F11" s="558" t="s">
        <v>372</v>
      </c>
      <c r="G11" s="558" t="s">
        <v>372</v>
      </c>
      <c r="H11" s="558" t="s">
        <v>372</v>
      </c>
      <c r="I11" s="559" t="s">
        <v>372</v>
      </c>
      <c r="J11" s="559" t="s">
        <v>372</v>
      </c>
      <c r="K11" s="559" t="s">
        <v>372</v>
      </c>
      <c r="L11" s="559" t="s">
        <v>372</v>
      </c>
      <c r="M11" s="559" t="s">
        <v>372</v>
      </c>
      <c r="N11" s="559" t="s">
        <v>372</v>
      </c>
      <c r="O11" s="560" t="s">
        <v>372</v>
      </c>
      <c r="P11" s="560" t="s">
        <v>372</v>
      </c>
      <c r="Q11" s="560" t="s">
        <v>372</v>
      </c>
      <c r="R11" s="560" t="s">
        <v>372</v>
      </c>
      <c r="S11" s="560" t="s">
        <v>372</v>
      </c>
      <c r="T11" s="560" t="s">
        <v>372</v>
      </c>
      <c r="U11" s="561" t="s">
        <v>372</v>
      </c>
      <c r="V11" s="561" t="s">
        <v>372</v>
      </c>
      <c r="W11" s="561" t="s">
        <v>372</v>
      </c>
      <c r="X11" s="561" t="s">
        <v>372</v>
      </c>
      <c r="Y11" s="561" t="s">
        <v>372</v>
      </c>
      <c r="Z11" s="561" t="s">
        <v>372</v>
      </c>
      <c r="AA11" s="562"/>
      <c r="AB11" s="562"/>
      <c r="AC11" s="562"/>
      <c r="AD11" s="562"/>
      <c r="AE11" s="562"/>
      <c r="AF11" s="562"/>
      <c r="AG11" s="558" t="s">
        <v>372</v>
      </c>
      <c r="AH11" s="558" t="s">
        <v>372</v>
      </c>
      <c r="AI11" s="558" t="s">
        <v>372</v>
      </c>
      <c r="AJ11" s="558" t="s">
        <v>372</v>
      </c>
      <c r="AK11" s="558" t="s">
        <v>372</v>
      </c>
      <c r="AL11" s="558" t="s">
        <v>372</v>
      </c>
      <c r="AM11" s="563" t="s">
        <v>372</v>
      </c>
      <c r="AN11" s="563" t="s">
        <v>372</v>
      </c>
      <c r="AO11" s="563" t="s">
        <v>372</v>
      </c>
      <c r="AP11" s="563" t="s">
        <v>372</v>
      </c>
      <c r="AQ11" s="563" t="s">
        <v>372</v>
      </c>
      <c r="AR11" s="563" t="s">
        <v>372</v>
      </c>
      <c r="AS11" s="560" t="s">
        <v>372</v>
      </c>
      <c r="AT11" s="560" t="s">
        <v>372</v>
      </c>
      <c r="AU11" s="560" t="s">
        <v>372</v>
      </c>
      <c r="AV11" s="560" t="s">
        <v>372</v>
      </c>
      <c r="AW11" s="560" t="s">
        <v>372</v>
      </c>
      <c r="AX11" s="560" t="s">
        <v>372</v>
      </c>
      <c r="AY11" s="561" t="s">
        <v>372</v>
      </c>
      <c r="AZ11" s="561" t="s">
        <v>372</v>
      </c>
      <c r="BA11" s="561" t="s">
        <v>372</v>
      </c>
      <c r="BB11" s="561" t="s">
        <v>372</v>
      </c>
      <c r="BC11" s="561" t="s">
        <v>372</v>
      </c>
      <c r="BD11" s="561" t="s">
        <v>372</v>
      </c>
      <c r="BE11" s="562"/>
      <c r="BF11" s="562"/>
      <c r="BG11" s="562"/>
      <c r="BH11" s="562"/>
      <c r="BI11" s="562"/>
      <c r="BJ11" s="562"/>
      <c r="BK11" s="558" t="s">
        <v>372</v>
      </c>
      <c r="BL11" s="558" t="s">
        <v>372</v>
      </c>
      <c r="BM11" s="558" t="s">
        <v>372</v>
      </c>
      <c r="BN11" s="558" t="s">
        <v>372</v>
      </c>
      <c r="BO11" s="558" t="s">
        <v>372</v>
      </c>
      <c r="BP11" s="558" t="s">
        <v>372</v>
      </c>
      <c r="BQ11" s="563" t="s">
        <v>372</v>
      </c>
      <c r="BR11" s="563" t="s">
        <v>372</v>
      </c>
      <c r="BS11" s="563" t="s">
        <v>372</v>
      </c>
      <c r="BT11" s="563" t="s">
        <v>372</v>
      </c>
      <c r="BU11" s="563" t="s">
        <v>372</v>
      </c>
      <c r="BV11" s="563" t="s">
        <v>372</v>
      </c>
      <c r="BW11" s="560" t="s">
        <v>372</v>
      </c>
      <c r="BX11" s="560" t="s">
        <v>372</v>
      </c>
      <c r="BY11" s="560" t="s">
        <v>372</v>
      </c>
      <c r="BZ11" s="560" t="s">
        <v>372</v>
      </c>
      <c r="CA11" s="560" t="s">
        <v>372</v>
      </c>
      <c r="CB11" s="560" t="s">
        <v>372</v>
      </c>
      <c r="CC11" s="561" t="s">
        <v>372</v>
      </c>
      <c r="CD11" s="561" t="s">
        <v>372</v>
      </c>
      <c r="CE11" s="561" t="s">
        <v>372</v>
      </c>
      <c r="CF11" s="561" t="s">
        <v>372</v>
      </c>
      <c r="CG11" s="561" t="s">
        <v>372</v>
      </c>
      <c r="CH11" s="561" t="s">
        <v>372</v>
      </c>
      <c r="CI11" s="562"/>
      <c r="CJ11" s="562"/>
      <c r="CK11" s="562"/>
      <c r="CL11" s="562"/>
      <c r="CM11" s="562"/>
      <c r="CN11" s="562"/>
      <c r="CO11" s="558" t="s">
        <v>372</v>
      </c>
      <c r="CP11" s="558" t="s">
        <v>372</v>
      </c>
      <c r="CQ11" s="558" t="s">
        <v>372</v>
      </c>
      <c r="CR11" s="558" t="s">
        <v>372</v>
      </c>
      <c r="CS11" s="558" t="s">
        <v>372</v>
      </c>
      <c r="CT11" s="558" t="s">
        <v>372</v>
      </c>
      <c r="CU11" s="563" t="s">
        <v>372</v>
      </c>
      <c r="CV11" s="563" t="s">
        <v>372</v>
      </c>
      <c r="CW11" s="563" t="s">
        <v>372</v>
      </c>
      <c r="CX11" s="563" t="s">
        <v>372</v>
      </c>
      <c r="CY11" s="563" t="s">
        <v>372</v>
      </c>
      <c r="CZ11" s="563" t="s">
        <v>372</v>
      </c>
      <c r="DA11" s="560" t="s">
        <v>372</v>
      </c>
      <c r="DB11" s="560" t="s">
        <v>372</v>
      </c>
      <c r="DC11" s="560" t="s">
        <v>372</v>
      </c>
      <c r="DD11" s="560" t="s">
        <v>372</v>
      </c>
      <c r="DE11" s="560" t="s">
        <v>372</v>
      </c>
      <c r="DF11" s="560" t="s">
        <v>372</v>
      </c>
      <c r="DG11" s="561" t="s">
        <v>372</v>
      </c>
      <c r="DH11" s="561" t="s">
        <v>372</v>
      </c>
      <c r="DI11" s="561" t="s">
        <v>372</v>
      </c>
      <c r="DJ11" s="561" t="s">
        <v>372</v>
      </c>
      <c r="DK11" s="561" t="s">
        <v>372</v>
      </c>
      <c r="DL11" s="561" t="s">
        <v>372</v>
      </c>
      <c r="DM11" s="562"/>
      <c r="DN11" s="562"/>
      <c r="DO11" s="562"/>
      <c r="DP11" s="562"/>
      <c r="DQ11" s="562"/>
      <c r="DR11" s="562"/>
      <c r="DS11" s="558" t="s">
        <v>372</v>
      </c>
      <c r="DT11" s="558" t="s">
        <v>372</v>
      </c>
      <c r="DU11" s="558" t="s">
        <v>372</v>
      </c>
      <c r="DV11" s="558" t="s">
        <v>372</v>
      </c>
      <c r="DW11" s="558" t="s">
        <v>372</v>
      </c>
      <c r="DX11" s="558" t="s">
        <v>372</v>
      </c>
      <c r="DY11" s="563" t="s">
        <v>372</v>
      </c>
      <c r="DZ11" s="563" t="s">
        <v>372</v>
      </c>
      <c r="EA11" s="563" t="s">
        <v>372</v>
      </c>
      <c r="EB11" s="563" t="s">
        <v>372</v>
      </c>
      <c r="EC11" s="563" t="s">
        <v>372</v>
      </c>
      <c r="ED11" s="563" t="s">
        <v>372</v>
      </c>
      <c r="EE11" s="560" t="s">
        <v>372</v>
      </c>
      <c r="EF11" s="560" t="s">
        <v>372</v>
      </c>
      <c r="EG11" s="560" t="s">
        <v>372</v>
      </c>
      <c r="EH11" s="560" t="s">
        <v>372</v>
      </c>
      <c r="EI11" s="560" t="s">
        <v>372</v>
      </c>
      <c r="EJ11" s="560" t="s">
        <v>372</v>
      </c>
      <c r="EK11" s="561" t="s">
        <v>372</v>
      </c>
      <c r="EL11" s="561" t="s">
        <v>372</v>
      </c>
      <c r="EM11" s="561" t="s">
        <v>372</v>
      </c>
      <c r="EN11" s="561" t="s">
        <v>372</v>
      </c>
      <c r="EO11" s="561" t="s">
        <v>372</v>
      </c>
      <c r="EP11" s="561" t="s">
        <v>372</v>
      </c>
      <c r="EQ11" s="562"/>
      <c r="ER11" s="562"/>
      <c r="ES11" s="562"/>
      <c r="ET11" s="562"/>
      <c r="EU11" s="562"/>
      <c r="EV11" s="562"/>
      <c r="EW11" s="558" t="s">
        <v>372</v>
      </c>
      <c r="EX11" s="558" t="s">
        <v>372</v>
      </c>
      <c r="EY11" s="558" t="s">
        <v>372</v>
      </c>
      <c r="EZ11" s="558" t="s">
        <v>372</v>
      </c>
      <c r="FA11" s="558" t="s">
        <v>372</v>
      </c>
      <c r="FB11" s="558" t="s">
        <v>372</v>
      </c>
      <c r="FC11" s="563" t="s">
        <v>372</v>
      </c>
      <c r="FD11" s="563" t="s">
        <v>372</v>
      </c>
      <c r="FE11" s="563" t="s">
        <v>372</v>
      </c>
      <c r="FF11" s="563" t="s">
        <v>372</v>
      </c>
      <c r="FG11" s="563" t="s">
        <v>372</v>
      </c>
      <c r="FH11" s="563" t="s">
        <v>372</v>
      </c>
      <c r="FI11" s="560" t="s">
        <v>372</v>
      </c>
      <c r="FJ11" s="560" t="s">
        <v>372</v>
      </c>
      <c r="FK11" s="560" t="s">
        <v>372</v>
      </c>
      <c r="FL11" s="560" t="s">
        <v>372</v>
      </c>
      <c r="FM11" s="560" t="s">
        <v>372</v>
      </c>
      <c r="FN11" s="560" t="s">
        <v>372</v>
      </c>
      <c r="FO11" s="561" t="s">
        <v>372</v>
      </c>
      <c r="FP11" s="561" t="s">
        <v>372</v>
      </c>
      <c r="FQ11" s="561" t="s">
        <v>372</v>
      </c>
      <c r="FR11" s="561" t="s">
        <v>372</v>
      </c>
      <c r="FS11" s="561" t="s">
        <v>372</v>
      </c>
      <c r="FT11" s="561" t="s">
        <v>372</v>
      </c>
      <c r="FU11" s="562"/>
      <c r="FV11" s="562"/>
      <c r="FW11" s="562"/>
      <c r="FX11" s="562"/>
      <c r="FY11" s="562"/>
      <c r="FZ11" s="562"/>
    </row>
    <row r="12" spans="1:182" s="564" customFormat="1" x14ac:dyDescent="0.25">
      <c r="C12" s="558">
        <v>1</v>
      </c>
      <c r="D12" s="558"/>
      <c r="E12" s="558"/>
      <c r="F12" s="558" t="s">
        <v>326</v>
      </c>
      <c r="G12" s="558"/>
      <c r="H12" s="558"/>
      <c r="I12" s="559">
        <v>1</v>
      </c>
      <c r="J12" s="559"/>
      <c r="K12" s="559"/>
      <c r="L12" s="559" t="s">
        <v>326</v>
      </c>
      <c r="M12" s="559"/>
      <c r="N12" s="559"/>
      <c r="O12" s="560">
        <v>1</v>
      </c>
      <c r="P12" s="560"/>
      <c r="Q12" s="560"/>
      <c r="R12" s="560" t="s">
        <v>326</v>
      </c>
      <c r="S12" s="560"/>
      <c r="T12" s="560"/>
      <c r="U12" s="561">
        <v>1</v>
      </c>
      <c r="V12" s="561"/>
      <c r="W12" s="561"/>
      <c r="X12" s="561" t="s">
        <v>326</v>
      </c>
      <c r="Y12" s="561"/>
      <c r="Z12" s="561"/>
      <c r="AA12" s="562">
        <v>1</v>
      </c>
      <c r="AB12" s="562"/>
      <c r="AC12" s="562"/>
      <c r="AD12" s="562" t="s">
        <v>326</v>
      </c>
      <c r="AE12" s="562"/>
      <c r="AF12" s="562"/>
      <c r="AG12" s="558">
        <v>1</v>
      </c>
      <c r="AH12" s="558"/>
      <c r="AI12" s="558"/>
      <c r="AJ12" s="558" t="s">
        <v>326</v>
      </c>
      <c r="AK12" s="558"/>
      <c r="AL12" s="558"/>
      <c r="AM12" s="563">
        <v>1</v>
      </c>
      <c r="AN12" s="563"/>
      <c r="AO12" s="563"/>
      <c r="AP12" s="563" t="s">
        <v>326</v>
      </c>
      <c r="AQ12" s="563"/>
      <c r="AR12" s="563"/>
      <c r="AS12" s="560">
        <v>1</v>
      </c>
      <c r="AT12" s="560"/>
      <c r="AU12" s="560"/>
      <c r="AV12" s="560" t="s">
        <v>326</v>
      </c>
      <c r="AW12" s="560"/>
      <c r="AX12" s="560"/>
      <c r="AY12" s="561">
        <v>1</v>
      </c>
      <c r="AZ12" s="561"/>
      <c r="BA12" s="561"/>
      <c r="BB12" s="561" t="s">
        <v>326</v>
      </c>
      <c r="BC12" s="561"/>
      <c r="BD12" s="561"/>
      <c r="BE12" s="562">
        <v>1</v>
      </c>
      <c r="BF12" s="562"/>
      <c r="BG12" s="562"/>
      <c r="BH12" s="562" t="s">
        <v>326</v>
      </c>
      <c r="BI12" s="562"/>
      <c r="BJ12" s="562"/>
      <c r="BK12" s="558">
        <v>1</v>
      </c>
      <c r="BL12" s="558"/>
      <c r="BM12" s="558"/>
      <c r="BN12" s="558" t="s">
        <v>326</v>
      </c>
      <c r="BO12" s="558"/>
      <c r="BP12" s="558"/>
      <c r="BQ12" s="563">
        <v>1</v>
      </c>
      <c r="BR12" s="563"/>
      <c r="BS12" s="563"/>
      <c r="BT12" s="563" t="s">
        <v>326</v>
      </c>
      <c r="BU12" s="563"/>
      <c r="BV12" s="563"/>
      <c r="BW12" s="560">
        <v>1</v>
      </c>
      <c r="BX12" s="560"/>
      <c r="BY12" s="560"/>
      <c r="BZ12" s="560" t="s">
        <v>326</v>
      </c>
      <c r="CA12" s="560"/>
      <c r="CB12" s="560"/>
      <c r="CC12" s="561">
        <v>1</v>
      </c>
      <c r="CD12" s="561"/>
      <c r="CE12" s="561"/>
      <c r="CF12" s="561" t="s">
        <v>326</v>
      </c>
      <c r="CG12" s="561"/>
      <c r="CH12" s="561"/>
      <c r="CI12" s="562">
        <v>1</v>
      </c>
      <c r="CJ12" s="562"/>
      <c r="CK12" s="562"/>
      <c r="CL12" s="562" t="s">
        <v>326</v>
      </c>
      <c r="CM12" s="562"/>
      <c r="CN12" s="562"/>
      <c r="CO12" s="558">
        <v>1</v>
      </c>
      <c r="CP12" s="558"/>
      <c r="CQ12" s="558"/>
      <c r="CR12" s="558" t="s">
        <v>326</v>
      </c>
      <c r="CS12" s="558"/>
      <c r="CT12" s="558"/>
      <c r="CU12" s="563">
        <v>1</v>
      </c>
      <c r="CV12" s="563"/>
      <c r="CW12" s="563"/>
      <c r="CX12" s="563" t="s">
        <v>326</v>
      </c>
      <c r="CY12" s="563"/>
      <c r="CZ12" s="563"/>
      <c r="DA12" s="560">
        <v>1</v>
      </c>
      <c r="DB12" s="560"/>
      <c r="DC12" s="560"/>
      <c r="DD12" s="560" t="s">
        <v>326</v>
      </c>
      <c r="DE12" s="560"/>
      <c r="DF12" s="560"/>
      <c r="DG12" s="561">
        <v>1</v>
      </c>
      <c r="DH12" s="561"/>
      <c r="DI12" s="561"/>
      <c r="DJ12" s="561" t="s">
        <v>326</v>
      </c>
      <c r="DK12" s="561"/>
      <c r="DL12" s="561"/>
      <c r="DM12" s="562">
        <v>1</v>
      </c>
      <c r="DN12" s="562"/>
      <c r="DO12" s="562"/>
      <c r="DP12" s="562" t="s">
        <v>326</v>
      </c>
      <c r="DQ12" s="562"/>
      <c r="DR12" s="562"/>
      <c r="DS12" s="558">
        <v>1</v>
      </c>
      <c r="DT12" s="558"/>
      <c r="DU12" s="558"/>
      <c r="DV12" s="558" t="s">
        <v>326</v>
      </c>
      <c r="DW12" s="558"/>
      <c r="DX12" s="558"/>
      <c r="DY12" s="563">
        <v>1</v>
      </c>
      <c r="DZ12" s="563"/>
      <c r="EA12" s="563"/>
      <c r="EB12" s="563" t="s">
        <v>326</v>
      </c>
      <c r="EC12" s="563"/>
      <c r="ED12" s="563"/>
      <c r="EE12" s="560">
        <v>1</v>
      </c>
      <c r="EF12" s="560"/>
      <c r="EG12" s="560"/>
      <c r="EH12" s="560" t="s">
        <v>326</v>
      </c>
      <c r="EI12" s="560"/>
      <c r="EJ12" s="560"/>
      <c r="EK12" s="561">
        <v>1</v>
      </c>
      <c r="EL12" s="561"/>
      <c r="EM12" s="561"/>
      <c r="EN12" s="561" t="s">
        <v>326</v>
      </c>
      <c r="EO12" s="561"/>
      <c r="EP12" s="561"/>
      <c r="EQ12" s="562">
        <v>1</v>
      </c>
      <c r="ER12" s="562"/>
      <c r="ES12" s="562"/>
      <c r="ET12" s="562" t="s">
        <v>326</v>
      </c>
      <c r="EU12" s="562"/>
      <c r="EV12" s="562"/>
      <c r="EW12" s="558">
        <v>1</v>
      </c>
      <c r="EX12" s="558"/>
      <c r="EY12" s="558"/>
      <c r="EZ12" s="558" t="s">
        <v>326</v>
      </c>
      <c r="FA12" s="558"/>
      <c r="FB12" s="558"/>
      <c r="FC12" s="563">
        <v>1</v>
      </c>
      <c r="FD12" s="563"/>
      <c r="FE12" s="563"/>
      <c r="FF12" s="563" t="s">
        <v>326</v>
      </c>
      <c r="FG12" s="563"/>
      <c r="FH12" s="563"/>
      <c r="FI12" s="560">
        <v>1</v>
      </c>
      <c r="FJ12" s="560"/>
      <c r="FK12" s="560"/>
      <c r="FL12" s="560" t="s">
        <v>326</v>
      </c>
      <c r="FM12" s="560"/>
      <c r="FN12" s="560"/>
      <c r="FO12" s="561">
        <v>1</v>
      </c>
      <c r="FP12" s="561"/>
      <c r="FQ12" s="561"/>
      <c r="FR12" s="561" t="s">
        <v>326</v>
      </c>
      <c r="FS12" s="561"/>
      <c r="FT12" s="561"/>
      <c r="FU12" s="562">
        <v>1</v>
      </c>
      <c r="FV12" s="562"/>
      <c r="FW12" s="562"/>
      <c r="FX12" s="562" t="s">
        <v>326</v>
      </c>
      <c r="FY12" s="562"/>
      <c r="FZ12" s="562"/>
    </row>
    <row r="13" spans="1:182" s="564" customFormat="1" x14ac:dyDescent="0.25">
      <c r="C13" s="558" t="s">
        <v>352</v>
      </c>
      <c r="D13" s="558"/>
      <c r="E13" s="558"/>
      <c r="F13" s="558" t="s">
        <v>352</v>
      </c>
      <c r="G13" s="558"/>
      <c r="H13" s="558"/>
      <c r="I13" s="559" t="s">
        <v>352</v>
      </c>
      <c r="J13" s="559"/>
      <c r="K13" s="559"/>
      <c r="L13" s="559" t="s">
        <v>352</v>
      </c>
      <c r="M13" s="559"/>
      <c r="N13" s="559"/>
      <c r="O13" s="560" t="s">
        <v>352</v>
      </c>
      <c r="P13" s="560"/>
      <c r="Q13" s="560"/>
      <c r="R13" s="560" t="s">
        <v>352</v>
      </c>
      <c r="S13" s="560"/>
      <c r="T13" s="560"/>
      <c r="U13" s="561" t="s">
        <v>352</v>
      </c>
      <c r="V13" s="561"/>
      <c r="W13" s="561"/>
      <c r="X13" s="561" t="s">
        <v>352</v>
      </c>
      <c r="Y13" s="561"/>
      <c r="Z13" s="561"/>
      <c r="AA13" s="562" t="s">
        <v>352</v>
      </c>
      <c r="AB13" s="562"/>
      <c r="AC13" s="562"/>
      <c r="AD13" s="562" t="s">
        <v>352</v>
      </c>
      <c r="AE13" s="562"/>
      <c r="AF13" s="562"/>
      <c r="AG13" s="558" t="s">
        <v>352</v>
      </c>
      <c r="AH13" s="558"/>
      <c r="AI13" s="558"/>
      <c r="AJ13" s="558" t="s">
        <v>352</v>
      </c>
      <c r="AK13" s="558"/>
      <c r="AL13" s="558"/>
      <c r="AM13" s="563" t="s">
        <v>352</v>
      </c>
      <c r="AN13" s="563"/>
      <c r="AO13" s="563"/>
      <c r="AP13" s="563" t="s">
        <v>352</v>
      </c>
      <c r="AQ13" s="563"/>
      <c r="AR13" s="563"/>
      <c r="AS13" s="560" t="s">
        <v>352</v>
      </c>
      <c r="AT13" s="560"/>
      <c r="AU13" s="560"/>
      <c r="AV13" s="560" t="s">
        <v>352</v>
      </c>
      <c r="AW13" s="560"/>
      <c r="AX13" s="560"/>
      <c r="AY13" s="561" t="s">
        <v>352</v>
      </c>
      <c r="AZ13" s="561"/>
      <c r="BA13" s="561"/>
      <c r="BB13" s="561" t="s">
        <v>352</v>
      </c>
      <c r="BC13" s="561"/>
      <c r="BD13" s="561"/>
      <c r="BE13" s="562" t="s">
        <v>352</v>
      </c>
      <c r="BF13" s="562"/>
      <c r="BG13" s="562"/>
      <c r="BH13" s="562" t="s">
        <v>352</v>
      </c>
      <c r="BI13" s="562"/>
      <c r="BJ13" s="562"/>
      <c r="BK13" s="558" t="s">
        <v>352</v>
      </c>
      <c r="BL13" s="558"/>
      <c r="BM13" s="558"/>
      <c r="BN13" s="558" t="s">
        <v>352</v>
      </c>
      <c r="BO13" s="558"/>
      <c r="BP13" s="558"/>
      <c r="BQ13" s="563" t="s">
        <v>352</v>
      </c>
      <c r="BR13" s="563"/>
      <c r="BS13" s="563"/>
      <c r="BT13" s="563" t="s">
        <v>352</v>
      </c>
      <c r="BU13" s="563"/>
      <c r="BV13" s="563"/>
      <c r="BW13" s="560" t="s">
        <v>352</v>
      </c>
      <c r="BX13" s="560"/>
      <c r="BY13" s="560"/>
      <c r="BZ13" s="560" t="s">
        <v>352</v>
      </c>
      <c r="CA13" s="560"/>
      <c r="CB13" s="560"/>
      <c r="CC13" s="561" t="s">
        <v>352</v>
      </c>
      <c r="CD13" s="561"/>
      <c r="CE13" s="561"/>
      <c r="CF13" s="561" t="s">
        <v>352</v>
      </c>
      <c r="CG13" s="561"/>
      <c r="CH13" s="561"/>
      <c r="CI13" s="562" t="s">
        <v>352</v>
      </c>
      <c r="CJ13" s="562"/>
      <c r="CK13" s="562"/>
      <c r="CL13" s="562" t="s">
        <v>352</v>
      </c>
      <c r="CM13" s="562"/>
      <c r="CN13" s="562"/>
      <c r="CO13" s="558" t="s">
        <v>352</v>
      </c>
      <c r="CP13" s="558"/>
      <c r="CQ13" s="558"/>
      <c r="CR13" s="558" t="s">
        <v>352</v>
      </c>
      <c r="CS13" s="558"/>
      <c r="CT13" s="558"/>
      <c r="CU13" s="563" t="s">
        <v>352</v>
      </c>
      <c r="CV13" s="563"/>
      <c r="CW13" s="563"/>
      <c r="CX13" s="563" t="s">
        <v>352</v>
      </c>
      <c r="CY13" s="563"/>
      <c r="CZ13" s="563"/>
      <c r="DA13" s="560" t="s">
        <v>352</v>
      </c>
      <c r="DB13" s="560"/>
      <c r="DC13" s="560"/>
      <c r="DD13" s="560" t="s">
        <v>352</v>
      </c>
      <c r="DE13" s="560"/>
      <c r="DF13" s="560"/>
      <c r="DG13" s="561" t="s">
        <v>352</v>
      </c>
      <c r="DH13" s="561"/>
      <c r="DI13" s="561"/>
      <c r="DJ13" s="561" t="s">
        <v>352</v>
      </c>
      <c r="DK13" s="561"/>
      <c r="DL13" s="561"/>
      <c r="DM13" s="562" t="s">
        <v>352</v>
      </c>
      <c r="DN13" s="562"/>
      <c r="DO13" s="562"/>
      <c r="DP13" s="562" t="s">
        <v>352</v>
      </c>
      <c r="DQ13" s="562"/>
      <c r="DR13" s="562"/>
      <c r="DS13" s="558" t="s">
        <v>352</v>
      </c>
      <c r="DT13" s="558"/>
      <c r="DU13" s="558"/>
      <c r="DV13" s="558" t="s">
        <v>352</v>
      </c>
      <c r="DW13" s="558"/>
      <c r="DX13" s="558"/>
      <c r="DY13" s="563" t="s">
        <v>352</v>
      </c>
      <c r="DZ13" s="563"/>
      <c r="EA13" s="563"/>
      <c r="EB13" s="563" t="s">
        <v>352</v>
      </c>
      <c r="EC13" s="563"/>
      <c r="ED13" s="563"/>
      <c r="EE13" s="560" t="s">
        <v>352</v>
      </c>
      <c r="EF13" s="560"/>
      <c r="EG13" s="560"/>
      <c r="EH13" s="560" t="s">
        <v>352</v>
      </c>
      <c r="EI13" s="560"/>
      <c r="EJ13" s="560"/>
      <c r="EK13" s="561" t="s">
        <v>352</v>
      </c>
      <c r="EL13" s="561"/>
      <c r="EM13" s="561"/>
      <c r="EN13" s="561" t="s">
        <v>352</v>
      </c>
      <c r="EO13" s="561"/>
      <c r="EP13" s="561"/>
      <c r="EQ13" s="562" t="s">
        <v>352</v>
      </c>
      <c r="ER13" s="562"/>
      <c r="ES13" s="562"/>
      <c r="ET13" s="562" t="s">
        <v>352</v>
      </c>
      <c r="EU13" s="562"/>
      <c r="EV13" s="562"/>
      <c r="EW13" s="558" t="s">
        <v>352</v>
      </c>
      <c r="EX13" s="558"/>
      <c r="EY13" s="558"/>
      <c r="EZ13" s="558" t="s">
        <v>352</v>
      </c>
      <c r="FA13" s="558"/>
      <c r="FB13" s="558"/>
      <c r="FC13" s="563" t="s">
        <v>352</v>
      </c>
      <c r="FD13" s="563"/>
      <c r="FE13" s="563"/>
      <c r="FF13" s="563" t="s">
        <v>352</v>
      </c>
      <c r="FG13" s="563"/>
      <c r="FH13" s="563"/>
      <c r="FI13" s="560" t="s">
        <v>352</v>
      </c>
      <c r="FJ13" s="560"/>
      <c r="FK13" s="560"/>
      <c r="FL13" s="560" t="s">
        <v>352</v>
      </c>
      <c r="FM13" s="560"/>
      <c r="FN13" s="560"/>
      <c r="FO13" s="561" t="s">
        <v>352</v>
      </c>
      <c r="FP13" s="561"/>
      <c r="FQ13" s="561"/>
      <c r="FR13" s="561" t="s">
        <v>352</v>
      </c>
      <c r="FS13" s="561"/>
      <c r="FT13" s="561"/>
      <c r="FU13" s="562" t="s">
        <v>352</v>
      </c>
      <c r="FV13" s="562"/>
      <c r="FW13" s="562"/>
      <c r="FX13" s="562" t="s">
        <v>352</v>
      </c>
      <c r="FY13" s="562"/>
      <c r="FZ13" s="562"/>
    </row>
    <row r="14" spans="1:182" s="564" customFormat="1" x14ac:dyDescent="0.25">
      <c r="C14" s="558" t="s">
        <v>326</v>
      </c>
      <c r="D14" s="558" t="s">
        <v>354</v>
      </c>
      <c r="E14" s="558" t="s">
        <v>353</v>
      </c>
      <c r="F14" s="558" t="s">
        <v>326</v>
      </c>
      <c r="G14" s="558" t="s">
        <v>354</v>
      </c>
      <c r="H14" s="558" t="s">
        <v>353</v>
      </c>
      <c r="I14" s="559" t="s">
        <v>326</v>
      </c>
      <c r="J14" s="559" t="s">
        <v>354</v>
      </c>
      <c r="K14" s="559" t="s">
        <v>353</v>
      </c>
      <c r="L14" s="559" t="s">
        <v>326</v>
      </c>
      <c r="M14" s="559" t="s">
        <v>354</v>
      </c>
      <c r="N14" s="559" t="s">
        <v>353</v>
      </c>
      <c r="O14" s="560" t="s">
        <v>326</v>
      </c>
      <c r="P14" s="560" t="s">
        <v>354</v>
      </c>
      <c r="Q14" s="560" t="s">
        <v>353</v>
      </c>
      <c r="R14" s="560" t="s">
        <v>326</v>
      </c>
      <c r="S14" s="560" t="s">
        <v>354</v>
      </c>
      <c r="T14" s="560" t="s">
        <v>353</v>
      </c>
      <c r="U14" s="561" t="s">
        <v>326</v>
      </c>
      <c r="V14" s="561" t="s">
        <v>354</v>
      </c>
      <c r="W14" s="561" t="s">
        <v>353</v>
      </c>
      <c r="X14" s="561" t="s">
        <v>326</v>
      </c>
      <c r="Y14" s="561" t="s">
        <v>354</v>
      </c>
      <c r="Z14" s="561" t="s">
        <v>353</v>
      </c>
      <c r="AA14" s="562" t="s">
        <v>326</v>
      </c>
      <c r="AB14" s="562" t="s">
        <v>354</v>
      </c>
      <c r="AC14" s="562" t="s">
        <v>353</v>
      </c>
      <c r="AD14" s="562" t="s">
        <v>326</v>
      </c>
      <c r="AE14" s="562" t="s">
        <v>354</v>
      </c>
      <c r="AF14" s="562" t="s">
        <v>353</v>
      </c>
      <c r="AG14" s="558" t="s">
        <v>326</v>
      </c>
      <c r="AH14" s="558" t="s">
        <v>354</v>
      </c>
      <c r="AI14" s="558" t="s">
        <v>353</v>
      </c>
      <c r="AJ14" s="558" t="s">
        <v>326</v>
      </c>
      <c r="AK14" s="558" t="s">
        <v>354</v>
      </c>
      <c r="AL14" s="558" t="s">
        <v>353</v>
      </c>
      <c r="AM14" s="563" t="s">
        <v>326</v>
      </c>
      <c r="AN14" s="563" t="s">
        <v>354</v>
      </c>
      <c r="AO14" s="563" t="s">
        <v>353</v>
      </c>
      <c r="AP14" s="563" t="s">
        <v>326</v>
      </c>
      <c r="AQ14" s="563" t="s">
        <v>354</v>
      </c>
      <c r="AR14" s="563" t="s">
        <v>353</v>
      </c>
      <c r="AS14" s="560" t="s">
        <v>326</v>
      </c>
      <c r="AT14" s="560" t="s">
        <v>354</v>
      </c>
      <c r="AU14" s="560" t="s">
        <v>353</v>
      </c>
      <c r="AV14" s="560" t="s">
        <v>326</v>
      </c>
      <c r="AW14" s="560" t="s">
        <v>354</v>
      </c>
      <c r="AX14" s="560" t="s">
        <v>353</v>
      </c>
      <c r="AY14" s="561" t="s">
        <v>326</v>
      </c>
      <c r="AZ14" s="561" t="s">
        <v>354</v>
      </c>
      <c r="BA14" s="561" t="s">
        <v>353</v>
      </c>
      <c r="BB14" s="561" t="s">
        <v>326</v>
      </c>
      <c r="BC14" s="561" t="s">
        <v>354</v>
      </c>
      <c r="BD14" s="561" t="s">
        <v>353</v>
      </c>
      <c r="BE14" s="562" t="s">
        <v>326</v>
      </c>
      <c r="BF14" s="562" t="s">
        <v>354</v>
      </c>
      <c r="BG14" s="562" t="s">
        <v>353</v>
      </c>
      <c r="BH14" s="562" t="s">
        <v>326</v>
      </c>
      <c r="BI14" s="562" t="s">
        <v>354</v>
      </c>
      <c r="BJ14" s="562" t="s">
        <v>353</v>
      </c>
      <c r="BK14" s="558" t="s">
        <v>326</v>
      </c>
      <c r="BL14" s="558" t="s">
        <v>354</v>
      </c>
      <c r="BM14" s="558" t="s">
        <v>353</v>
      </c>
      <c r="BN14" s="558" t="s">
        <v>326</v>
      </c>
      <c r="BO14" s="558" t="s">
        <v>354</v>
      </c>
      <c r="BP14" s="558" t="s">
        <v>353</v>
      </c>
      <c r="BQ14" s="563" t="s">
        <v>326</v>
      </c>
      <c r="BR14" s="563" t="s">
        <v>354</v>
      </c>
      <c r="BS14" s="563" t="s">
        <v>353</v>
      </c>
      <c r="BT14" s="563" t="s">
        <v>326</v>
      </c>
      <c r="BU14" s="563" t="s">
        <v>354</v>
      </c>
      <c r="BV14" s="563" t="s">
        <v>353</v>
      </c>
      <c r="BW14" s="560" t="s">
        <v>326</v>
      </c>
      <c r="BX14" s="560" t="s">
        <v>354</v>
      </c>
      <c r="BY14" s="560" t="s">
        <v>353</v>
      </c>
      <c r="BZ14" s="560" t="s">
        <v>326</v>
      </c>
      <c r="CA14" s="560" t="s">
        <v>354</v>
      </c>
      <c r="CB14" s="560" t="s">
        <v>353</v>
      </c>
      <c r="CC14" s="561" t="s">
        <v>326</v>
      </c>
      <c r="CD14" s="561" t="s">
        <v>354</v>
      </c>
      <c r="CE14" s="561" t="s">
        <v>353</v>
      </c>
      <c r="CF14" s="561" t="s">
        <v>326</v>
      </c>
      <c r="CG14" s="561" t="s">
        <v>354</v>
      </c>
      <c r="CH14" s="561" t="s">
        <v>353</v>
      </c>
      <c r="CI14" s="562" t="s">
        <v>326</v>
      </c>
      <c r="CJ14" s="562" t="s">
        <v>354</v>
      </c>
      <c r="CK14" s="562" t="s">
        <v>353</v>
      </c>
      <c r="CL14" s="562" t="s">
        <v>326</v>
      </c>
      <c r="CM14" s="562" t="s">
        <v>354</v>
      </c>
      <c r="CN14" s="562" t="s">
        <v>353</v>
      </c>
      <c r="CO14" s="558" t="s">
        <v>326</v>
      </c>
      <c r="CP14" s="558" t="s">
        <v>354</v>
      </c>
      <c r="CQ14" s="558" t="s">
        <v>353</v>
      </c>
      <c r="CR14" s="558" t="s">
        <v>326</v>
      </c>
      <c r="CS14" s="558" t="s">
        <v>354</v>
      </c>
      <c r="CT14" s="558" t="s">
        <v>353</v>
      </c>
      <c r="CU14" s="563" t="s">
        <v>326</v>
      </c>
      <c r="CV14" s="563" t="s">
        <v>354</v>
      </c>
      <c r="CW14" s="563" t="s">
        <v>353</v>
      </c>
      <c r="CX14" s="563" t="s">
        <v>326</v>
      </c>
      <c r="CY14" s="563" t="s">
        <v>354</v>
      </c>
      <c r="CZ14" s="563" t="s">
        <v>353</v>
      </c>
      <c r="DA14" s="560" t="s">
        <v>326</v>
      </c>
      <c r="DB14" s="560" t="s">
        <v>354</v>
      </c>
      <c r="DC14" s="560" t="s">
        <v>353</v>
      </c>
      <c r="DD14" s="560" t="s">
        <v>326</v>
      </c>
      <c r="DE14" s="560" t="s">
        <v>354</v>
      </c>
      <c r="DF14" s="560" t="s">
        <v>353</v>
      </c>
      <c r="DG14" s="561" t="s">
        <v>326</v>
      </c>
      <c r="DH14" s="561" t="s">
        <v>354</v>
      </c>
      <c r="DI14" s="561" t="s">
        <v>353</v>
      </c>
      <c r="DJ14" s="561" t="s">
        <v>326</v>
      </c>
      <c r="DK14" s="561" t="s">
        <v>354</v>
      </c>
      <c r="DL14" s="561" t="s">
        <v>353</v>
      </c>
      <c r="DM14" s="562" t="s">
        <v>326</v>
      </c>
      <c r="DN14" s="562" t="s">
        <v>354</v>
      </c>
      <c r="DO14" s="562" t="s">
        <v>353</v>
      </c>
      <c r="DP14" s="562" t="s">
        <v>326</v>
      </c>
      <c r="DQ14" s="562" t="s">
        <v>354</v>
      </c>
      <c r="DR14" s="562" t="s">
        <v>353</v>
      </c>
      <c r="DS14" s="558" t="s">
        <v>326</v>
      </c>
      <c r="DT14" s="558" t="s">
        <v>354</v>
      </c>
      <c r="DU14" s="558" t="s">
        <v>353</v>
      </c>
      <c r="DV14" s="558" t="s">
        <v>326</v>
      </c>
      <c r="DW14" s="558" t="s">
        <v>354</v>
      </c>
      <c r="DX14" s="558" t="s">
        <v>353</v>
      </c>
      <c r="DY14" s="563" t="s">
        <v>326</v>
      </c>
      <c r="DZ14" s="563" t="s">
        <v>354</v>
      </c>
      <c r="EA14" s="563" t="s">
        <v>353</v>
      </c>
      <c r="EB14" s="563" t="s">
        <v>326</v>
      </c>
      <c r="EC14" s="563" t="s">
        <v>354</v>
      </c>
      <c r="ED14" s="563" t="s">
        <v>353</v>
      </c>
      <c r="EE14" s="560" t="s">
        <v>326</v>
      </c>
      <c r="EF14" s="560" t="s">
        <v>354</v>
      </c>
      <c r="EG14" s="560" t="s">
        <v>353</v>
      </c>
      <c r="EH14" s="560" t="s">
        <v>326</v>
      </c>
      <c r="EI14" s="560" t="s">
        <v>354</v>
      </c>
      <c r="EJ14" s="560" t="s">
        <v>353</v>
      </c>
      <c r="EK14" s="561" t="s">
        <v>326</v>
      </c>
      <c r="EL14" s="561" t="s">
        <v>354</v>
      </c>
      <c r="EM14" s="561" t="s">
        <v>353</v>
      </c>
      <c r="EN14" s="561" t="s">
        <v>326</v>
      </c>
      <c r="EO14" s="561" t="s">
        <v>354</v>
      </c>
      <c r="EP14" s="561" t="s">
        <v>353</v>
      </c>
      <c r="EQ14" s="562" t="s">
        <v>326</v>
      </c>
      <c r="ER14" s="562" t="s">
        <v>354</v>
      </c>
      <c r="ES14" s="562" t="s">
        <v>353</v>
      </c>
      <c r="ET14" s="562" t="s">
        <v>326</v>
      </c>
      <c r="EU14" s="562" t="s">
        <v>354</v>
      </c>
      <c r="EV14" s="562" t="s">
        <v>353</v>
      </c>
      <c r="EW14" s="558" t="s">
        <v>326</v>
      </c>
      <c r="EX14" s="558" t="s">
        <v>354</v>
      </c>
      <c r="EY14" s="558" t="s">
        <v>353</v>
      </c>
      <c r="EZ14" s="558" t="s">
        <v>326</v>
      </c>
      <c r="FA14" s="558" t="s">
        <v>354</v>
      </c>
      <c r="FB14" s="558" t="s">
        <v>353</v>
      </c>
      <c r="FC14" s="563" t="s">
        <v>326</v>
      </c>
      <c r="FD14" s="563" t="s">
        <v>354</v>
      </c>
      <c r="FE14" s="563" t="s">
        <v>353</v>
      </c>
      <c r="FF14" s="563" t="s">
        <v>326</v>
      </c>
      <c r="FG14" s="563" t="s">
        <v>354</v>
      </c>
      <c r="FH14" s="563" t="s">
        <v>353</v>
      </c>
      <c r="FI14" s="560" t="s">
        <v>326</v>
      </c>
      <c r="FJ14" s="560" t="s">
        <v>354</v>
      </c>
      <c r="FK14" s="560" t="s">
        <v>353</v>
      </c>
      <c r="FL14" s="560" t="s">
        <v>326</v>
      </c>
      <c r="FM14" s="560" t="s">
        <v>354</v>
      </c>
      <c r="FN14" s="560" t="s">
        <v>353</v>
      </c>
      <c r="FO14" s="561" t="s">
        <v>326</v>
      </c>
      <c r="FP14" s="561" t="s">
        <v>354</v>
      </c>
      <c r="FQ14" s="561" t="s">
        <v>353</v>
      </c>
      <c r="FR14" s="561" t="s">
        <v>326</v>
      </c>
      <c r="FS14" s="561" t="s">
        <v>354</v>
      </c>
      <c r="FT14" s="561" t="s">
        <v>353</v>
      </c>
      <c r="FU14" s="562" t="s">
        <v>326</v>
      </c>
      <c r="FV14" s="562" t="s">
        <v>354</v>
      </c>
      <c r="FW14" s="562" t="s">
        <v>353</v>
      </c>
      <c r="FX14" s="562" t="s">
        <v>326</v>
      </c>
      <c r="FY14" s="562" t="s">
        <v>354</v>
      </c>
      <c r="FZ14" s="562" t="s">
        <v>353</v>
      </c>
    </row>
    <row r="15" spans="1:182" s="564" customFormat="1" x14ac:dyDescent="0.25">
      <c r="C15" s="558" t="s">
        <v>372</v>
      </c>
      <c r="D15" s="558" t="s">
        <v>372</v>
      </c>
      <c r="E15" s="558" t="s">
        <v>372</v>
      </c>
      <c r="F15" s="558" t="s">
        <v>372</v>
      </c>
      <c r="G15" s="558" t="s">
        <v>372</v>
      </c>
      <c r="H15" s="558" t="s">
        <v>372</v>
      </c>
      <c r="I15" s="559" t="s">
        <v>372</v>
      </c>
      <c r="J15" s="559" t="s">
        <v>372</v>
      </c>
      <c r="K15" s="559" t="s">
        <v>372</v>
      </c>
      <c r="L15" s="559" t="s">
        <v>372</v>
      </c>
      <c r="M15" s="559" t="s">
        <v>372</v>
      </c>
      <c r="N15" s="559" t="s">
        <v>372</v>
      </c>
      <c r="O15" s="560" t="s">
        <v>372</v>
      </c>
      <c r="P15" s="560" t="s">
        <v>372</v>
      </c>
      <c r="Q15" s="560" t="s">
        <v>372</v>
      </c>
      <c r="R15" s="560" t="s">
        <v>372</v>
      </c>
      <c r="S15" s="560" t="s">
        <v>372</v>
      </c>
      <c r="T15" s="560" t="s">
        <v>372</v>
      </c>
      <c r="U15" s="561" t="s">
        <v>372</v>
      </c>
      <c r="V15" s="561" t="s">
        <v>372</v>
      </c>
      <c r="W15" s="561" t="s">
        <v>372</v>
      </c>
      <c r="X15" s="561" t="s">
        <v>372</v>
      </c>
      <c r="Y15" s="561" t="s">
        <v>372</v>
      </c>
      <c r="Z15" s="561" t="s">
        <v>372</v>
      </c>
      <c r="AA15" s="562" t="s">
        <v>372</v>
      </c>
      <c r="AB15" s="562" t="s">
        <v>372</v>
      </c>
      <c r="AC15" s="562" t="s">
        <v>372</v>
      </c>
      <c r="AD15" s="562" t="s">
        <v>372</v>
      </c>
      <c r="AE15" s="562" t="s">
        <v>372</v>
      </c>
      <c r="AF15" s="562" t="s">
        <v>372</v>
      </c>
      <c r="AG15" s="558" t="s">
        <v>372</v>
      </c>
      <c r="AH15" s="558" t="s">
        <v>372</v>
      </c>
      <c r="AI15" s="558" t="s">
        <v>372</v>
      </c>
      <c r="AJ15" s="558" t="s">
        <v>372</v>
      </c>
      <c r="AK15" s="558" t="s">
        <v>372</v>
      </c>
      <c r="AL15" s="558" t="s">
        <v>372</v>
      </c>
      <c r="AM15" s="563" t="s">
        <v>372</v>
      </c>
      <c r="AN15" s="563" t="s">
        <v>372</v>
      </c>
      <c r="AO15" s="563" t="s">
        <v>372</v>
      </c>
      <c r="AP15" s="563" t="s">
        <v>372</v>
      </c>
      <c r="AQ15" s="563" t="s">
        <v>372</v>
      </c>
      <c r="AR15" s="563" t="s">
        <v>372</v>
      </c>
      <c r="AS15" s="560" t="s">
        <v>372</v>
      </c>
      <c r="AT15" s="560" t="s">
        <v>372</v>
      </c>
      <c r="AU15" s="560" t="s">
        <v>372</v>
      </c>
      <c r="AV15" s="560" t="s">
        <v>372</v>
      </c>
      <c r="AW15" s="560" t="s">
        <v>372</v>
      </c>
      <c r="AX15" s="560" t="s">
        <v>372</v>
      </c>
      <c r="AY15" s="561" t="s">
        <v>372</v>
      </c>
      <c r="AZ15" s="561" t="s">
        <v>372</v>
      </c>
      <c r="BA15" s="561" t="s">
        <v>372</v>
      </c>
      <c r="BB15" s="561" t="s">
        <v>372</v>
      </c>
      <c r="BC15" s="561" t="s">
        <v>372</v>
      </c>
      <c r="BD15" s="561" t="s">
        <v>372</v>
      </c>
      <c r="BE15" s="562" t="s">
        <v>372</v>
      </c>
      <c r="BF15" s="562" t="s">
        <v>372</v>
      </c>
      <c r="BG15" s="562" t="s">
        <v>372</v>
      </c>
      <c r="BH15" s="562" t="s">
        <v>372</v>
      </c>
      <c r="BI15" s="562" t="s">
        <v>372</v>
      </c>
      <c r="BJ15" s="562" t="s">
        <v>372</v>
      </c>
      <c r="BK15" s="558" t="s">
        <v>372</v>
      </c>
      <c r="BL15" s="558" t="s">
        <v>372</v>
      </c>
      <c r="BM15" s="558" t="s">
        <v>372</v>
      </c>
      <c r="BN15" s="558" t="s">
        <v>372</v>
      </c>
      <c r="BO15" s="558" t="s">
        <v>372</v>
      </c>
      <c r="BP15" s="558" t="s">
        <v>372</v>
      </c>
      <c r="BQ15" s="563" t="s">
        <v>372</v>
      </c>
      <c r="BR15" s="563" t="s">
        <v>372</v>
      </c>
      <c r="BS15" s="563" t="s">
        <v>372</v>
      </c>
      <c r="BT15" s="563" t="s">
        <v>372</v>
      </c>
      <c r="BU15" s="563" t="s">
        <v>372</v>
      </c>
      <c r="BV15" s="563" t="s">
        <v>372</v>
      </c>
      <c r="BW15" s="560" t="s">
        <v>372</v>
      </c>
      <c r="BX15" s="560" t="s">
        <v>372</v>
      </c>
      <c r="BY15" s="560" t="s">
        <v>372</v>
      </c>
      <c r="BZ15" s="560" t="s">
        <v>372</v>
      </c>
      <c r="CA15" s="560" t="s">
        <v>372</v>
      </c>
      <c r="CB15" s="560" t="s">
        <v>372</v>
      </c>
      <c r="CC15" s="561" t="s">
        <v>372</v>
      </c>
      <c r="CD15" s="561" t="s">
        <v>372</v>
      </c>
      <c r="CE15" s="561" t="s">
        <v>372</v>
      </c>
      <c r="CF15" s="561" t="s">
        <v>372</v>
      </c>
      <c r="CG15" s="561" t="s">
        <v>372</v>
      </c>
      <c r="CH15" s="561" t="s">
        <v>372</v>
      </c>
      <c r="CI15" s="562" t="s">
        <v>372</v>
      </c>
      <c r="CJ15" s="562" t="s">
        <v>372</v>
      </c>
      <c r="CK15" s="562" t="s">
        <v>372</v>
      </c>
      <c r="CL15" s="562" t="s">
        <v>372</v>
      </c>
      <c r="CM15" s="562" t="s">
        <v>372</v>
      </c>
      <c r="CN15" s="562" t="s">
        <v>372</v>
      </c>
      <c r="CO15" s="558" t="s">
        <v>372</v>
      </c>
      <c r="CP15" s="558" t="s">
        <v>372</v>
      </c>
      <c r="CQ15" s="558" t="s">
        <v>372</v>
      </c>
      <c r="CR15" s="558" t="s">
        <v>372</v>
      </c>
      <c r="CS15" s="558" t="s">
        <v>372</v>
      </c>
      <c r="CT15" s="558" t="s">
        <v>372</v>
      </c>
      <c r="CU15" s="563" t="s">
        <v>372</v>
      </c>
      <c r="CV15" s="563" t="s">
        <v>372</v>
      </c>
      <c r="CW15" s="563" t="s">
        <v>372</v>
      </c>
      <c r="CX15" s="563" t="s">
        <v>372</v>
      </c>
      <c r="CY15" s="563" t="s">
        <v>372</v>
      </c>
      <c r="CZ15" s="563" t="s">
        <v>372</v>
      </c>
      <c r="DA15" s="560" t="s">
        <v>372</v>
      </c>
      <c r="DB15" s="560" t="s">
        <v>372</v>
      </c>
      <c r="DC15" s="560" t="s">
        <v>372</v>
      </c>
      <c r="DD15" s="560" t="s">
        <v>372</v>
      </c>
      <c r="DE15" s="560" t="s">
        <v>372</v>
      </c>
      <c r="DF15" s="560" t="s">
        <v>372</v>
      </c>
      <c r="DG15" s="561" t="s">
        <v>372</v>
      </c>
      <c r="DH15" s="561" t="s">
        <v>372</v>
      </c>
      <c r="DI15" s="561" t="s">
        <v>372</v>
      </c>
      <c r="DJ15" s="561" t="s">
        <v>372</v>
      </c>
      <c r="DK15" s="561" t="s">
        <v>372</v>
      </c>
      <c r="DL15" s="561" t="s">
        <v>372</v>
      </c>
      <c r="DM15" s="562" t="s">
        <v>372</v>
      </c>
      <c r="DN15" s="562" t="s">
        <v>372</v>
      </c>
      <c r="DO15" s="562" t="s">
        <v>372</v>
      </c>
      <c r="DP15" s="562" t="s">
        <v>372</v>
      </c>
      <c r="DQ15" s="562" t="s">
        <v>372</v>
      </c>
      <c r="DR15" s="562" t="s">
        <v>372</v>
      </c>
      <c r="DS15" s="558" t="s">
        <v>372</v>
      </c>
      <c r="DT15" s="558" t="s">
        <v>372</v>
      </c>
      <c r="DU15" s="558" t="s">
        <v>372</v>
      </c>
      <c r="DV15" s="558" t="s">
        <v>372</v>
      </c>
      <c r="DW15" s="558" t="s">
        <v>372</v>
      </c>
      <c r="DX15" s="558" t="s">
        <v>372</v>
      </c>
      <c r="DY15" s="563" t="s">
        <v>372</v>
      </c>
      <c r="DZ15" s="563" t="s">
        <v>372</v>
      </c>
      <c r="EA15" s="563" t="s">
        <v>372</v>
      </c>
      <c r="EB15" s="563" t="s">
        <v>372</v>
      </c>
      <c r="EC15" s="563" t="s">
        <v>372</v>
      </c>
      <c r="ED15" s="563" t="s">
        <v>372</v>
      </c>
      <c r="EE15" s="560" t="s">
        <v>372</v>
      </c>
      <c r="EF15" s="560" t="s">
        <v>372</v>
      </c>
      <c r="EG15" s="560" t="s">
        <v>372</v>
      </c>
      <c r="EH15" s="560" t="s">
        <v>372</v>
      </c>
      <c r="EI15" s="560" t="s">
        <v>372</v>
      </c>
      <c r="EJ15" s="560" t="s">
        <v>372</v>
      </c>
      <c r="EK15" s="561" t="s">
        <v>372</v>
      </c>
      <c r="EL15" s="561" t="s">
        <v>372</v>
      </c>
      <c r="EM15" s="561" t="s">
        <v>372</v>
      </c>
      <c r="EN15" s="561" t="s">
        <v>372</v>
      </c>
      <c r="EO15" s="561" t="s">
        <v>372</v>
      </c>
      <c r="EP15" s="561" t="s">
        <v>372</v>
      </c>
      <c r="EQ15" s="562" t="s">
        <v>372</v>
      </c>
      <c r="ER15" s="562" t="s">
        <v>372</v>
      </c>
      <c r="ES15" s="562" t="s">
        <v>372</v>
      </c>
      <c r="ET15" s="562" t="s">
        <v>372</v>
      </c>
      <c r="EU15" s="562" t="s">
        <v>372</v>
      </c>
      <c r="EV15" s="562" t="s">
        <v>372</v>
      </c>
      <c r="EW15" s="558" t="s">
        <v>372</v>
      </c>
      <c r="EX15" s="558" t="s">
        <v>372</v>
      </c>
      <c r="EY15" s="558" t="s">
        <v>372</v>
      </c>
      <c r="EZ15" s="558" t="s">
        <v>372</v>
      </c>
      <c r="FA15" s="558" t="s">
        <v>372</v>
      </c>
      <c r="FB15" s="558" t="s">
        <v>372</v>
      </c>
      <c r="FC15" s="563" t="s">
        <v>372</v>
      </c>
      <c r="FD15" s="563" t="s">
        <v>372</v>
      </c>
      <c r="FE15" s="563" t="s">
        <v>372</v>
      </c>
      <c r="FF15" s="563" t="s">
        <v>372</v>
      </c>
      <c r="FG15" s="563" t="s">
        <v>372</v>
      </c>
      <c r="FH15" s="563" t="s">
        <v>372</v>
      </c>
      <c r="FI15" s="560" t="s">
        <v>372</v>
      </c>
      <c r="FJ15" s="560" t="s">
        <v>372</v>
      </c>
      <c r="FK15" s="560" t="s">
        <v>372</v>
      </c>
      <c r="FL15" s="560" t="s">
        <v>372</v>
      </c>
      <c r="FM15" s="560" t="s">
        <v>372</v>
      </c>
      <c r="FN15" s="560" t="s">
        <v>372</v>
      </c>
      <c r="FO15" s="561" t="s">
        <v>372</v>
      </c>
      <c r="FP15" s="561" t="s">
        <v>372</v>
      </c>
      <c r="FQ15" s="561" t="s">
        <v>372</v>
      </c>
      <c r="FR15" s="561" t="s">
        <v>372</v>
      </c>
      <c r="FS15" s="561" t="s">
        <v>372</v>
      </c>
      <c r="FT15" s="561" t="s">
        <v>372</v>
      </c>
      <c r="FU15" s="562" t="s">
        <v>372</v>
      </c>
      <c r="FV15" s="562" t="s">
        <v>372</v>
      </c>
      <c r="FW15" s="562" t="s">
        <v>372</v>
      </c>
      <c r="FX15" s="562" t="s">
        <v>372</v>
      </c>
      <c r="FY15" s="562" t="s">
        <v>372</v>
      </c>
      <c r="FZ15" s="562" t="s">
        <v>372</v>
      </c>
    </row>
    <row r="16" spans="1:182" s="564" customFormat="1" x14ac:dyDescent="0.25">
      <c r="A16" s="564" t="s">
        <v>398</v>
      </c>
      <c r="B16" s="565" t="s">
        <v>48</v>
      </c>
      <c r="C16" s="564">
        <v>93</v>
      </c>
      <c r="D16" s="564">
        <v>92</v>
      </c>
      <c r="E16" s="564">
        <v>95</v>
      </c>
      <c r="F16" s="564">
        <v>40954</v>
      </c>
      <c r="G16" s="564">
        <v>19818</v>
      </c>
      <c r="H16" s="564">
        <v>21136</v>
      </c>
      <c r="I16" s="564">
        <v>92</v>
      </c>
      <c r="J16" s="564">
        <v>90</v>
      </c>
      <c r="K16" s="564">
        <v>94</v>
      </c>
      <c r="L16" s="564">
        <v>40976</v>
      </c>
      <c r="M16" s="564">
        <v>19825</v>
      </c>
      <c r="N16" s="564">
        <v>21151</v>
      </c>
      <c r="O16" s="564">
        <v>93</v>
      </c>
      <c r="P16" s="564">
        <v>94</v>
      </c>
      <c r="Q16" s="564">
        <v>92</v>
      </c>
      <c r="R16" s="564">
        <v>40952</v>
      </c>
      <c r="S16" s="564">
        <v>19816</v>
      </c>
      <c r="T16" s="564">
        <v>21136</v>
      </c>
      <c r="U16" s="564" t="s">
        <v>416</v>
      </c>
      <c r="V16" s="564" t="s">
        <v>416</v>
      </c>
      <c r="W16" s="564" t="s">
        <v>416</v>
      </c>
      <c r="X16" s="564" t="s">
        <v>416</v>
      </c>
      <c r="Y16" s="564" t="s">
        <v>416</v>
      </c>
      <c r="Z16" s="564" t="s">
        <v>416</v>
      </c>
      <c r="AA16" s="564">
        <v>87</v>
      </c>
      <c r="AB16" s="564">
        <v>85</v>
      </c>
      <c r="AC16" s="564">
        <v>88</v>
      </c>
      <c r="AD16" s="564">
        <v>40933</v>
      </c>
      <c r="AE16" s="564">
        <v>19806</v>
      </c>
      <c r="AF16" s="564">
        <v>21127</v>
      </c>
      <c r="AG16" s="564">
        <v>93</v>
      </c>
      <c r="AH16" s="564">
        <v>92</v>
      </c>
      <c r="AI16" s="564">
        <v>95</v>
      </c>
      <c r="AJ16" s="564">
        <v>19538</v>
      </c>
      <c r="AK16" s="564">
        <v>8951</v>
      </c>
      <c r="AL16" s="564">
        <v>10587</v>
      </c>
      <c r="AM16" s="564">
        <v>91</v>
      </c>
      <c r="AN16" s="564">
        <v>89</v>
      </c>
      <c r="AO16" s="564">
        <v>93</v>
      </c>
      <c r="AP16" s="564">
        <v>19530</v>
      </c>
      <c r="AQ16" s="564">
        <v>8945</v>
      </c>
      <c r="AR16" s="564">
        <v>10585</v>
      </c>
      <c r="AS16" s="564">
        <v>91</v>
      </c>
      <c r="AT16" s="564">
        <v>91</v>
      </c>
      <c r="AU16" s="564">
        <v>90</v>
      </c>
      <c r="AV16" s="564">
        <v>19536</v>
      </c>
      <c r="AW16" s="564">
        <v>8951</v>
      </c>
      <c r="AX16" s="564">
        <v>10585</v>
      </c>
      <c r="AY16" s="564" t="s">
        <v>416</v>
      </c>
      <c r="AZ16" s="564" t="s">
        <v>416</v>
      </c>
      <c r="BA16" s="564" t="s">
        <v>416</v>
      </c>
      <c r="BB16" s="564" t="s">
        <v>416</v>
      </c>
      <c r="BC16" s="564" t="s">
        <v>416</v>
      </c>
      <c r="BD16" s="564" t="s">
        <v>416</v>
      </c>
      <c r="BE16" s="564">
        <v>85</v>
      </c>
      <c r="BF16" s="564">
        <v>83</v>
      </c>
      <c r="BG16" s="564">
        <v>86</v>
      </c>
      <c r="BH16" s="564">
        <v>19528</v>
      </c>
      <c r="BI16" s="564">
        <v>8945</v>
      </c>
      <c r="BJ16" s="564">
        <v>10583</v>
      </c>
      <c r="BK16" s="564">
        <v>94</v>
      </c>
      <c r="BL16" s="564">
        <v>93</v>
      </c>
      <c r="BM16" s="564">
        <v>95</v>
      </c>
      <c r="BN16" s="564">
        <v>1693</v>
      </c>
      <c r="BO16" s="564">
        <v>809</v>
      </c>
      <c r="BP16" s="564">
        <v>884</v>
      </c>
      <c r="BQ16" s="564">
        <v>92</v>
      </c>
      <c r="BR16" s="564">
        <v>90</v>
      </c>
      <c r="BS16" s="564">
        <v>93</v>
      </c>
      <c r="BT16" s="564">
        <v>1692</v>
      </c>
      <c r="BU16" s="564">
        <v>809</v>
      </c>
      <c r="BV16" s="564">
        <v>883</v>
      </c>
      <c r="BW16" s="564">
        <v>98</v>
      </c>
      <c r="BX16" s="564">
        <v>98</v>
      </c>
      <c r="BY16" s="564">
        <v>98</v>
      </c>
      <c r="BZ16" s="564">
        <v>1693</v>
      </c>
      <c r="CA16" s="564">
        <v>809</v>
      </c>
      <c r="CB16" s="564">
        <v>884</v>
      </c>
      <c r="CC16" s="564" t="s">
        <v>416</v>
      </c>
      <c r="CD16" s="564" t="s">
        <v>416</v>
      </c>
      <c r="CE16" s="564" t="s">
        <v>416</v>
      </c>
      <c r="CF16" s="564" t="s">
        <v>416</v>
      </c>
      <c r="CG16" s="564" t="s">
        <v>416</v>
      </c>
      <c r="CH16" s="564" t="s">
        <v>416</v>
      </c>
      <c r="CI16" s="564">
        <v>90</v>
      </c>
      <c r="CJ16" s="564">
        <v>89</v>
      </c>
      <c r="CK16" s="564">
        <v>92</v>
      </c>
      <c r="CL16" s="564">
        <v>1692</v>
      </c>
      <c r="CM16" s="564">
        <v>809</v>
      </c>
      <c r="CN16" s="564">
        <v>883</v>
      </c>
      <c r="CO16" s="564">
        <v>96</v>
      </c>
      <c r="CP16" s="564">
        <v>95</v>
      </c>
      <c r="CQ16" s="564">
        <v>97</v>
      </c>
      <c r="CR16" s="564">
        <v>17034</v>
      </c>
      <c r="CS16" s="564">
        <v>7966</v>
      </c>
      <c r="CT16" s="564">
        <v>9068</v>
      </c>
      <c r="CU16" s="564">
        <v>94</v>
      </c>
      <c r="CV16" s="564">
        <v>92</v>
      </c>
      <c r="CW16" s="564">
        <v>96</v>
      </c>
      <c r="CX16" s="564">
        <v>17028</v>
      </c>
      <c r="CY16" s="564">
        <v>7964</v>
      </c>
      <c r="CZ16" s="564">
        <v>9064</v>
      </c>
      <c r="DA16" s="564">
        <v>93</v>
      </c>
      <c r="DB16" s="564">
        <v>95</v>
      </c>
      <c r="DC16" s="564">
        <v>92</v>
      </c>
      <c r="DD16" s="564">
        <v>17033</v>
      </c>
      <c r="DE16" s="564">
        <v>7965</v>
      </c>
      <c r="DF16" s="564">
        <v>9068</v>
      </c>
      <c r="DG16" s="564" t="s">
        <v>416</v>
      </c>
      <c r="DH16" s="564" t="s">
        <v>416</v>
      </c>
      <c r="DI16" s="564" t="s">
        <v>416</v>
      </c>
      <c r="DJ16" s="564" t="s">
        <v>416</v>
      </c>
      <c r="DK16" s="564" t="s">
        <v>416</v>
      </c>
      <c r="DL16" s="564" t="s">
        <v>416</v>
      </c>
      <c r="DM16" s="564">
        <v>88</v>
      </c>
      <c r="DN16" s="564">
        <v>88</v>
      </c>
      <c r="DO16" s="564">
        <v>89</v>
      </c>
      <c r="DP16" s="564">
        <v>17026</v>
      </c>
      <c r="DQ16" s="564">
        <v>7963</v>
      </c>
      <c r="DR16" s="564">
        <v>9063</v>
      </c>
      <c r="DS16" s="564">
        <v>96</v>
      </c>
      <c r="DT16" s="564">
        <v>95</v>
      </c>
      <c r="DU16" s="564">
        <v>96</v>
      </c>
      <c r="DV16" s="564">
        <v>318804</v>
      </c>
      <c r="DW16" s="564">
        <v>149141</v>
      </c>
      <c r="DX16" s="564">
        <v>169663</v>
      </c>
      <c r="DY16" s="564">
        <v>93</v>
      </c>
      <c r="DZ16" s="564">
        <v>91</v>
      </c>
      <c r="EA16" s="564">
        <v>95</v>
      </c>
      <c r="EB16" s="564">
        <v>318790</v>
      </c>
      <c r="EC16" s="564">
        <v>149138</v>
      </c>
      <c r="ED16" s="564">
        <v>169652</v>
      </c>
      <c r="EE16" s="564">
        <v>94</v>
      </c>
      <c r="EF16" s="564">
        <v>95</v>
      </c>
      <c r="EG16" s="564">
        <v>92</v>
      </c>
      <c r="EH16" s="564">
        <v>318800</v>
      </c>
      <c r="EI16" s="564">
        <v>149140</v>
      </c>
      <c r="EJ16" s="564">
        <v>169660</v>
      </c>
      <c r="EK16" s="564" t="s">
        <v>416</v>
      </c>
      <c r="EL16" s="564" t="s">
        <v>416</v>
      </c>
      <c r="EM16" s="564" t="s">
        <v>416</v>
      </c>
      <c r="EN16" s="564" t="s">
        <v>416</v>
      </c>
      <c r="EO16" s="564" t="s">
        <v>416</v>
      </c>
      <c r="EP16" s="564" t="s">
        <v>416</v>
      </c>
      <c r="EQ16" s="564">
        <v>88</v>
      </c>
      <c r="ER16" s="564">
        <v>87</v>
      </c>
      <c r="ES16" s="564">
        <v>89</v>
      </c>
      <c r="ET16" s="564">
        <v>318726</v>
      </c>
      <c r="EU16" s="564">
        <v>149105</v>
      </c>
      <c r="EV16" s="564">
        <v>169621</v>
      </c>
      <c r="EW16" s="564">
        <v>95</v>
      </c>
      <c r="EX16" s="564">
        <v>94</v>
      </c>
      <c r="EY16" s="564">
        <v>96</v>
      </c>
      <c r="EZ16" s="564">
        <v>406315</v>
      </c>
      <c r="FA16" s="564">
        <v>190650</v>
      </c>
      <c r="FB16" s="564">
        <v>215665</v>
      </c>
      <c r="FC16" s="564">
        <v>93</v>
      </c>
      <c r="FD16" s="564">
        <v>91</v>
      </c>
      <c r="FE16" s="564">
        <v>95</v>
      </c>
      <c r="FF16" s="564">
        <v>406300</v>
      </c>
      <c r="FG16" s="564">
        <v>190641</v>
      </c>
      <c r="FH16" s="564">
        <v>215659</v>
      </c>
      <c r="FI16" s="564">
        <v>93</v>
      </c>
      <c r="FJ16" s="564">
        <v>95</v>
      </c>
      <c r="FK16" s="564">
        <v>92</v>
      </c>
      <c r="FL16" s="564">
        <v>406305</v>
      </c>
      <c r="FM16" s="564">
        <v>190645</v>
      </c>
      <c r="FN16" s="564">
        <v>215660</v>
      </c>
      <c r="FO16" s="564" t="s">
        <v>416</v>
      </c>
      <c r="FP16" s="564" t="s">
        <v>416</v>
      </c>
      <c r="FQ16" s="564" t="s">
        <v>416</v>
      </c>
      <c r="FR16" s="564" t="s">
        <v>416</v>
      </c>
      <c r="FS16" s="564" t="s">
        <v>416</v>
      </c>
      <c r="FT16" s="564" t="s">
        <v>416</v>
      </c>
      <c r="FU16" s="564">
        <v>88</v>
      </c>
      <c r="FV16" s="564">
        <v>87</v>
      </c>
      <c r="FW16" s="564">
        <v>89</v>
      </c>
      <c r="FX16" s="564">
        <v>406185</v>
      </c>
      <c r="FY16" s="564">
        <v>190587</v>
      </c>
      <c r="FZ16" s="564">
        <v>215598</v>
      </c>
    </row>
    <row r="17" spans="1:256" s="555" customFormat="1" x14ac:dyDescent="0.25">
      <c r="B17" s="565" t="s">
        <v>49</v>
      </c>
      <c r="C17" s="564">
        <v>57</v>
      </c>
      <c r="D17" s="564">
        <v>54</v>
      </c>
      <c r="E17" s="564">
        <v>60</v>
      </c>
      <c r="F17" s="564">
        <v>10873</v>
      </c>
      <c r="G17" s="564">
        <v>6764</v>
      </c>
      <c r="H17" s="564">
        <v>4109</v>
      </c>
      <c r="I17" s="564">
        <v>45</v>
      </c>
      <c r="J17" s="564">
        <v>42</v>
      </c>
      <c r="K17" s="564">
        <v>50</v>
      </c>
      <c r="L17" s="564">
        <v>10855</v>
      </c>
      <c r="M17" s="564">
        <v>6757</v>
      </c>
      <c r="N17" s="564">
        <v>4098</v>
      </c>
      <c r="O17" s="564">
        <v>51</v>
      </c>
      <c r="P17" s="564">
        <v>55</v>
      </c>
      <c r="Q17" s="564">
        <v>45</v>
      </c>
      <c r="R17" s="564">
        <v>10873</v>
      </c>
      <c r="S17" s="564">
        <v>6764</v>
      </c>
      <c r="T17" s="564">
        <v>4109</v>
      </c>
      <c r="U17" s="564" t="s">
        <v>416</v>
      </c>
      <c r="V17" s="564" t="s">
        <v>416</v>
      </c>
      <c r="W17" s="564" t="s">
        <v>416</v>
      </c>
      <c r="X17" s="564" t="s">
        <v>416</v>
      </c>
      <c r="Y17" s="564" t="s">
        <v>416</v>
      </c>
      <c r="Z17" s="564" t="s">
        <v>416</v>
      </c>
      <c r="AA17" s="564">
        <v>32</v>
      </c>
      <c r="AB17" s="564">
        <v>32</v>
      </c>
      <c r="AC17" s="564">
        <v>32</v>
      </c>
      <c r="AD17" s="564">
        <v>10845</v>
      </c>
      <c r="AE17" s="564">
        <v>6749</v>
      </c>
      <c r="AF17" s="564">
        <v>4096</v>
      </c>
      <c r="AG17" s="564">
        <v>64</v>
      </c>
      <c r="AH17" s="564">
        <v>62</v>
      </c>
      <c r="AI17" s="564">
        <v>66</v>
      </c>
      <c r="AJ17" s="564">
        <v>7922</v>
      </c>
      <c r="AK17" s="564">
        <v>4963</v>
      </c>
      <c r="AL17" s="564">
        <v>2959</v>
      </c>
      <c r="AM17" s="564">
        <v>52</v>
      </c>
      <c r="AN17" s="564">
        <v>51</v>
      </c>
      <c r="AO17" s="564">
        <v>54</v>
      </c>
      <c r="AP17" s="564">
        <v>7900</v>
      </c>
      <c r="AQ17" s="564">
        <v>4950</v>
      </c>
      <c r="AR17" s="564">
        <v>2950</v>
      </c>
      <c r="AS17" s="564">
        <v>55</v>
      </c>
      <c r="AT17" s="564">
        <v>58</v>
      </c>
      <c r="AU17" s="564">
        <v>49</v>
      </c>
      <c r="AV17" s="564">
        <v>7922</v>
      </c>
      <c r="AW17" s="564">
        <v>4963</v>
      </c>
      <c r="AX17" s="564">
        <v>2959</v>
      </c>
      <c r="AY17" s="564" t="s">
        <v>416</v>
      </c>
      <c r="AZ17" s="564" t="s">
        <v>416</v>
      </c>
      <c r="BA17" s="564" t="s">
        <v>416</v>
      </c>
      <c r="BB17" s="564" t="s">
        <v>416</v>
      </c>
      <c r="BC17" s="564" t="s">
        <v>416</v>
      </c>
      <c r="BD17" s="564" t="s">
        <v>416</v>
      </c>
      <c r="BE17" s="564">
        <v>39</v>
      </c>
      <c r="BF17" s="564">
        <v>40</v>
      </c>
      <c r="BG17" s="564">
        <v>37</v>
      </c>
      <c r="BH17" s="564">
        <v>7899</v>
      </c>
      <c r="BI17" s="564">
        <v>4949</v>
      </c>
      <c r="BJ17" s="564">
        <v>2950</v>
      </c>
      <c r="BK17" s="564">
        <v>56</v>
      </c>
      <c r="BL17" s="564">
        <v>56</v>
      </c>
      <c r="BM17" s="564">
        <v>54</v>
      </c>
      <c r="BN17" s="564">
        <v>226</v>
      </c>
      <c r="BO17" s="564">
        <v>167</v>
      </c>
      <c r="BP17" s="564">
        <v>59</v>
      </c>
      <c r="BQ17" s="564">
        <v>43</v>
      </c>
      <c r="BR17" s="564">
        <v>44</v>
      </c>
      <c r="BS17" s="564">
        <v>41</v>
      </c>
      <c r="BT17" s="564">
        <v>226</v>
      </c>
      <c r="BU17" s="564">
        <v>167</v>
      </c>
      <c r="BV17" s="564">
        <v>59</v>
      </c>
      <c r="BW17" s="564">
        <v>68</v>
      </c>
      <c r="BX17" s="564">
        <v>72</v>
      </c>
      <c r="BY17" s="564">
        <v>58</v>
      </c>
      <c r="BZ17" s="564">
        <v>226</v>
      </c>
      <c r="CA17" s="564">
        <v>167</v>
      </c>
      <c r="CB17" s="564">
        <v>59</v>
      </c>
      <c r="CC17" s="564" t="s">
        <v>416</v>
      </c>
      <c r="CD17" s="564" t="s">
        <v>416</v>
      </c>
      <c r="CE17" s="564" t="s">
        <v>416</v>
      </c>
      <c r="CF17" s="564" t="s">
        <v>416</v>
      </c>
      <c r="CG17" s="564" t="s">
        <v>416</v>
      </c>
      <c r="CH17" s="564" t="s">
        <v>416</v>
      </c>
      <c r="CI17" s="564">
        <v>36</v>
      </c>
      <c r="CJ17" s="564">
        <v>38</v>
      </c>
      <c r="CK17" s="564">
        <v>31</v>
      </c>
      <c r="CL17" s="564">
        <v>226</v>
      </c>
      <c r="CM17" s="564">
        <v>167</v>
      </c>
      <c r="CN17" s="564">
        <v>59</v>
      </c>
      <c r="CO17" s="564">
        <v>64</v>
      </c>
      <c r="CP17" s="564">
        <v>62</v>
      </c>
      <c r="CQ17" s="564">
        <v>66</v>
      </c>
      <c r="CR17" s="564">
        <v>5666</v>
      </c>
      <c r="CS17" s="564">
        <v>3635</v>
      </c>
      <c r="CT17" s="564">
        <v>2031</v>
      </c>
      <c r="CU17" s="564">
        <v>49</v>
      </c>
      <c r="CV17" s="564">
        <v>46</v>
      </c>
      <c r="CW17" s="564">
        <v>54</v>
      </c>
      <c r="CX17" s="564">
        <v>5655</v>
      </c>
      <c r="CY17" s="564">
        <v>3627</v>
      </c>
      <c r="CZ17" s="564">
        <v>2028</v>
      </c>
      <c r="DA17" s="564">
        <v>56</v>
      </c>
      <c r="DB17" s="564">
        <v>60</v>
      </c>
      <c r="DC17" s="564">
        <v>49</v>
      </c>
      <c r="DD17" s="564">
        <v>5664</v>
      </c>
      <c r="DE17" s="564">
        <v>3633</v>
      </c>
      <c r="DF17" s="564">
        <v>2031</v>
      </c>
      <c r="DG17" s="564" t="s">
        <v>416</v>
      </c>
      <c r="DH17" s="564" t="s">
        <v>416</v>
      </c>
      <c r="DI17" s="564" t="s">
        <v>416</v>
      </c>
      <c r="DJ17" s="564" t="s">
        <v>416</v>
      </c>
      <c r="DK17" s="564" t="s">
        <v>416</v>
      </c>
      <c r="DL17" s="564" t="s">
        <v>416</v>
      </c>
      <c r="DM17" s="564">
        <v>37</v>
      </c>
      <c r="DN17" s="564">
        <v>37</v>
      </c>
      <c r="DO17" s="564">
        <v>37</v>
      </c>
      <c r="DP17" s="564">
        <v>5652</v>
      </c>
      <c r="DQ17" s="564">
        <v>3624</v>
      </c>
      <c r="DR17" s="564">
        <v>2028</v>
      </c>
      <c r="DS17" s="564">
        <v>60</v>
      </c>
      <c r="DT17" s="564">
        <v>60</v>
      </c>
      <c r="DU17" s="564">
        <v>61</v>
      </c>
      <c r="DV17" s="564">
        <v>102680</v>
      </c>
      <c r="DW17" s="564">
        <v>66072</v>
      </c>
      <c r="DX17" s="564">
        <v>36608</v>
      </c>
      <c r="DY17" s="564">
        <v>43</v>
      </c>
      <c r="DZ17" s="564">
        <v>41</v>
      </c>
      <c r="EA17" s="564">
        <v>48</v>
      </c>
      <c r="EB17" s="564">
        <v>102552</v>
      </c>
      <c r="EC17" s="564">
        <v>65994</v>
      </c>
      <c r="ED17" s="564">
        <v>36558</v>
      </c>
      <c r="EE17" s="564">
        <v>55</v>
      </c>
      <c r="EF17" s="564">
        <v>60</v>
      </c>
      <c r="EG17" s="564">
        <v>47</v>
      </c>
      <c r="EH17" s="564">
        <v>102676</v>
      </c>
      <c r="EI17" s="564">
        <v>66069</v>
      </c>
      <c r="EJ17" s="564">
        <v>36607</v>
      </c>
      <c r="EK17" s="564" t="s">
        <v>416</v>
      </c>
      <c r="EL17" s="564" t="s">
        <v>416</v>
      </c>
      <c r="EM17" s="564" t="s">
        <v>416</v>
      </c>
      <c r="EN17" s="564" t="s">
        <v>416</v>
      </c>
      <c r="EO17" s="564" t="s">
        <v>416</v>
      </c>
      <c r="EP17" s="564" t="s">
        <v>416</v>
      </c>
      <c r="EQ17" s="564">
        <v>33</v>
      </c>
      <c r="ER17" s="564">
        <v>33</v>
      </c>
      <c r="ES17" s="564">
        <v>32</v>
      </c>
      <c r="ET17" s="564">
        <v>102528</v>
      </c>
      <c r="EU17" s="564">
        <v>65974</v>
      </c>
      <c r="EV17" s="564">
        <v>36554</v>
      </c>
      <c r="EW17" s="564">
        <v>60</v>
      </c>
      <c r="EX17" s="564">
        <v>60</v>
      </c>
      <c r="EY17" s="564">
        <v>61</v>
      </c>
      <c r="EZ17" s="564">
        <v>130084</v>
      </c>
      <c r="FA17" s="564">
        <v>83288</v>
      </c>
      <c r="FB17" s="564">
        <v>46796</v>
      </c>
      <c r="FC17" s="564">
        <v>44</v>
      </c>
      <c r="FD17" s="564">
        <v>42</v>
      </c>
      <c r="FE17" s="564">
        <v>49</v>
      </c>
      <c r="FF17" s="564">
        <v>129899</v>
      </c>
      <c r="FG17" s="564">
        <v>83176</v>
      </c>
      <c r="FH17" s="564">
        <v>46723</v>
      </c>
      <c r="FI17" s="564">
        <v>55</v>
      </c>
      <c r="FJ17" s="564">
        <v>60</v>
      </c>
      <c r="FK17" s="564">
        <v>47</v>
      </c>
      <c r="FL17" s="564">
        <v>130078</v>
      </c>
      <c r="FM17" s="564">
        <v>83283</v>
      </c>
      <c r="FN17" s="564">
        <v>46795</v>
      </c>
      <c r="FO17" s="564" t="s">
        <v>416</v>
      </c>
      <c r="FP17" s="564" t="s">
        <v>416</v>
      </c>
      <c r="FQ17" s="564" t="s">
        <v>416</v>
      </c>
      <c r="FR17" s="564" t="s">
        <v>416</v>
      </c>
      <c r="FS17" s="564" t="s">
        <v>416</v>
      </c>
      <c r="FT17" s="564" t="s">
        <v>416</v>
      </c>
      <c r="FU17" s="564">
        <v>33</v>
      </c>
      <c r="FV17" s="564">
        <v>34</v>
      </c>
      <c r="FW17" s="564">
        <v>33</v>
      </c>
      <c r="FX17" s="564">
        <v>129860</v>
      </c>
      <c r="FY17" s="564">
        <v>83144</v>
      </c>
      <c r="FZ17" s="564">
        <v>46716</v>
      </c>
      <c r="GA17" s="564"/>
      <c r="GB17" s="564"/>
      <c r="GC17" s="564"/>
      <c r="GD17" s="564"/>
      <c r="GE17" s="564"/>
      <c r="GF17" s="564"/>
      <c r="GG17" s="564"/>
      <c r="GH17" s="564"/>
      <c r="GI17" s="564"/>
      <c r="GJ17" s="564"/>
      <c r="GK17" s="564"/>
      <c r="GL17" s="564"/>
      <c r="GM17" s="564"/>
      <c r="GN17" s="564"/>
      <c r="GO17" s="564"/>
      <c r="GP17" s="564"/>
      <c r="GQ17" s="564"/>
      <c r="GR17" s="564"/>
      <c r="GS17" s="564"/>
      <c r="GT17" s="564"/>
      <c r="GU17" s="564"/>
      <c r="GV17" s="564"/>
      <c r="GW17" s="564"/>
      <c r="GX17" s="564"/>
      <c r="GY17" s="564"/>
      <c r="GZ17" s="564"/>
      <c r="HA17" s="564"/>
      <c r="HB17" s="564"/>
      <c r="HC17" s="564"/>
      <c r="HD17" s="564"/>
      <c r="HE17" s="564"/>
      <c r="HF17" s="564"/>
      <c r="HG17" s="564"/>
      <c r="HH17" s="564"/>
      <c r="HI17" s="564"/>
      <c r="HJ17" s="564"/>
      <c r="HK17" s="564"/>
      <c r="HL17" s="564"/>
      <c r="HM17" s="564"/>
      <c r="HN17" s="564"/>
      <c r="HO17" s="564"/>
      <c r="HP17" s="564"/>
      <c r="HQ17" s="564"/>
      <c r="HR17" s="564"/>
      <c r="HS17" s="564"/>
      <c r="HT17" s="564"/>
      <c r="HU17" s="564"/>
      <c r="HV17" s="564"/>
      <c r="HW17" s="564"/>
      <c r="HX17" s="564"/>
      <c r="HY17" s="564"/>
      <c r="HZ17" s="564"/>
      <c r="IA17" s="564"/>
      <c r="IB17" s="564"/>
      <c r="IC17" s="564"/>
      <c r="ID17" s="564"/>
      <c r="IE17" s="564"/>
      <c r="IF17" s="564"/>
      <c r="IG17" s="564"/>
      <c r="IH17" s="564"/>
      <c r="II17" s="564"/>
      <c r="IJ17" s="564"/>
      <c r="IK17" s="564"/>
      <c r="IL17" s="564"/>
      <c r="IM17" s="564"/>
      <c r="IN17" s="564"/>
      <c r="IO17" s="564"/>
      <c r="IP17" s="564"/>
      <c r="IQ17" s="564"/>
      <c r="IR17" s="564"/>
      <c r="IS17" s="564"/>
      <c r="IT17" s="564"/>
      <c r="IU17" s="564"/>
      <c r="IV17" s="564"/>
    </row>
    <row r="18" spans="1:256" s="555" customFormat="1" x14ac:dyDescent="0.25">
      <c r="B18" s="565" t="s">
        <v>50</v>
      </c>
      <c r="C18" s="564">
        <v>62</v>
      </c>
      <c r="D18" s="564">
        <v>60</v>
      </c>
      <c r="E18" s="564">
        <v>65</v>
      </c>
      <c r="F18" s="564">
        <v>9499</v>
      </c>
      <c r="G18" s="564">
        <v>5845</v>
      </c>
      <c r="H18" s="564">
        <v>3654</v>
      </c>
      <c r="I18" s="564">
        <v>50</v>
      </c>
      <c r="J18" s="564">
        <v>46</v>
      </c>
      <c r="K18" s="564">
        <v>55</v>
      </c>
      <c r="L18" s="564">
        <v>9502</v>
      </c>
      <c r="M18" s="564">
        <v>5848</v>
      </c>
      <c r="N18" s="564">
        <v>3654</v>
      </c>
      <c r="O18" s="564">
        <v>56</v>
      </c>
      <c r="P18" s="564">
        <v>61</v>
      </c>
      <c r="Q18" s="564">
        <v>49</v>
      </c>
      <c r="R18" s="564">
        <v>9499</v>
      </c>
      <c r="S18" s="564">
        <v>5845</v>
      </c>
      <c r="T18" s="564">
        <v>3654</v>
      </c>
      <c r="U18" s="564" t="s">
        <v>416</v>
      </c>
      <c r="V18" s="564" t="s">
        <v>416</v>
      </c>
      <c r="W18" s="564" t="s">
        <v>416</v>
      </c>
      <c r="X18" s="564" t="s">
        <v>416</v>
      </c>
      <c r="Y18" s="564" t="s">
        <v>416</v>
      </c>
      <c r="Z18" s="564" t="s">
        <v>416</v>
      </c>
      <c r="AA18" s="564">
        <v>35</v>
      </c>
      <c r="AB18" s="564">
        <v>35</v>
      </c>
      <c r="AC18" s="564">
        <v>35</v>
      </c>
      <c r="AD18" s="564">
        <v>9492</v>
      </c>
      <c r="AE18" s="564">
        <v>5840</v>
      </c>
      <c r="AF18" s="564">
        <v>3652</v>
      </c>
      <c r="AG18" s="564">
        <v>69</v>
      </c>
      <c r="AH18" s="564">
        <v>68</v>
      </c>
      <c r="AI18" s="564">
        <v>71</v>
      </c>
      <c r="AJ18" s="564">
        <v>6955</v>
      </c>
      <c r="AK18" s="564">
        <v>4240</v>
      </c>
      <c r="AL18" s="564">
        <v>2715</v>
      </c>
      <c r="AM18" s="564">
        <v>56</v>
      </c>
      <c r="AN18" s="564">
        <v>56</v>
      </c>
      <c r="AO18" s="564">
        <v>58</v>
      </c>
      <c r="AP18" s="564">
        <v>6950</v>
      </c>
      <c r="AQ18" s="564">
        <v>4236</v>
      </c>
      <c r="AR18" s="564">
        <v>2714</v>
      </c>
      <c r="AS18" s="564">
        <v>60</v>
      </c>
      <c r="AT18" s="564">
        <v>64</v>
      </c>
      <c r="AU18" s="564">
        <v>53</v>
      </c>
      <c r="AV18" s="564">
        <v>6955</v>
      </c>
      <c r="AW18" s="564">
        <v>4240</v>
      </c>
      <c r="AX18" s="564">
        <v>2715</v>
      </c>
      <c r="AY18" s="564" t="s">
        <v>416</v>
      </c>
      <c r="AZ18" s="564" t="s">
        <v>416</v>
      </c>
      <c r="BA18" s="564" t="s">
        <v>416</v>
      </c>
      <c r="BB18" s="564" t="s">
        <v>416</v>
      </c>
      <c r="BC18" s="564" t="s">
        <v>416</v>
      </c>
      <c r="BD18" s="564" t="s">
        <v>416</v>
      </c>
      <c r="BE18" s="564">
        <v>42</v>
      </c>
      <c r="BF18" s="564">
        <v>44</v>
      </c>
      <c r="BG18" s="564">
        <v>39</v>
      </c>
      <c r="BH18" s="564">
        <v>6949</v>
      </c>
      <c r="BI18" s="564">
        <v>4235</v>
      </c>
      <c r="BJ18" s="564">
        <v>2714</v>
      </c>
      <c r="BK18" s="564">
        <v>60</v>
      </c>
      <c r="BL18" s="564" t="s">
        <v>415</v>
      </c>
      <c r="BM18" s="564" t="s">
        <v>415</v>
      </c>
      <c r="BN18" s="564">
        <v>192</v>
      </c>
      <c r="BO18" s="564">
        <v>144</v>
      </c>
      <c r="BP18" s="564">
        <v>48</v>
      </c>
      <c r="BQ18" s="564">
        <v>47</v>
      </c>
      <c r="BR18" s="564" t="s">
        <v>415</v>
      </c>
      <c r="BS18" s="564" t="s">
        <v>415</v>
      </c>
      <c r="BT18" s="564">
        <v>192</v>
      </c>
      <c r="BU18" s="564">
        <v>144</v>
      </c>
      <c r="BV18" s="564">
        <v>48</v>
      </c>
      <c r="BW18" s="564">
        <v>76</v>
      </c>
      <c r="BX18" s="564" t="s">
        <v>415</v>
      </c>
      <c r="BY18" s="564" t="s">
        <v>415</v>
      </c>
      <c r="BZ18" s="564">
        <v>192</v>
      </c>
      <c r="CA18" s="564">
        <v>144</v>
      </c>
      <c r="CB18" s="564">
        <v>48</v>
      </c>
      <c r="CC18" s="564" t="s">
        <v>416</v>
      </c>
      <c r="CD18" s="564" t="s">
        <v>416</v>
      </c>
      <c r="CE18" s="564" t="s">
        <v>416</v>
      </c>
      <c r="CF18" s="564" t="s">
        <v>416</v>
      </c>
      <c r="CG18" s="564" t="s">
        <v>416</v>
      </c>
      <c r="CH18" s="564" t="s">
        <v>416</v>
      </c>
      <c r="CI18" s="564">
        <v>39</v>
      </c>
      <c r="CJ18" s="564" t="s">
        <v>415</v>
      </c>
      <c r="CK18" s="564" t="s">
        <v>415</v>
      </c>
      <c r="CL18" s="564">
        <v>192</v>
      </c>
      <c r="CM18" s="564">
        <v>144</v>
      </c>
      <c r="CN18" s="564">
        <v>48</v>
      </c>
      <c r="CO18" s="564">
        <v>69</v>
      </c>
      <c r="CP18" s="564">
        <v>69</v>
      </c>
      <c r="CQ18" s="564">
        <v>71</v>
      </c>
      <c r="CR18" s="564">
        <v>4891</v>
      </c>
      <c r="CS18" s="564">
        <v>3064</v>
      </c>
      <c r="CT18" s="564">
        <v>1827</v>
      </c>
      <c r="CU18" s="564">
        <v>54</v>
      </c>
      <c r="CV18" s="564">
        <v>51</v>
      </c>
      <c r="CW18" s="564">
        <v>58</v>
      </c>
      <c r="CX18" s="564">
        <v>4890</v>
      </c>
      <c r="CY18" s="564">
        <v>3064</v>
      </c>
      <c r="CZ18" s="564">
        <v>1826</v>
      </c>
      <c r="DA18" s="564">
        <v>61</v>
      </c>
      <c r="DB18" s="564">
        <v>66</v>
      </c>
      <c r="DC18" s="564">
        <v>53</v>
      </c>
      <c r="DD18" s="564">
        <v>4891</v>
      </c>
      <c r="DE18" s="564">
        <v>3064</v>
      </c>
      <c r="DF18" s="564">
        <v>1827</v>
      </c>
      <c r="DG18" s="564" t="s">
        <v>416</v>
      </c>
      <c r="DH18" s="564" t="s">
        <v>416</v>
      </c>
      <c r="DI18" s="564" t="s">
        <v>416</v>
      </c>
      <c r="DJ18" s="564" t="s">
        <v>416</v>
      </c>
      <c r="DK18" s="564" t="s">
        <v>416</v>
      </c>
      <c r="DL18" s="564" t="s">
        <v>416</v>
      </c>
      <c r="DM18" s="564">
        <v>40</v>
      </c>
      <c r="DN18" s="564">
        <v>41</v>
      </c>
      <c r="DO18" s="564">
        <v>39</v>
      </c>
      <c r="DP18" s="564">
        <v>4889</v>
      </c>
      <c r="DQ18" s="564">
        <v>3063</v>
      </c>
      <c r="DR18" s="564">
        <v>1826</v>
      </c>
      <c r="DS18" s="564">
        <v>65</v>
      </c>
      <c r="DT18" s="564">
        <v>65</v>
      </c>
      <c r="DU18" s="564">
        <v>65</v>
      </c>
      <c r="DV18" s="564">
        <v>89204</v>
      </c>
      <c r="DW18" s="564">
        <v>56082</v>
      </c>
      <c r="DX18" s="564">
        <v>33122</v>
      </c>
      <c r="DY18" s="564">
        <v>47</v>
      </c>
      <c r="DZ18" s="564">
        <v>45</v>
      </c>
      <c r="EA18" s="564">
        <v>51</v>
      </c>
      <c r="EB18" s="564">
        <v>89163</v>
      </c>
      <c r="EC18" s="564">
        <v>56063</v>
      </c>
      <c r="ED18" s="564">
        <v>33100</v>
      </c>
      <c r="EE18" s="564">
        <v>60</v>
      </c>
      <c r="EF18" s="564">
        <v>66</v>
      </c>
      <c r="EG18" s="564">
        <v>50</v>
      </c>
      <c r="EH18" s="564">
        <v>89198</v>
      </c>
      <c r="EI18" s="564">
        <v>56077</v>
      </c>
      <c r="EJ18" s="564">
        <v>33121</v>
      </c>
      <c r="EK18" s="564" t="s">
        <v>416</v>
      </c>
      <c r="EL18" s="564" t="s">
        <v>416</v>
      </c>
      <c r="EM18" s="564" t="s">
        <v>416</v>
      </c>
      <c r="EN18" s="564" t="s">
        <v>416</v>
      </c>
      <c r="EO18" s="564" t="s">
        <v>416</v>
      </c>
      <c r="EP18" s="564" t="s">
        <v>416</v>
      </c>
      <c r="EQ18" s="564">
        <v>36</v>
      </c>
      <c r="ER18" s="564">
        <v>36</v>
      </c>
      <c r="ES18" s="564">
        <v>34</v>
      </c>
      <c r="ET18" s="564">
        <v>89141</v>
      </c>
      <c r="EU18" s="564">
        <v>56045</v>
      </c>
      <c r="EV18" s="564">
        <v>33096</v>
      </c>
      <c r="EW18" s="564">
        <v>65</v>
      </c>
      <c r="EX18" s="564">
        <v>65</v>
      </c>
      <c r="EY18" s="564">
        <v>66</v>
      </c>
      <c r="EZ18" s="564">
        <v>113125</v>
      </c>
      <c r="FA18" s="564">
        <v>70825</v>
      </c>
      <c r="FB18" s="564">
        <v>42300</v>
      </c>
      <c r="FC18" s="564">
        <v>48</v>
      </c>
      <c r="FD18" s="564">
        <v>46</v>
      </c>
      <c r="FE18" s="564">
        <v>52</v>
      </c>
      <c r="FF18" s="564">
        <v>113080</v>
      </c>
      <c r="FG18" s="564">
        <v>70804</v>
      </c>
      <c r="FH18" s="564">
        <v>42276</v>
      </c>
      <c r="FI18" s="564">
        <v>60</v>
      </c>
      <c r="FJ18" s="564">
        <v>65</v>
      </c>
      <c r="FK18" s="564">
        <v>50</v>
      </c>
      <c r="FL18" s="564">
        <v>113119</v>
      </c>
      <c r="FM18" s="564">
        <v>70820</v>
      </c>
      <c r="FN18" s="564">
        <v>42299</v>
      </c>
      <c r="FO18" s="564" t="s">
        <v>416</v>
      </c>
      <c r="FP18" s="564" t="s">
        <v>416</v>
      </c>
      <c r="FQ18" s="564" t="s">
        <v>416</v>
      </c>
      <c r="FR18" s="564" t="s">
        <v>416</v>
      </c>
      <c r="FS18" s="564" t="s">
        <v>416</v>
      </c>
      <c r="FT18" s="564" t="s">
        <v>416</v>
      </c>
      <c r="FU18" s="564">
        <v>36</v>
      </c>
      <c r="FV18" s="564">
        <v>37</v>
      </c>
      <c r="FW18" s="564">
        <v>35</v>
      </c>
      <c r="FX18" s="564">
        <v>113045</v>
      </c>
      <c r="FY18" s="564">
        <v>70776</v>
      </c>
      <c r="FZ18" s="564">
        <v>42269</v>
      </c>
      <c r="GA18" s="564"/>
      <c r="GB18" s="564"/>
      <c r="GC18" s="564"/>
      <c r="GD18" s="564"/>
      <c r="GE18" s="564"/>
      <c r="GF18" s="564"/>
      <c r="GG18" s="564"/>
      <c r="GH18" s="564"/>
      <c r="GI18" s="564"/>
      <c r="GJ18" s="564"/>
      <c r="GK18" s="564"/>
      <c r="GL18" s="564"/>
      <c r="GM18" s="564"/>
      <c r="GN18" s="564"/>
      <c r="GO18" s="564"/>
      <c r="GP18" s="564"/>
      <c r="GQ18" s="564"/>
      <c r="GR18" s="564"/>
      <c r="GS18" s="564"/>
      <c r="GT18" s="564"/>
      <c r="GU18" s="564"/>
      <c r="GV18" s="564"/>
      <c r="GW18" s="564"/>
      <c r="GX18" s="564"/>
      <c r="GY18" s="564"/>
      <c r="GZ18" s="564"/>
      <c r="HA18" s="564"/>
      <c r="HB18" s="564"/>
      <c r="HC18" s="564"/>
      <c r="HD18" s="564"/>
      <c r="HE18" s="564"/>
      <c r="HF18" s="564"/>
      <c r="HG18" s="564"/>
      <c r="HH18" s="564"/>
      <c r="HI18" s="564"/>
      <c r="HJ18" s="564"/>
      <c r="HK18" s="564"/>
      <c r="HL18" s="564"/>
      <c r="HM18" s="564"/>
      <c r="HN18" s="564"/>
      <c r="HO18" s="564"/>
      <c r="HP18" s="564"/>
      <c r="HQ18" s="564"/>
      <c r="HR18" s="564"/>
      <c r="HS18" s="564"/>
      <c r="HT18" s="564"/>
      <c r="HU18" s="564"/>
      <c r="HV18" s="564"/>
      <c r="HW18" s="564"/>
      <c r="HX18" s="564"/>
      <c r="HY18" s="564"/>
      <c r="HZ18" s="564"/>
      <c r="IA18" s="564"/>
      <c r="IB18" s="564"/>
      <c r="IC18" s="564"/>
      <c r="ID18" s="564"/>
      <c r="IE18" s="564"/>
      <c r="IF18" s="564"/>
      <c r="IG18" s="564"/>
      <c r="IH18" s="564"/>
      <c r="II18" s="564"/>
      <c r="IJ18" s="564"/>
      <c r="IK18" s="564"/>
      <c r="IL18" s="564"/>
      <c r="IM18" s="564"/>
      <c r="IN18" s="564"/>
      <c r="IO18" s="564"/>
      <c r="IP18" s="564"/>
      <c r="IQ18" s="564"/>
      <c r="IR18" s="564"/>
      <c r="IS18" s="564"/>
      <c r="IT18" s="564"/>
      <c r="IU18" s="564"/>
      <c r="IV18" s="564"/>
    </row>
    <row r="19" spans="1:256" s="564" customFormat="1" x14ac:dyDescent="0.25">
      <c r="B19" s="565" t="s">
        <v>51</v>
      </c>
      <c r="C19" s="564">
        <v>67</v>
      </c>
      <c r="D19" s="564">
        <v>66</v>
      </c>
      <c r="E19" s="564">
        <v>70</v>
      </c>
      <c r="F19" s="564">
        <v>6573</v>
      </c>
      <c r="G19" s="564">
        <v>3865</v>
      </c>
      <c r="H19" s="564">
        <v>2708</v>
      </c>
      <c r="I19" s="564">
        <v>56</v>
      </c>
      <c r="J19" s="564">
        <v>53</v>
      </c>
      <c r="K19" s="564">
        <v>60</v>
      </c>
      <c r="L19" s="564">
        <v>6578</v>
      </c>
      <c r="M19" s="564">
        <v>3869</v>
      </c>
      <c r="N19" s="564">
        <v>2709</v>
      </c>
      <c r="O19" s="564">
        <v>61</v>
      </c>
      <c r="P19" s="564">
        <v>67</v>
      </c>
      <c r="Q19" s="564">
        <v>53</v>
      </c>
      <c r="R19" s="564">
        <v>6573</v>
      </c>
      <c r="S19" s="564">
        <v>3865</v>
      </c>
      <c r="T19" s="564">
        <v>2708</v>
      </c>
      <c r="U19" s="564" t="s">
        <v>416</v>
      </c>
      <c r="V19" s="564" t="s">
        <v>416</v>
      </c>
      <c r="W19" s="564" t="s">
        <v>416</v>
      </c>
      <c r="X19" s="564" t="s">
        <v>416</v>
      </c>
      <c r="Y19" s="564" t="s">
        <v>416</v>
      </c>
      <c r="Z19" s="564" t="s">
        <v>416</v>
      </c>
      <c r="AA19" s="564">
        <v>40</v>
      </c>
      <c r="AB19" s="564">
        <v>40</v>
      </c>
      <c r="AC19" s="564">
        <v>39</v>
      </c>
      <c r="AD19" s="564">
        <v>6569</v>
      </c>
      <c r="AE19" s="564">
        <v>3862</v>
      </c>
      <c r="AF19" s="564">
        <v>2707</v>
      </c>
      <c r="AG19" s="564">
        <v>75</v>
      </c>
      <c r="AH19" s="564">
        <v>75</v>
      </c>
      <c r="AI19" s="564">
        <v>75</v>
      </c>
      <c r="AJ19" s="564">
        <v>4393</v>
      </c>
      <c r="AK19" s="564">
        <v>2512</v>
      </c>
      <c r="AL19" s="564">
        <v>1881</v>
      </c>
      <c r="AM19" s="564">
        <v>63</v>
      </c>
      <c r="AN19" s="564">
        <v>63</v>
      </c>
      <c r="AO19" s="564">
        <v>62</v>
      </c>
      <c r="AP19" s="564">
        <v>4392</v>
      </c>
      <c r="AQ19" s="564">
        <v>2511</v>
      </c>
      <c r="AR19" s="564">
        <v>1881</v>
      </c>
      <c r="AS19" s="564">
        <v>64</v>
      </c>
      <c r="AT19" s="564">
        <v>70</v>
      </c>
      <c r="AU19" s="564">
        <v>56</v>
      </c>
      <c r="AV19" s="564">
        <v>4393</v>
      </c>
      <c r="AW19" s="564">
        <v>2512</v>
      </c>
      <c r="AX19" s="564">
        <v>1881</v>
      </c>
      <c r="AY19" s="564" t="s">
        <v>416</v>
      </c>
      <c r="AZ19" s="564" t="s">
        <v>416</v>
      </c>
      <c r="BA19" s="564" t="s">
        <v>416</v>
      </c>
      <c r="BB19" s="564" t="s">
        <v>416</v>
      </c>
      <c r="BC19" s="564" t="s">
        <v>416</v>
      </c>
      <c r="BD19" s="564" t="s">
        <v>416</v>
      </c>
      <c r="BE19" s="564">
        <v>47</v>
      </c>
      <c r="BF19" s="564">
        <v>50</v>
      </c>
      <c r="BG19" s="564">
        <v>43</v>
      </c>
      <c r="BH19" s="564">
        <v>4391</v>
      </c>
      <c r="BI19" s="564">
        <v>2510</v>
      </c>
      <c r="BJ19" s="564">
        <v>1881</v>
      </c>
      <c r="BK19" s="564">
        <v>68</v>
      </c>
      <c r="BL19" s="564">
        <v>67</v>
      </c>
      <c r="BM19" s="564">
        <v>72</v>
      </c>
      <c r="BN19" s="564">
        <v>129</v>
      </c>
      <c r="BO19" s="564">
        <v>97</v>
      </c>
      <c r="BP19" s="564">
        <v>32</v>
      </c>
      <c r="BQ19" s="564">
        <v>53</v>
      </c>
      <c r="BR19" s="564">
        <v>53</v>
      </c>
      <c r="BS19" s="564">
        <v>53</v>
      </c>
      <c r="BT19" s="564">
        <v>129</v>
      </c>
      <c r="BU19" s="564">
        <v>97</v>
      </c>
      <c r="BV19" s="564">
        <v>32</v>
      </c>
      <c r="BW19" s="564">
        <v>81</v>
      </c>
      <c r="BX19" s="564">
        <v>81</v>
      </c>
      <c r="BY19" s="564">
        <v>78</v>
      </c>
      <c r="BZ19" s="564">
        <v>129</v>
      </c>
      <c r="CA19" s="564">
        <v>97</v>
      </c>
      <c r="CB19" s="564">
        <v>32</v>
      </c>
      <c r="CC19" s="564" t="s">
        <v>416</v>
      </c>
      <c r="CD19" s="564" t="s">
        <v>416</v>
      </c>
      <c r="CE19" s="564" t="s">
        <v>416</v>
      </c>
      <c r="CF19" s="564" t="s">
        <v>416</v>
      </c>
      <c r="CG19" s="564" t="s">
        <v>416</v>
      </c>
      <c r="CH19" s="564" t="s">
        <v>416</v>
      </c>
      <c r="CI19" s="564">
        <v>45</v>
      </c>
      <c r="CJ19" s="564">
        <v>45</v>
      </c>
      <c r="CK19" s="564">
        <v>44</v>
      </c>
      <c r="CL19" s="564">
        <v>129</v>
      </c>
      <c r="CM19" s="564">
        <v>97</v>
      </c>
      <c r="CN19" s="564">
        <v>32</v>
      </c>
      <c r="CO19" s="564">
        <v>74</v>
      </c>
      <c r="CP19" s="564">
        <v>73</v>
      </c>
      <c r="CQ19" s="564">
        <v>75</v>
      </c>
      <c r="CR19" s="564">
        <v>2964</v>
      </c>
      <c r="CS19" s="564">
        <v>1721</v>
      </c>
      <c r="CT19" s="564">
        <v>1243</v>
      </c>
      <c r="CU19" s="564">
        <v>60</v>
      </c>
      <c r="CV19" s="564">
        <v>57</v>
      </c>
      <c r="CW19" s="564">
        <v>64</v>
      </c>
      <c r="CX19" s="564">
        <v>2964</v>
      </c>
      <c r="CY19" s="564">
        <v>1721</v>
      </c>
      <c r="CZ19" s="564">
        <v>1243</v>
      </c>
      <c r="DA19" s="564">
        <v>65</v>
      </c>
      <c r="DB19" s="564">
        <v>71</v>
      </c>
      <c r="DC19" s="564">
        <v>56</v>
      </c>
      <c r="DD19" s="564">
        <v>2964</v>
      </c>
      <c r="DE19" s="564">
        <v>1721</v>
      </c>
      <c r="DF19" s="564">
        <v>1243</v>
      </c>
      <c r="DG19" s="564" t="s">
        <v>416</v>
      </c>
      <c r="DH19" s="564" t="s">
        <v>416</v>
      </c>
      <c r="DI19" s="564" t="s">
        <v>416</v>
      </c>
      <c r="DJ19" s="564" t="s">
        <v>416</v>
      </c>
      <c r="DK19" s="564" t="s">
        <v>416</v>
      </c>
      <c r="DL19" s="564" t="s">
        <v>416</v>
      </c>
      <c r="DM19" s="564">
        <v>44</v>
      </c>
      <c r="DN19" s="564">
        <v>45</v>
      </c>
      <c r="DO19" s="564">
        <v>43</v>
      </c>
      <c r="DP19" s="564">
        <v>2963</v>
      </c>
      <c r="DQ19" s="564">
        <v>1720</v>
      </c>
      <c r="DR19" s="564">
        <v>1243</v>
      </c>
      <c r="DS19" s="564">
        <v>71</v>
      </c>
      <c r="DT19" s="564">
        <v>71</v>
      </c>
      <c r="DU19" s="564">
        <v>71</v>
      </c>
      <c r="DV19" s="564">
        <v>54847</v>
      </c>
      <c r="DW19" s="564">
        <v>32682</v>
      </c>
      <c r="DX19" s="564">
        <v>22165</v>
      </c>
      <c r="DY19" s="564">
        <v>53</v>
      </c>
      <c r="DZ19" s="564">
        <v>50</v>
      </c>
      <c r="EA19" s="564">
        <v>57</v>
      </c>
      <c r="EB19" s="564">
        <v>54831</v>
      </c>
      <c r="EC19" s="564">
        <v>32679</v>
      </c>
      <c r="ED19" s="564">
        <v>22152</v>
      </c>
      <c r="EE19" s="564">
        <v>65</v>
      </c>
      <c r="EF19" s="564">
        <v>72</v>
      </c>
      <c r="EG19" s="564">
        <v>55</v>
      </c>
      <c r="EH19" s="564">
        <v>54842</v>
      </c>
      <c r="EI19" s="564">
        <v>32678</v>
      </c>
      <c r="EJ19" s="564">
        <v>22164</v>
      </c>
      <c r="EK19" s="564" t="s">
        <v>416</v>
      </c>
      <c r="EL19" s="564" t="s">
        <v>416</v>
      </c>
      <c r="EM19" s="564" t="s">
        <v>416</v>
      </c>
      <c r="EN19" s="564" t="s">
        <v>416</v>
      </c>
      <c r="EO19" s="564" t="s">
        <v>416</v>
      </c>
      <c r="EP19" s="564" t="s">
        <v>416</v>
      </c>
      <c r="EQ19" s="564">
        <v>40</v>
      </c>
      <c r="ER19" s="564">
        <v>41</v>
      </c>
      <c r="ES19" s="564">
        <v>38</v>
      </c>
      <c r="ET19" s="564">
        <v>54813</v>
      </c>
      <c r="EU19" s="564">
        <v>32664</v>
      </c>
      <c r="EV19" s="564">
        <v>22149</v>
      </c>
      <c r="EW19" s="564">
        <v>71</v>
      </c>
      <c r="EX19" s="564">
        <v>71</v>
      </c>
      <c r="EY19" s="564">
        <v>71</v>
      </c>
      <c r="EZ19" s="564">
        <v>70428</v>
      </c>
      <c r="FA19" s="564">
        <v>41756</v>
      </c>
      <c r="FB19" s="564">
        <v>28672</v>
      </c>
      <c r="FC19" s="564">
        <v>54</v>
      </c>
      <c r="FD19" s="564">
        <v>52</v>
      </c>
      <c r="FE19" s="564">
        <v>58</v>
      </c>
      <c r="FF19" s="564">
        <v>70414</v>
      </c>
      <c r="FG19" s="564">
        <v>41755</v>
      </c>
      <c r="FH19" s="564">
        <v>28659</v>
      </c>
      <c r="FI19" s="564">
        <v>64</v>
      </c>
      <c r="FJ19" s="564">
        <v>71</v>
      </c>
      <c r="FK19" s="564">
        <v>55</v>
      </c>
      <c r="FL19" s="564">
        <v>70423</v>
      </c>
      <c r="FM19" s="564">
        <v>41752</v>
      </c>
      <c r="FN19" s="564">
        <v>28671</v>
      </c>
      <c r="FO19" s="564" t="s">
        <v>416</v>
      </c>
      <c r="FP19" s="564" t="s">
        <v>416</v>
      </c>
      <c r="FQ19" s="564" t="s">
        <v>416</v>
      </c>
      <c r="FR19" s="564" t="s">
        <v>416</v>
      </c>
      <c r="FS19" s="564" t="s">
        <v>416</v>
      </c>
      <c r="FT19" s="564" t="s">
        <v>416</v>
      </c>
      <c r="FU19" s="564">
        <v>41</v>
      </c>
      <c r="FV19" s="564">
        <v>42</v>
      </c>
      <c r="FW19" s="564">
        <v>39</v>
      </c>
      <c r="FX19" s="564">
        <v>70385</v>
      </c>
      <c r="FY19" s="564">
        <v>41731</v>
      </c>
      <c r="FZ19" s="564">
        <v>28654</v>
      </c>
    </row>
    <row r="20" spans="1:256" s="564" customFormat="1" x14ac:dyDescent="0.25">
      <c r="B20" s="565" t="s">
        <v>52</v>
      </c>
      <c r="C20" s="564">
        <v>49</v>
      </c>
      <c r="D20" s="564">
        <v>49</v>
      </c>
      <c r="E20" s="564">
        <v>51</v>
      </c>
      <c r="F20" s="564">
        <v>2926</v>
      </c>
      <c r="G20" s="564">
        <v>1980</v>
      </c>
      <c r="H20" s="564">
        <v>946</v>
      </c>
      <c r="I20" s="564">
        <v>35</v>
      </c>
      <c r="J20" s="564">
        <v>34</v>
      </c>
      <c r="K20" s="564">
        <v>38</v>
      </c>
      <c r="L20" s="564">
        <v>2924</v>
      </c>
      <c r="M20" s="564">
        <v>1979</v>
      </c>
      <c r="N20" s="564">
        <v>945</v>
      </c>
      <c r="O20" s="564">
        <v>45</v>
      </c>
      <c r="P20" s="564">
        <v>49</v>
      </c>
      <c r="Q20" s="564">
        <v>38</v>
      </c>
      <c r="R20" s="564">
        <v>2926</v>
      </c>
      <c r="S20" s="564">
        <v>1980</v>
      </c>
      <c r="T20" s="564">
        <v>946</v>
      </c>
      <c r="U20" s="564" t="s">
        <v>416</v>
      </c>
      <c r="V20" s="564" t="s">
        <v>416</v>
      </c>
      <c r="W20" s="564" t="s">
        <v>416</v>
      </c>
      <c r="X20" s="564" t="s">
        <v>416</v>
      </c>
      <c r="Y20" s="564" t="s">
        <v>416</v>
      </c>
      <c r="Z20" s="564" t="s">
        <v>416</v>
      </c>
      <c r="AA20" s="564">
        <v>26</v>
      </c>
      <c r="AB20" s="564">
        <v>26</v>
      </c>
      <c r="AC20" s="564">
        <v>25</v>
      </c>
      <c r="AD20" s="564">
        <v>2923</v>
      </c>
      <c r="AE20" s="564">
        <v>1978</v>
      </c>
      <c r="AF20" s="564">
        <v>945</v>
      </c>
      <c r="AG20" s="564">
        <v>59</v>
      </c>
      <c r="AH20" s="564">
        <v>59</v>
      </c>
      <c r="AI20" s="564">
        <v>60</v>
      </c>
      <c r="AJ20" s="564">
        <v>2562</v>
      </c>
      <c r="AK20" s="564">
        <v>1728</v>
      </c>
      <c r="AL20" s="564">
        <v>834</v>
      </c>
      <c r="AM20" s="564">
        <v>46</v>
      </c>
      <c r="AN20" s="564">
        <v>46</v>
      </c>
      <c r="AO20" s="564">
        <v>46</v>
      </c>
      <c r="AP20" s="564">
        <v>2558</v>
      </c>
      <c r="AQ20" s="564">
        <v>1725</v>
      </c>
      <c r="AR20" s="564">
        <v>833</v>
      </c>
      <c r="AS20" s="564">
        <v>52</v>
      </c>
      <c r="AT20" s="564">
        <v>56</v>
      </c>
      <c r="AU20" s="564">
        <v>44</v>
      </c>
      <c r="AV20" s="564">
        <v>2562</v>
      </c>
      <c r="AW20" s="564">
        <v>1728</v>
      </c>
      <c r="AX20" s="564">
        <v>834</v>
      </c>
      <c r="AY20" s="564" t="s">
        <v>416</v>
      </c>
      <c r="AZ20" s="564" t="s">
        <v>416</v>
      </c>
      <c r="BA20" s="564" t="s">
        <v>416</v>
      </c>
      <c r="BB20" s="564" t="s">
        <v>416</v>
      </c>
      <c r="BC20" s="564" t="s">
        <v>416</v>
      </c>
      <c r="BD20" s="564" t="s">
        <v>416</v>
      </c>
      <c r="BE20" s="564">
        <v>35</v>
      </c>
      <c r="BF20" s="564">
        <v>36</v>
      </c>
      <c r="BG20" s="564">
        <v>32</v>
      </c>
      <c r="BH20" s="564">
        <v>2558</v>
      </c>
      <c r="BI20" s="564">
        <v>1725</v>
      </c>
      <c r="BJ20" s="564">
        <v>833</v>
      </c>
      <c r="BK20" s="564">
        <v>44</v>
      </c>
      <c r="BL20" s="564" t="s">
        <v>415</v>
      </c>
      <c r="BM20" s="564" t="s">
        <v>415</v>
      </c>
      <c r="BN20" s="564">
        <v>63</v>
      </c>
      <c r="BO20" s="564">
        <v>47</v>
      </c>
      <c r="BP20" s="564">
        <v>16</v>
      </c>
      <c r="BQ20" s="564">
        <v>35</v>
      </c>
      <c r="BR20" s="564" t="s">
        <v>415</v>
      </c>
      <c r="BS20" s="564" t="s">
        <v>415</v>
      </c>
      <c r="BT20" s="564">
        <v>63</v>
      </c>
      <c r="BU20" s="564">
        <v>47</v>
      </c>
      <c r="BV20" s="564">
        <v>16</v>
      </c>
      <c r="BW20" s="564">
        <v>65</v>
      </c>
      <c r="BX20" s="564" t="s">
        <v>415</v>
      </c>
      <c r="BY20" s="564" t="s">
        <v>415</v>
      </c>
      <c r="BZ20" s="564">
        <v>63</v>
      </c>
      <c r="CA20" s="564">
        <v>47</v>
      </c>
      <c r="CB20" s="564">
        <v>16</v>
      </c>
      <c r="CC20" s="564" t="s">
        <v>416</v>
      </c>
      <c r="CD20" s="564" t="s">
        <v>416</v>
      </c>
      <c r="CE20" s="564" t="s">
        <v>416</v>
      </c>
      <c r="CF20" s="564" t="s">
        <v>416</v>
      </c>
      <c r="CG20" s="564" t="s">
        <v>416</v>
      </c>
      <c r="CH20" s="564" t="s">
        <v>416</v>
      </c>
      <c r="CI20" s="564">
        <v>27</v>
      </c>
      <c r="CJ20" s="564" t="s">
        <v>415</v>
      </c>
      <c r="CK20" s="564" t="s">
        <v>415</v>
      </c>
      <c r="CL20" s="564">
        <v>63</v>
      </c>
      <c r="CM20" s="564">
        <v>47</v>
      </c>
      <c r="CN20" s="564">
        <v>16</v>
      </c>
      <c r="CO20" s="564">
        <v>63</v>
      </c>
      <c r="CP20" s="564">
        <v>64</v>
      </c>
      <c r="CQ20" s="564">
        <v>62</v>
      </c>
      <c r="CR20" s="564">
        <v>1927</v>
      </c>
      <c r="CS20" s="564">
        <v>1343</v>
      </c>
      <c r="CT20" s="564">
        <v>584</v>
      </c>
      <c r="CU20" s="564">
        <v>44</v>
      </c>
      <c r="CV20" s="564">
        <v>43</v>
      </c>
      <c r="CW20" s="564">
        <v>47</v>
      </c>
      <c r="CX20" s="564">
        <v>1926</v>
      </c>
      <c r="CY20" s="564">
        <v>1343</v>
      </c>
      <c r="CZ20" s="564">
        <v>583</v>
      </c>
      <c r="DA20" s="564">
        <v>56</v>
      </c>
      <c r="DB20" s="564">
        <v>60</v>
      </c>
      <c r="DC20" s="564">
        <v>44</v>
      </c>
      <c r="DD20" s="564">
        <v>1927</v>
      </c>
      <c r="DE20" s="564">
        <v>1343</v>
      </c>
      <c r="DF20" s="564">
        <v>584</v>
      </c>
      <c r="DG20" s="564" t="s">
        <v>416</v>
      </c>
      <c r="DH20" s="564" t="s">
        <v>416</v>
      </c>
      <c r="DI20" s="564" t="s">
        <v>416</v>
      </c>
      <c r="DJ20" s="564" t="s">
        <v>416</v>
      </c>
      <c r="DK20" s="564" t="s">
        <v>416</v>
      </c>
      <c r="DL20" s="564" t="s">
        <v>416</v>
      </c>
      <c r="DM20" s="564">
        <v>34</v>
      </c>
      <c r="DN20" s="564">
        <v>35</v>
      </c>
      <c r="DO20" s="564">
        <v>31</v>
      </c>
      <c r="DP20" s="564">
        <v>1926</v>
      </c>
      <c r="DQ20" s="564">
        <v>1343</v>
      </c>
      <c r="DR20" s="564">
        <v>583</v>
      </c>
      <c r="DS20" s="564">
        <v>56</v>
      </c>
      <c r="DT20" s="564">
        <v>57</v>
      </c>
      <c r="DU20" s="564">
        <v>54</v>
      </c>
      <c r="DV20" s="564">
        <v>34357</v>
      </c>
      <c r="DW20" s="564">
        <v>23400</v>
      </c>
      <c r="DX20" s="564">
        <v>10957</v>
      </c>
      <c r="DY20" s="564">
        <v>37</v>
      </c>
      <c r="DZ20" s="564">
        <v>37</v>
      </c>
      <c r="EA20" s="564">
        <v>38</v>
      </c>
      <c r="EB20" s="564">
        <v>34332</v>
      </c>
      <c r="EC20" s="564">
        <v>23384</v>
      </c>
      <c r="ED20" s="564">
        <v>10948</v>
      </c>
      <c r="EE20" s="564">
        <v>52</v>
      </c>
      <c r="EF20" s="564">
        <v>58</v>
      </c>
      <c r="EG20" s="564">
        <v>40</v>
      </c>
      <c r="EH20" s="564">
        <v>34356</v>
      </c>
      <c r="EI20" s="564">
        <v>23399</v>
      </c>
      <c r="EJ20" s="564">
        <v>10957</v>
      </c>
      <c r="EK20" s="564" t="s">
        <v>416</v>
      </c>
      <c r="EL20" s="564" t="s">
        <v>416</v>
      </c>
      <c r="EM20" s="564" t="s">
        <v>416</v>
      </c>
      <c r="EN20" s="564" t="s">
        <v>416</v>
      </c>
      <c r="EO20" s="564" t="s">
        <v>416</v>
      </c>
      <c r="EP20" s="564" t="s">
        <v>416</v>
      </c>
      <c r="EQ20" s="564">
        <v>29</v>
      </c>
      <c r="ER20" s="564">
        <v>30</v>
      </c>
      <c r="ES20" s="564">
        <v>26</v>
      </c>
      <c r="ET20" s="564">
        <v>34328</v>
      </c>
      <c r="EU20" s="564">
        <v>23381</v>
      </c>
      <c r="EV20" s="564">
        <v>10947</v>
      </c>
      <c r="EW20" s="564">
        <v>56</v>
      </c>
      <c r="EX20" s="564">
        <v>57</v>
      </c>
      <c r="EY20" s="564">
        <v>54</v>
      </c>
      <c r="EZ20" s="564">
        <v>42697</v>
      </c>
      <c r="FA20" s="564">
        <v>29069</v>
      </c>
      <c r="FB20" s="564">
        <v>13628</v>
      </c>
      <c r="FC20" s="564">
        <v>38</v>
      </c>
      <c r="FD20" s="564">
        <v>37</v>
      </c>
      <c r="FE20" s="564">
        <v>39</v>
      </c>
      <c r="FF20" s="564">
        <v>42666</v>
      </c>
      <c r="FG20" s="564">
        <v>29049</v>
      </c>
      <c r="FH20" s="564">
        <v>13617</v>
      </c>
      <c r="FI20" s="564">
        <v>52</v>
      </c>
      <c r="FJ20" s="564">
        <v>57</v>
      </c>
      <c r="FK20" s="564">
        <v>41</v>
      </c>
      <c r="FL20" s="564">
        <v>42696</v>
      </c>
      <c r="FM20" s="564">
        <v>29068</v>
      </c>
      <c r="FN20" s="564">
        <v>13628</v>
      </c>
      <c r="FO20" s="564" t="s">
        <v>416</v>
      </c>
      <c r="FP20" s="564" t="s">
        <v>416</v>
      </c>
      <c r="FQ20" s="564" t="s">
        <v>416</v>
      </c>
      <c r="FR20" s="564" t="s">
        <v>416</v>
      </c>
      <c r="FS20" s="564" t="s">
        <v>416</v>
      </c>
      <c r="FT20" s="564" t="s">
        <v>416</v>
      </c>
      <c r="FU20" s="564">
        <v>29</v>
      </c>
      <c r="FV20" s="564">
        <v>30</v>
      </c>
      <c r="FW20" s="564">
        <v>27</v>
      </c>
      <c r="FX20" s="564">
        <v>42660</v>
      </c>
      <c r="FY20" s="564">
        <v>29045</v>
      </c>
      <c r="FZ20" s="564">
        <v>13615</v>
      </c>
    </row>
    <row r="21" spans="1:256" s="564" customFormat="1" x14ac:dyDescent="0.25">
      <c r="B21" s="565" t="s">
        <v>53</v>
      </c>
      <c r="C21" s="564">
        <v>19</v>
      </c>
      <c r="D21" s="564">
        <v>19</v>
      </c>
      <c r="E21" s="564">
        <v>20</v>
      </c>
      <c r="F21" s="564">
        <v>1374</v>
      </c>
      <c r="G21" s="564">
        <v>919</v>
      </c>
      <c r="H21" s="564">
        <v>455</v>
      </c>
      <c r="I21" s="564">
        <v>13</v>
      </c>
      <c r="J21" s="564">
        <v>14</v>
      </c>
      <c r="K21" s="564">
        <v>12</v>
      </c>
      <c r="L21" s="564">
        <v>1353</v>
      </c>
      <c r="M21" s="564">
        <v>909</v>
      </c>
      <c r="N21" s="564">
        <v>444</v>
      </c>
      <c r="O21" s="564">
        <v>17</v>
      </c>
      <c r="P21" s="564">
        <v>19</v>
      </c>
      <c r="Q21" s="564">
        <v>13</v>
      </c>
      <c r="R21" s="564">
        <v>1374</v>
      </c>
      <c r="S21" s="564">
        <v>919</v>
      </c>
      <c r="T21" s="564">
        <v>455</v>
      </c>
      <c r="U21" s="564" t="s">
        <v>416</v>
      </c>
      <c r="V21" s="564" t="s">
        <v>416</v>
      </c>
      <c r="W21" s="564" t="s">
        <v>416</v>
      </c>
      <c r="X21" s="564" t="s">
        <v>416</v>
      </c>
      <c r="Y21" s="564" t="s">
        <v>416</v>
      </c>
      <c r="Z21" s="564" t="s">
        <v>416</v>
      </c>
      <c r="AA21" s="564">
        <v>10</v>
      </c>
      <c r="AB21" s="564">
        <v>10</v>
      </c>
      <c r="AC21" s="564">
        <v>9</v>
      </c>
      <c r="AD21" s="564">
        <v>1353</v>
      </c>
      <c r="AE21" s="564">
        <v>909</v>
      </c>
      <c r="AF21" s="564">
        <v>444</v>
      </c>
      <c r="AG21" s="564">
        <v>25</v>
      </c>
      <c r="AH21" s="564">
        <v>27</v>
      </c>
      <c r="AI21" s="564">
        <v>20</v>
      </c>
      <c r="AJ21" s="564">
        <v>967</v>
      </c>
      <c r="AK21" s="564">
        <v>723</v>
      </c>
      <c r="AL21" s="564">
        <v>244</v>
      </c>
      <c r="AM21" s="564">
        <v>18</v>
      </c>
      <c r="AN21" s="564">
        <v>20</v>
      </c>
      <c r="AO21" s="564">
        <v>13</v>
      </c>
      <c r="AP21" s="564">
        <v>950</v>
      </c>
      <c r="AQ21" s="564">
        <v>714</v>
      </c>
      <c r="AR21" s="564">
        <v>236</v>
      </c>
      <c r="AS21" s="564">
        <v>20</v>
      </c>
      <c r="AT21" s="564">
        <v>23</v>
      </c>
      <c r="AU21" s="564">
        <v>9</v>
      </c>
      <c r="AV21" s="564">
        <v>967</v>
      </c>
      <c r="AW21" s="564">
        <v>723</v>
      </c>
      <c r="AX21" s="564">
        <v>244</v>
      </c>
      <c r="AY21" s="564" t="s">
        <v>416</v>
      </c>
      <c r="AZ21" s="564" t="s">
        <v>416</v>
      </c>
      <c r="BA21" s="564" t="s">
        <v>416</v>
      </c>
      <c r="BB21" s="564" t="s">
        <v>416</v>
      </c>
      <c r="BC21" s="564" t="s">
        <v>416</v>
      </c>
      <c r="BD21" s="564" t="s">
        <v>416</v>
      </c>
      <c r="BE21" s="564">
        <v>14</v>
      </c>
      <c r="BF21" s="564">
        <v>16</v>
      </c>
      <c r="BG21" s="564">
        <v>8</v>
      </c>
      <c r="BH21" s="564">
        <v>950</v>
      </c>
      <c r="BI21" s="564">
        <v>714</v>
      </c>
      <c r="BJ21" s="564">
        <v>236</v>
      </c>
      <c r="BK21" s="564">
        <v>29</v>
      </c>
      <c r="BL21" s="564" t="s">
        <v>415</v>
      </c>
      <c r="BM21" s="564" t="s">
        <v>415</v>
      </c>
      <c r="BN21" s="564">
        <v>34</v>
      </c>
      <c r="BO21" s="564">
        <v>23</v>
      </c>
      <c r="BP21" s="564">
        <v>11</v>
      </c>
      <c r="BQ21" s="564">
        <v>21</v>
      </c>
      <c r="BR21" s="564" t="s">
        <v>415</v>
      </c>
      <c r="BS21" s="564" t="s">
        <v>415</v>
      </c>
      <c r="BT21" s="564">
        <v>34</v>
      </c>
      <c r="BU21" s="564">
        <v>23</v>
      </c>
      <c r="BV21" s="564">
        <v>11</v>
      </c>
      <c r="BW21" s="564">
        <v>26</v>
      </c>
      <c r="BX21" s="564" t="s">
        <v>415</v>
      </c>
      <c r="BY21" s="564" t="s">
        <v>415</v>
      </c>
      <c r="BZ21" s="564">
        <v>34</v>
      </c>
      <c r="CA21" s="564">
        <v>23</v>
      </c>
      <c r="CB21" s="564">
        <v>11</v>
      </c>
      <c r="CC21" s="564" t="s">
        <v>416</v>
      </c>
      <c r="CD21" s="564" t="s">
        <v>416</v>
      </c>
      <c r="CE21" s="564" t="s">
        <v>416</v>
      </c>
      <c r="CF21" s="564" t="s">
        <v>416</v>
      </c>
      <c r="CG21" s="564" t="s">
        <v>416</v>
      </c>
      <c r="CH21" s="564" t="s">
        <v>416</v>
      </c>
      <c r="CI21" s="564">
        <v>18</v>
      </c>
      <c r="CJ21" s="564" t="s">
        <v>415</v>
      </c>
      <c r="CK21" s="564" t="s">
        <v>415</v>
      </c>
      <c r="CL21" s="564">
        <v>34</v>
      </c>
      <c r="CM21" s="564">
        <v>23</v>
      </c>
      <c r="CN21" s="564">
        <v>11</v>
      </c>
      <c r="CO21" s="564">
        <v>28</v>
      </c>
      <c r="CP21" s="564">
        <v>29</v>
      </c>
      <c r="CQ21" s="564">
        <v>24</v>
      </c>
      <c r="CR21" s="564">
        <v>775</v>
      </c>
      <c r="CS21" s="564">
        <v>571</v>
      </c>
      <c r="CT21" s="564">
        <v>204</v>
      </c>
      <c r="CU21" s="564">
        <v>18</v>
      </c>
      <c r="CV21" s="564">
        <v>18</v>
      </c>
      <c r="CW21" s="564">
        <v>18</v>
      </c>
      <c r="CX21" s="564">
        <v>765</v>
      </c>
      <c r="CY21" s="564">
        <v>563</v>
      </c>
      <c r="CZ21" s="564">
        <v>202</v>
      </c>
      <c r="DA21" s="564">
        <v>23</v>
      </c>
      <c r="DB21" s="564">
        <v>25</v>
      </c>
      <c r="DC21" s="564">
        <v>17</v>
      </c>
      <c r="DD21" s="564">
        <v>773</v>
      </c>
      <c r="DE21" s="564">
        <v>569</v>
      </c>
      <c r="DF21" s="564">
        <v>204</v>
      </c>
      <c r="DG21" s="564" t="s">
        <v>416</v>
      </c>
      <c r="DH21" s="564" t="s">
        <v>416</v>
      </c>
      <c r="DI21" s="564" t="s">
        <v>416</v>
      </c>
      <c r="DJ21" s="564" t="s">
        <v>416</v>
      </c>
      <c r="DK21" s="564" t="s">
        <v>416</v>
      </c>
      <c r="DL21" s="564" t="s">
        <v>416</v>
      </c>
      <c r="DM21" s="564">
        <v>14</v>
      </c>
      <c r="DN21" s="564">
        <v>14</v>
      </c>
      <c r="DO21" s="564">
        <v>12</v>
      </c>
      <c r="DP21" s="564">
        <v>763</v>
      </c>
      <c r="DQ21" s="564">
        <v>561</v>
      </c>
      <c r="DR21" s="564">
        <v>202</v>
      </c>
      <c r="DS21" s="564">
        <v>27</v>
      </c>
      <c r="DT21" s="564">
        <v>29</v>
      </c>
      <c r="DU21" s="564">
        <v>22</v>
      </c>
      <c r="DV21" s="564">
        <v>13476</v>
      </c>
      <c r="DW21" s="564">
        <v>9990</v>
      </c>
      <c r="DX21" s="564">
        <v>3486</v>
      </c>
      <c r="DY21" s="564">
        <v>17</v>
      </c>
      <c r="DZ21" s="564">
        <v>18</v>
      </c>
      <c r="EA21" s="564">
        <v>15</v>
      </c>
      <c r="EB21" s="564">
        <v>13389</v>
      </c>
      <c r="EC21" s="564">
        <v>9931</v>
      </c>
      <c r="ED21" s="564">
        <v>3458</v>
      </c>
      <c r="EE21" s="564">
        <v>24</v>
      </c>
      <c r="EF21" s="564">
        <v>27</v>
      </c>
      <c r="EG21" s="564">
        <v>15</v>
      </c>
      <c r="EH21" s="564">
        <v>13478</v>
      </c>
      <c r="EI21" s="564">
        <v>9992</v>
      </c>
      <c r="EJ21" s="564">
        <v>3486</v>
      </c>
      <c r="EK21" s="564" t="s">
        <v>416</v>
      </c>
      <c r="EL21" s="564" t="s">
        <v>416</v>
      </c>
      <c r="EM21" s="564" t="s">
        <v>416</v>
      </c>
      <c r="EN21" s="564" t="s">
        <v>416</v>
      </c>
      <c r="EO21" s="564" t="s">
        <v>416</v>
      </c>
      <c r="EP21" s="564" t="s">
        <v>416</v>
      </c>
      <c r="EQ21" s="564">
        <v>13</v>
      </c>
      <c r="ER21" s="564">
        <v>14</v>
      </c>
      <c r="ES21" s="564">
        <v>10</v>
      </c>
      <c r="ET21" s="564">
        <v>13387</v>
      </c>
      <c r="EU21" s="564">
        <v>9929</v>
      </c>
      <c r="EV21" s="564">
        <v>3458</v>
      </c>
      <c r="EW21" s="564">
        <v>26</v>
      </c>
      <c r="EX21" s="564">
        <v>28</v>
      </c>
      <c r="EY21" s="564">
        <v>22</v>
      </c>
      <c r="EZ21" s="564">
        <v>16959</v>
      </c>
      <c r="FA21" s="564">
        <v>12463</v>
      </c>
      <c r="FB21" s="564">
        <v>4496</v>
      </c>
      <c r="FC21" s="564">
        <v>17</v>
      </c>
      <c r="FD21" s="564">
        <v>18</v>
      </c>
      <c r="FE21" s="564">
        <v>15</v>
      </c>
      <c r="FF21" s="564">
        <v>16819</v>
      </c>
      <c r="FG21" s="564">
        <v>12372</v>
      </c>
      <c r="FH21" s="564">
        <v>4447</v>
      </c>
      <c r="FI21" s="564">
        <v>23</v>
      </c>
      <c r="FJ21" s="564">
        <v>26</v>
      </c>
      <c r="FK21" s="564">
        <v>14</v>
      </c>
      <c r="FL21" s="564">
        <v>16959</v>
      </c>
      <c r="FM21" s="564">
        <v>12463</v>
      </c>
      <c r="FN21" s="564">
        <v>4496</v>
      </c>
      <c r="FO21" s="564" t="s">
        <v>416</v>
      </c>
      <c r="FP21" s="564" t="s">
        <v>416</v>
      </c>
      <c r="FQ21" s="564" t="s">
        <v>416</v>
      </c>
      <c r="FR21" s="564" t="s">
        <v>416</v>
      </c>
      <c r="FS21" s="564" t="s">
        <v>416</v>
      </c>
      <c r="FT21" s="564" t="s">
        <v>416</v>
      </c>
      <c r="FU21" s="564">
        <v>13</v>
      </c>
      <c r="FV21" s="564">
        <v>14</v>
      </c>
      <c r="FW21" s="564">
        <v>10</v>
      </c>
      <c r="FX21" s="564">
        <v>16815</v>
      </c>
      <c r="FY21" s="564">
        <v>12368</v>
      </c>
      <c r="FZ21" s="564">
        <v>4447</v>
      </c>
    </row>
    <row r="22" spans="1:256" s="564" customFormat="1" x14ac:dyDescent="0.25">
      <c r="B22" s="565"/>
    </row>
    <row r="23" spans="1:256" s="564" customFormat="1" x14ac:dyDescent="0.25">
      <c r="B23" s="565" t="s">
        <v>437</v>
      </c>
      <c r="C23" s="564">
        <v>86</v>
      </c>
      <c r="D23" s="564">
        <v>82</v>
      </c>
      <c r="E23" s="564">
        <v>89</v>
      </c>
      <c r="F23" s="564">
        <v>51863</v>
      </c>
      <c r="G23" s="564">
        <v>26601</v>
      </c>
      <c r="H23" s="564">
        <v>25262</v>
      </c>
      <c r="I23" s="564">
        <v>82</v>
      </c>
      <c r="J23" s="564">
        <v>78</v>
      </c>
      <c r="K23" s="564">
        <v>87</v>
      </c>
      <c r="L23" s="564">
        <v>51866</v>
      </c>
      <c r="M23" s="564">
        <v>26600</v>
      </c>
      <c r="N23" s="564">
        <v>25266</v>
      </c>
      <c r="O23" s="564">
        <v>84</v>
      </c>
      <c r="P23" s="564">
        <v>84</v>
      </c>
      <c r="Q23" s="564">
        <v>84</v>
      </c>
      <c r="R23" s="564">
        <v>51861</v>
      </c>
      <c r="S23" s="564">
        <v>26599</v>
      </c>
      <c r="T23" s="564">
        <v>25262</v>
      </c>
      <c r="U23" s="564" t="s">
        <v>416</v>
      </c>
      <c r="V23" s="564" t="s">
        <v>416</v>
      </c>
      <c r="W23" s="564" t="s">
        <v>416</v>
      </c>
      <c r="X23" s="564" t="s">
        <v>416</v>
      </c>
      <c r="Y23" s="564" t="s">
        <v>416</v>
      </c>
      <c r="Z23" s="564" t="s">
        <v>416</v>
      </c>
      <c r="AA23" s="564">
        <v>75</v>
      </c>
      <c r="AB23" s="564">
        <v>72</v>
      </c>
      <c r="AC23" s="564">
        <v>79</v>
      </c>
      <c r="AD23" s="564">
        <v>51813</v>
      </c>
      <c r="AE23" s="564">
        <v>26573</v>
      </c>
      <c r="AF23" s="564">
        <v>25240</v>
      </c>
      <c r="AG23" s="564">
        <v>85</v>
      </c>
      <c r="AH23" s="564">
        <v>81</v>
      </c>
      <c r="AI23" s="564">
        <v>89</v>
      </c>
      <c r="AJ23" s="564">
        <v>27476</v>
      </c>
      <c r="AK23" s="564">
        <v>13923</v>
      </c>
      <c r="AL23" s="564">
        <v>13553</v>
      </c>
      <c r="AM23" s="564">
        <v>80</v>
      </c>
      <c r="AN23" s="564">
        <v>75</v>
      </c>
      <c r="AO23" s="564">
        <v>85</v>
      </c>
      <c r="AP23" s="564">
        <v>27446</v>
      </c>
      <c r="AQ23" s="564">
        <v>13904</v>
      </c>
      <c r="AR23" s="564">
        <v>13542</v>
      </c>
      <c r="AS23" s="564">
        <v>80</v>
      </c>
      <c r="AT23" s="564">
        <v>80</v>
      </c>
      <c r="AU23" s="564">
        <v>81</v>
      </c>
      <c r="AV23" s="564">
        <v>27474</v>
      </c>
      <c r="AW23" s="564">
        <v>13923</v>
      </c>
      <c r="AX23" s="564">
        <v>13551</v>
      </c>
      <c r="AY23" s="564" t="s">
        <v>416</v>
      </c>
      <c r="AZ23" s="564" t="s">
        <v>416</v>
      </c>
      <c r="BA23" s="564" t="s">
        <v>416</v>
      </c>
      <c r="BB23" s="564" t="s">
        <v>416</v>
      </c>
      <c r="BC23" s="564" t="s">
        <v>416</v>
      </c>
      <c r="BD23" s="564" t="s">
        <v>416</v>
      </c>
      <c r="BE23" s="564">
        <v>72</v>
      </c>
      <c r="BF23" s="564">
        <v>68</v>
      </c>
      <c r="BG23" s="564">
        <v>75</v>
      </c>
      <c r="BH23" s="564">
        <v>27443</v>
      </c>
      <c r="BI23" s="564">
        <v>13903</v>
      </c>
      <c r="BJ23" s="564">
        <v>13540</v>
      </c>
      <c r="BK23" s="564">
        <v>89</v>
      </c>
      <c r="BL23" s="564">
        <v>87</v>
      </c>
      <c r="BM23" s="564">
        <v>92</v>
      </c>
      <c r="BN23" s="564">
        <v>1919</v>
      </c>
      <c r="BO23" s="564">
        <v>976</v>
      </c>
      <c r="BP23" s="564">
        <v>943</v>
      </c>
      <c r="BQ23" s="564">
        <v>86</v>
      </c>
      <c r="BR23" s="564">
        <v>82</v>
      </c>
      <c r="BS23" s="564">
        <v>90</v>
      </c>
      <c r="BT23" s="564">
        <v>1918</v>
      </c>
      <c r="BU23" s="564">
        <v>976</v>
      </c>
      <c r="BV23" s="564">
        <v>942</v>
      </c>
      <c r="BW23" s="564">
        <v>94</v>
      </c>
      <c r="BX23" s="564">
        <v>94</v>
      </c>
      <c r="BY23" s="564">
        <v>95</v>
      </c>
      <c r="BZ23" s="564">
        <v>1919</v>
      </c>
      <c r="CA23" s="564">
        <v>976</v>
      </c>
      <c r="CB23" s="564">
        <v>943</v>
      </c>
      <c r="CC23" s="564" t="s">
        <v>416</v>
      </c>
      <c r="CD23" s="564" t="s">
        <v>416</v>
      </c>
      <c r="CE23" s="564" t="s">
        <v>416</v>
      </c>
      <c r="CF23" s="564" t="s">
        <v>416</v>
      </c>
      <c r="CG23" s="564" t="s">
        <v>416</v>
      </c>
      <c r="CH23" s="564" t="s">
        <v>416</v>
      </c>
      <c r="CI23" s="564">
        <v>84</v>
      </c>
      <c r="CJ23" s="564">
        <v>80</v>
      </c>
      <c r="CK23" s="564">
        <v>88</v>
      </c>
      <c r="CL23" s="564">
        <v>1918</v>
      </c>
      <c r="CM23" s="564">
        <v>976</v>
      </c>
      <c r="CN23" s="564">
        <v>942</v>
      </c>
      <c r="CO23" s="564">
        <v>88</v>
      </c>
      <c r="CP23" s="564">
        <v>85</v>
      </c>
      <c r="CQ23" s="564">
        <v>91</v>
      </c>
      <c r="CR23" s="564">
        <v>22711</v>
      </c>
      <c r="CS23" s="564">
        <v>11608</v>
      </c>
      <c r="CT23" s="564">
        <v>11103</v>
      </c>
      <c r="CU23" s="564">
        <v>83</v>
      </c>
      <c r="CV23" s="564">
        <v>78</v>
      </c>
      <c r="CW23" s="564">
        <v>88</v>
      </c>
      <c r="CX23" s="564">
        <v>22694</v>
      </c>
      <c r="CY23" s="564">
        <v>11598</v>
      </c>
      <c r="CZ23" s="564">
        <v>11096</v>
      </c>
      <c r="DA23" s="564">
        <v>84</v>
      </c>
      <c r="DB23" s="564">
        <v>84</v>
      </c>
      <c r="DC23" s="564">
        <v>84</v>
      </c>
      <c r="DD23" s="564">
        <v>22708</v>
      </c>
      <c r="DE23" s="564">
        <v>11605</v>
      </c>
      <c r="DF23" s="564">
        <v>11103</v>
      </c>
      <c r="DG23" s="564" t="s">
        <v>416</v>
      </c>
      <c r="DH23" s="564" t="s">
        <v>416</v>
      </c>
      <c r="DI23" s="564" t="s">
        <v>416</v>
      </c>
      <c r="DJ23" s="564" t="s">
        <v>416</v>
      </c>
      <c r="DK23" s="564" t="s">
        <v>416</v>
      </c>
      <c r="DL23" s="564" t="s">
        <v>416</v>
      </c>
      <c r="DM23" s="564">
        <v>76</v>
      </c>
      <c r="DN23" s="564">
        <v>72</v>
      </c>
      <c r="DO23" s="564">
        <v>80</v>
      </c>
      <c r="DP23" s="564">
        <v>22689</v>
      </c>
      <c r="DQ23" s="564">
        <v>11594</v>
      </c>
      <c r="DR23" s="564">
        <v>11095</v>
      </c>
      <c r="DS23" s="564">
        <v>87</v>
      </c>
      <c r="DT23" s="564">
        <v>84</v>
      </c>
      <c r="DU23" s="564">
        <v>90</v>
      </c>
      <c r="DV23" s="564">
        <v>421570</v>
      </c>
      <c r="DW23" s="564">
        <v>215259</v>
      </c>
      <c r="DX23" s="564">
        <v>206311</v>
      </c>
      <c r="DY23" s="564">
        <v>81</v>
      </c>
      <c r="DZ23" s="564">
        <v>76</v>
      </c>
      <c r="EA23" s="564">
        <v>87</v>
      </c>
      <c r="EB23" s="564">
        <v>421427</v>
      </c>
      <c r="EC23" s="564">
        <v>215177</v>
      </c>
      <c r="ED23" s="564">
        <v>206250</v>
      </c>
      <c r="EE23" s="564">
        <v>84</v>
      </c>
      <c r="EF23" s="564">
        <v>85</v>
      </c>
      <c r="EG23" s="564">
        <v>84</v>
      </c>
      <c r="EH23" s="564">
        <v>421562</v>
      </c>
      <c r="EI23" s="564">
        <v>215255</v>
      </c>
      <c r="EJ23" s="564">
        <v>206307</v>
      </c>
      <c r="EK23" s="564" t="s">
        <v>416</v>
      </c>
      <c r="EL23" s="564" t="s">
        <v>416</v>
      </c>
      <c r="EM23" s="564" t="s">
        <v>416</v>
      </c>
      <c r="EN23" s="564" t="s">
        <v>416</v>
      </c>
      <c r="EO23" s="564" t="s">
        <v>416</v>
      </c>
      <c r="EP23" s="564" t="s">
        <v>416</v>
      </c>
      <c r="EQ23" s="564">
        <v>75</v>
      </c>
      <c r="ER23" s="564">
        <v>71</v>
      </c>
      <c r="ES23" s="564">
        <v>79</v>
      </c>
      <c r="ET23" s="564">
        <v>421339</v>
      </c>
      <c r="EU23" s="564">
        <v>215124</v>
      </c>
      <c r="EV23" s="564">
        <v>206215</v>
      </c>
      <c r="EW23" s="564">
        <v>87</v>
      </c>
      <c r="EX23" s="564">
        <v>84</v>
      </c>
      <c r="EY23" s="564">
        <v>90</v>
      </c>
      <c r="EZ23" s="564">
        <v>537633</v>
      </c>
      <c r="FA23" s="564">
        <v>274609</v>
      </c>
      <c r="FB23" s="564">
        <v>263024</v>
      </c>
      <c r="FC23" s="564">
        <v>81</v>
      </c>
      <c r="FD23" s="564">
        <v>76</v>
      </c>
      <c r="FE23" s="564">
        <v>87</v>
      </c>
      <c r="FF23" s="564">
        <v>537417</v>
      </c>
      <c r="FG23" s="564">
        <v>274478</v>
      </c>
      <c r="FH23" s="564">
        <v>262939</v>
      </c>
      <c r="FI23" s="564">
        <v>84</v>
      </c>
      <c r="FJ23" s="564">
        <v>84</v>
      </c>
      <c r="FK23" s="564">
        <v>84</v>
      </c>
      <c r="FL23" s="564">
        <v>537618</v>
      </c>
      <c r="FM23" s="564">
        <v>274600</v>
      </c>
      <c r="FN23" s="564">
        <v>263018</v>
      </c>
      <c r="FO23" s="564" t="s">
        <v>416</v>
      </c>
      <c r="FP23" s="564" t="s">
        <v>416</v>
      </c>
      <c r="FQ23" s="564" t="s">
        <v>416</v>
      </c>
      <c r="FR23" s="564" t="s">
        <v>416</v>
      </c>
      <c r="FS23" s="564" t="s">
        <v>416</v>
      </c>
      <c r="FT23" s="564" t="s">
        <v>416</v>
      </c>
      <c r="FU23" s="564">
        <v>74</v>
      </c>
      <c r="FV23" s="564">
        <v>71</v>
      </c>
      <c r="FW23" s="564">
        <v>78</v>
      </c>
      <c r="FX23" s="564">
        <v>537262</v>
      </c>
      <c r="FY23" s="564">
        <v>274391</v>
      </c>
      <c r="FZ23" s="564">
        <v>262871</v>
      </c>
    </row>
    <row r="24" spans="1:256" s="564" customFormat="1" x14ac:dyDescent="0.25"/>
    <row r="25" spans="1:256" x14ac:dyDescent="0.25">
      <c r="B25" s="564"/>
    </row>
    <row r="26" spans="1:256" s="564" customFormat="1" x14ac:dyDescent="0.25">
      <c r="A26" s="564" t="s">
        <v>212</v>
      </c>
      <c r="B26" s="564" t="s">
        <v>212</v>
      </c>
      <c r="C26" s="558" t="s">
        <v>440</v>
      </c>
      <c r="D26" s="558"/>
      <c r="E26" s="558"/>
      <c r="F26" s="558"/>
      <c r="G26" s="558"/>
      <c r="H26" s="558"/>
      <c r="I26" s="563"/>
      <c r="J26" s="563"/>
      <c r="K26" s="563"/>
      <c r="L26" s="563"/>
      <c r="M26" s="563"/>
      <c r="N26" s="563"/>
      <c r="O26" s="560"/>
      <c r="P26" s="560"/>
      <c r="Q26" s="560"/>
      <c r="R26" s="560"/>
      <c r="S26" s="560"/>
      <c r="T26" s="560"/>
      <c r="U26" s="569"/>
      <c r="V26" s="569"/>
      <c r="W26" s="569"/>
      <c r="X26" s="569"/>
      <c r="Y26" s="569"/>
      <c r="Z26" s="569"/>
      <c r="AA26" s="569"/>
      <c r="AB26" s="569"/>
      <c r="AC26" s="569"/>
      <c r="AD26" s="569"/>
      <c r="AE26" s="569"/>
      <c r="AF26" s="569"/>
      <c r="AG26" s="558"/>
      <c r="AH26" s="558"/>
      <c r="AI26" s="558"/>
      <c r="AJ26" s="558"/>
      <c r="AK26" s="558"/>
      <c r="AL26" s="558"/>
      <c r="AM26" s="563"/>
      <c r="AN26" s="563"/>
      <c r="AO26" s="563"/>
      <c r="AP26" s="563"/>
      <c r="AQ26" s="563"/>
      <c r="AR26" s="563"/>
      <c r="AS26" s="560"/>
      <c r="AT26" s="560"/>
      <c r="AU26" s="560"/>
      <c r="AV26" s="560"/>
      <c r="AW26" s="560"/>
      <c r="AX26" s="560"/>
      <c r="AY26" s="569"/>
      <c r="AZ26" s="569"/>
      <c r="BA26" s="569"/>
      <c r="BB26" s="569"/>
      <c r="BC26" s="569"/>
      <c r="BD26" s="569"/>
      <c r="BE26" s="569"/>
      <c r="BF26" s="569"/>
      <c r="BG26" s="569"/>
      <c r="BH26" s="569"/>
      <c r="BI26" s="569"/>
      <c r="BJ26" s="569"/>
      <c r="BK26" s="558"/>
      <c r="BL26" s="558"/>
      <c r="BM26" s="558"/>
      <c r="BN26" s="558"/>
      <c r="BO26" s="558"/>
      <c r="BP26" s="558"/>
      <c r="BQ26" s="563"/>
      <c r="BR26" s="563"/>
      <c r="BS26" s="563"/>
      <c r="BT26" s="563"/>
      <c r="BU26" s="563"/>
      <c r="BV26" s="563"/>
      <c r="BW26" s="560"/>
      <c r="BX26" s="560"/>
      <c r="BY26" s="560"/>
      <c r="BZ26" s="560"/>
      <c r="CA26" s="560"/>
      <c r="CB26" s="560"/>
      <c r="CC26" s="569"/>
      <c r="CD26" s="569"/>
      <c r="CE26" s="569"/>
      <c r="CF26" s="569"/>
      <c r="CG26" s="569"/>
      <c r="CH26" s="569"/>
      <c r="CI26" s="569"/>
      <c r="CJ26" s="569"/>
      <c r="CK26" s="569"/>
      <c r="CL26" s="569"/>
      <c r="CM26" s="569"/>
      <c r="CN26" s="569"/>
      <c r="CO26" s="558"/>
      <c r="CP26" s="558"/>
      <c r="CQ26" s="558"/>
      <c r="CR26" s="558"/>
      <c r="CS26" s="558"/>
      <c r="CT26" s="558"/>
      <c r="CU26" s="563"/>
      <c r="CV26" s="563"/>
      <c r="CW26" s="563"/>
      <c r="CX26" s="563"/>
      <c r="CY26" s="563"/>
      <c r="CZ26" s="563"/>
      <c r="DA26" s="560"/>
      <c r="DB26" s="560"/>
      <c r="DC26" s="560"/>
      <c r="DD26" s="560"/>
      <c r="DE26" s="560"/>
      <c r="DF26" s="560"/>
      <c r="DG26" s="569"/>
      <c r="DH26" s="569"/>
      <c r="DI26" s="569"/>
      <c r="DJ26" s="569"/>
      <c r="DK26" s="569"/>
      <c r="DL26" s="569"/>
      <c r="DM26" s="569"/>
      <c r="DN26" s="569"/>
      <c r="DO26" s="569"/>
      <c r="DP26" s="569"/>
      <c r="DQ26" s="569"/>
      <c r="DR26" s="569"/>
      <c r="DS26" s="558"/>
      <c r="DT26" s="558"/>
      <c r="DU26" s="558"/>
      <c r="DV26" s="558"/>
      <c r="DW26" s="558"/>
      <c r="DX26" s="558"/>
      <c r="DY26" s="563"/>
      <c r="DZ26" s="563"/>
      <c r="EA26" s="563"/>
      <c r="EB26" s="563"/>
      <c r="EC26" s="563"/>
      <c r="ED26" s="563"/>
      <c r="EE26" s="560"/>
      <c r="EF26" s="560"/>
      <c r="EG26" s="560"/>
      <c r="EH26" s="560"/>
      <c r="EI26" s="560"/>
      <c r="EJ26" s="560"/>
      <c r="EK26" s="569"/>
      <c r="EL26" s="569"/>
      <c r="EM26" s="569"/>
      <c r="EN26" s="569"/>
      <c r="EO26" s="569"/>
      <c r="EP26" s="569"/>
      <c r="EQ26" s="569"/>
      <c r="ER26" s="569"/>
      <c r="ES26" s="569"/>
      <c r="ET26" s="569"/>
      <c r="EU26" s="569"/>
      <c r="EV26" s="569"/>
      <c r="EW26" s="558"/>
      <c r="EX26" s="558"/>
      <c r="EY26" s="558"/>
      <c r="EZ26" s="558"/>
      <c r="FA26" s="558"/>
      <c r="FB26" s="558"/>
      <c r="FC26" s="563"/>
      <c r="FD26" s="563"/>
      <c r="FE26" s="563"/>
      <c r="FF26" s="563"/>
      <c r="FG26" s="563"/>
      <c r="FH26" s="563"/>
      <c r="FI26" s="560"/>
      <c r="FJ26" s="560"/>
      <c r="FK26" s="560"/>
      <c r="FL26" s="560"/>
      <c r="FM26" s="560"/>
      <c r="FN26" s="560"/>
    </row>
    <row r="27" spans="1:256" s="564" customFormat="1" x14ac:dyDescent="0.25">
      <c r="C27" s="558" t="s">
        <v>35</v>
      </c>
      <c r="D27" s="558"/>
      <c r="E27" s="558"/>
      <c r="F27" s="558"/>
      <c r="G27" s="558"/>
      <c r="H27" s="558"/>
      <c r="I27" s="563"/>
      <c r="J27" s="563"/>
      <c r="K27" s="563"/>
      <c r="L27" s="563"/>
      <c r="M27" s="563"/>
      <c r="N27" s="563"/>
      <c r="O27" s="560"/>
      <c r="P27" s="560"/>
      <c r="Q27" s="560"/>
      <c r="R27" s="560"/>
      <c r="S27" s="560"/>
      <c r="T27" s="560"/>
      <c r="U27" s="569"/>
      <c r="V27" s="569"/>
      <c r="W27" s="569"/>
      <c r="X27" s="569"/>
      <c r="Y27" s="569"/>
      <c r="Z27" s="569"/>
      <c r="AA27" s="569"/>
      <c r="AB27" s="569"/>
      <c r="AC27" s="569"/>
      <c r="AD27" s="569"/>
      <c r="AE27" s="569"/>
      <c r="AF27" s="569"/>
      <c r="AG27" s="558" t="s">
        <v>36</v>
      </c>
      <c r="AH27" s="558"/>
      <c r="AI27" s="558"/>
      <c r="AJ27" s="558"/>
      <c r="AK27" s="558"/>
      <c r="AL27" s="558"/>
      <c r="AM27" s="563"/>
      <c r="AN27" s="563"/>
      <c r="AO27" s="563"/>
      <c r="AP27" s="563"/>
      <c r="AQ27" s="563"/>
      <c r="AR27" s="563"/>
      <c r="AS27" s="560"/>
      <c r="AT27" s="560"/>
      <c r="AU27" s="560"/>
      <c r="AV27" s="560"/>
      <c r="AW27" s="560"/>
      <c r="AX27" s="560"/>
      <c r="AY27" s="569"/>
      <c r="AZ27" s="569"/>
      <c r="BA27" s="569"/>
      <c r="BB27" s="569"/>
      <c r="BC27" s="569"/>
      <c r="BD27" s="569"/>
      <c r="BE27" s="569"/>
      <c r="BF27" s="569"/>
      <c r="BG27" s="569"/>
      <c r="BH27" s="569"/>
      <c r="BI27" s="569"/>
      <c r="BJ27" s="569"/>
      <c r="BK27" s="558" t="s">
        <v>37</v>
      </c>
      <c r="BL27" s="558"/>
      <c r="BM27" s="558"/>
      <c r="BN27" s="558"/>
      <c r="BO27" s="558"/>
      <c r="BP27" s="558"/>
      <c r="BQ27" s="563"/>
      <c r="BR27" s="563"/>
      <c r="BS27" s="563"/>
      <c r="BT27" s="563"/>
      <c r="BU27" s="563"/>
      <c r="BV27" s="563"/>
      <c r="BW27" s="560"/>
      <c r="BX27" s="560"/>
      <c r="BY27" s="560"/>
      <c r="BZ27" s="560"/>
      <c r="CA27" s="560"/>
      <c r="CB27" s="560"/>
      <c r="CC27" s="569"/>
      <c r="CD27" s="569"/>
      <c r="CE27" s="569"/>
      <c r="CF27" s="569"/>
      <c r="CG27" s="569"/>
      <c r="CH27" s="569"/>
      <c r="CI27" s="569"/>
      <c r="CJ27" s="569"/>
      <c r="CK27" s="569"/>
      <c r="CL27" s="569"/>
      <c r="CM27" s="569"/>
      <c r="CN27" s="569"/>
      <c r="CO27" s="558" t="s">
        <v>34</v>
      </c>
      <c r="CP27" s="558"/>
      <c r="CQ27" s="558"/>
      <c r="CR27" s="558"/>
      <c r="CS27" s="558"/>
      <c r="CT27" s="558"/>
      <c r="CU27" s="563"/>
      <c r="CV27" s="563"/>
      <c r="CW27" s="563"/>
      <c r="CX27" s="563"/>
      <c r="CY27" s="563"/>
      <c r="CZ27" s="563"/>
      <c r="DA27" s="560"/>
      <c r="DB27" s="560"/>
      <c r="DC27" s="560"/>
      <c r="DD27" s="560"/>
      <c r="DE27" s="560"/>
      <c r="DF27" s="560"/>
      <c r="DG27" s="569"/>
      <c r="DH27" s="569"/>
      <c r="DI27" s="569"/>
      <c r="DJ27" s="569"/>
      <c r="DK27" s="569"/>
      <c r="DL27" s="569"/>
      <c r="DM27" s="569"/>
      <c r="DN27" s="569"/>
      <c r="DO27" s="569"/>
      <c r="DP27" s="569"/>
      <c r="DQ27" s="569"/>
      <c r="DR27" s="569"/>
      <c r="DS27" s="558" t="s">
        <v>33</v>
      </c>
      <c r="DT27" s="558"/>
      <c r="DU27" s="558"/>
      <c r="DV27" s="558"/>
      <c r="DW27" s="558"/>
      <c r="DX27" s="558"/>
      <c r="DY27" s="563"/>
      <c r="DZ27" s="563"/>
      <c r="EA27" s="563"/>
      <c r="EB27" s="563"/>
      <c r="EC27" s="563"/>
      <c r="ED27" s="563"/>
      <c r="EE27" s="560"/>
      <c r="EF27" s="560"/>
      <c r="EG27" s="560"/>
      <c r="EH27" s="560"/>
      <c r="EI27" s="560"/>
      <c r="EJ27" s="560"/>
      <c r="EK27" s="569"/>
      <c r="EL27" s="569"/>
      <c r="EM27" s="569"/>
      <c r="EN27" s="569"/>
      <c r="EO27" s="569"/>
      <c r="EP27" s="569"/>
      <c r="EQ27" s="569"/>
      <c r="ER27" s="569"/>
      <c r="ES27" s="569"/>
      <c r="ET27" s="569"/>
      <c r="EU27" s="569"/>
      <c r="EV27" s="569"/>
      <c r="EW27" s="558" t="s">
        <v>326</v>
      </c>
      <c r="EX27" s="558"/>
      <c r="EY27" s="558"/>
      <c r="EZ27" s="558"/>
      <c r="FA27" s="558"/>
      <c r="FB27" s="558"/>
      <c r="FC27" s="563"/>
      <c r="FD27" s="563"/>
      <c r="FE27" s="563"/>
      <c r="FF27" s="563"/>
      <c r="FG27" s="563"/>
      <c r="FH27" s="563"/>
      <c r="FI27" s="560"/>
      <c r="FJ27" s="560"/>
      <c r="FK27" s="560"/>
      <c r="FL27" s="560"/>
      <c r="FM27" s="560"/>
      <c r="FN27" s="560"/>
    </row>
    <row r="28" spans="1:256" s="564" customFormat="1" x14ac:dyDescent="0.25">
      <c r="C28" s="558" t="s">
        <v>351</v>
      </c>
      <c r="D28" s="558"/>
      <c r="E28" s="558"/>
      <c r="F28" s="558"/>
      <c r="G28" s="558"/>
      <c r="H28" s="558"/>
      <c r="I28" s="563" t="s">
        <v>351</v>
      </c>
      <c r="J28" s="563"/>
      <c r="K28" s="563"/>
      <c r="L28" s="563"/>
      <c r="M28" s="563"/>
      <c r="N28" s="563"/>
      <c r="O28" s="560" t="s">
        <v>351</v>
      </c>
      <c r="P28" s="560"/>
      <c r="Q28" s="560"/>
      <c r="R28" s="560"/>
      <c r="S28" s="560"/>
      <c r="T28" s="560"/>
      <c r="U28" s="569"/>
      <c r="V28" s="569"/>
      <c r="W28" s="569"/>
      <c r="X28" s="569"/>
      <c r="Y28" s="569"/>
      <c r="Z28" s="569"/>
      <c r="AA28" s="569"/>
      <c r="AB28" s="569"/>
      <c r="AC28" s="569"/>
      <c r="AD28" s="569"/>
      <c r="AE28" s="569"/>
      <c r="AF28" s="569"/>
      <c r="AG28" s="558" t="s">
        <v>351</v>
      </c>
      <c r="AH28" s="558"/>
      <c r="AI28" s="558"/>
      <c r="AJ28" s="558"/>
      <c r="AK28" s="558"/>
      <c r="AL28" s="558"/>
      <c r="AM28" s="563" t="s">
        <v>351</v>
      </c>
      <c r="AN28" s="563"/>
      <c r="AO28" s="563"/>
      <c r="AP28" s="563"/>
      <c r="AQ28" s="563"/>
      <c r="AR28" s="563"/>
      <c r="AS28" s="560" t="s">
        <v>351</v>
      </c>
      <c r="AT28" s="560"/>
      <c r="AU28" s="560"/>
      <c r="AV28" s="560"/>
      <c r="AW28" s="560"/>
      <c r="AX28" s="560"/>
      <c r="AY28" s="569"/>
      <c r="AZ28" s="569"/>
      <c r="BA28" s="569"/>
      <c r="BB28" s="569"/>
      <c r="BC28" s="569"/>
      <c r="BD28" s="569"/>
      <c r="BE28" s="569"/>
      <c r="BF28" s="569"/>
      <c r="BG28" s="569"/>
      <c r="BH28" s="569"/>
      <c r="BI28" s="569"/>
      <c r="BJ28" s="569"/>
      <c r="BK28" s="558" t="s">
        <v>351</v>
      </c>
      <c r="BL28" s="558"/>
      <c r="BM28" s="558"/>
      <c r="BN28" s="558"/>
      <c r="BO28" s="558"/>
      <c r="BP28" s="558"/>
      <c r="BQ28" s="563" t="s">
        <v>351</v>
      </c>
      <c r="BR28" s="563"/>
      <c r="BS28" s="563"/>
      <c r="BT28" s="563"/>
      <c r="BU28" s="563"/>
      <c r="BV28" s="563"/>
      <c r="BW28" s="560" t="s">
        <v>351</v>
      </c>
      <c r="BX28" s="560"/>
      <c r="BY28" s="560"/>
      <c r="BZ28" s="560"/>
      <c r="CA28" s="560"/>
      <c r="CB28" s="560"/>
      <c r="CC28" s="569"/>
      <c r="CD28" s="569"/>
      <c r="CE28" s="569"/>
      <c r="CF28" s="569"/>
      <c r="CG28" s="569"/>
      <c r="CH28" s="569"/>
      <c r="CI28" s="569"/>
      <c r="CJ28" s="569"/>
      <c r="CK28" s="569"/>
      <c r="CL28" s="569"/>
      <c r="CM28" s="569"/>
      <c r="CN28" s="569"/>
      <c r="CO28" s="558" t="s">
        <v>351</v>
      </c>
      <c r="CP28" s="558"/>
      <c r="CQ28" s="558"/>
      <c r="CR28" s="558"/>
      <c r="CS28" s="558"/>
      <c r="CT28" s="558"/>
      <c r="CU28" s="563" t="s">
        <v>351</v>
      </c>
      <c r="CV28" s="563"/>
      <c r="CW28" s="563"/>
      <c r="CX28" s="563"/>
      <c r="CY28" s="563"/>
      <c r="CZ28" s="563"/>
      <c r="DA28" s="560" t="s">
        <v>351</v>
      </c>
      <c r="DB28" s="560"/>
      <c r="DC28" s="560"/>
      <c r="DD28" s="560"/>
      <c r="DE28" s="560"/>
      <c r="DF28" s="560"/>
      <c r="DG28" s="569"/>
      <c r="DH28" s="569"/>
      <c r="DI28" s="569"/>
      <c r="DJ28" s="569"/>
      <c r="DK28" s="569"/>
      <c r="DL28" s="569"/>
      <c r="DM28" s="569"/>
      <c r="DN28" s="569"/>
      <c r="DO28" s="569"/>
      <c r="DP28" s="569"/>
      <c r="DQ28" s="569"/>
      <c r="DR28" s="569"/>
      <c r="DS28" s="558" t="s">
        <v>351</v>
      </c>
      <c r="DT28" s="558"/>
      <c r="DU28" s="558"/>
      <c r="DV28" s="558"/>
      <c r="DW28" s="558"/>
      <c r="DX28" s="558"/>
      <c r="DY28" s="563" t="s">
        <v>351</v>
      </c>
      <c r="DZ28" s="563"/>
      <c r="EA28" s="563"/>
      <c r="EB28" s="563"/>
      <c r="EC28" s="563"/>
      <c r="ED28" s="563"/>
      <c r="EE28" s="560" t="s">
        <v>351</v>
      </c>
      <c r="EF28" s="560"/>
      <c r="EG28" s="560"/>
      <c r="EH28" s="560"/>
      <c r="EI28" s="560"/>
      <c r="EJ28" s="560"/>
      <c r="EK28" s="569"/>
      <c r="EL28" s="569"/>
      <c r="EM28" s="569"/>
      <c r="EN28" s="569"/>
      <c r="EO28" s="569"/>
      <c r="EP28" s="569"/>
      <c r="EQ28" s="569"/>
      <c r="ER28" s="569"/>
      <c r="ES28" s="569"/>
      <c r="ET28" s="569"/>
      <c r="EU28" s="569"/>
      <c r="EV28" s="569"/>
      <c r="EW28" s="558" t="s">
        <v>351</v>
      </c>
      <c r="EX28" s="558"/>
      <c r="EY28" s="558"/>
      <c r="EZ28" s="558"/>
      <c r="FA28" s="558"/>
      <c r="FB28" s="558"/>
      <c r="FC28" s="563" t="s">
        <v>351</v>
      </c>
      <c r="FD28" s="563"/>
      <c r="FE28" s="563"/>
      <c r="FF28" s="563"/>
      <c r="FG28" s="563"/>
      <c r="FH28" s="563"/>
      <c r="FI28" s="560" t="s">
        <v>351</v>
      </c>
      <c r="FJ28" s="560"/>
      <c r="FK28" s="560"/>
      <c r="FL28" s="560"/>
      <c r="FM28" s="560"/>
      <c r="FN28" s="560"/>
    </row>
    <row r="29" spans="1:256" s="564" customFormat="1" x14ac:dyDescent="0.25">
      <c r="C29" s="558">
        <v>1</v>
      </c>
      <c r="D29" s="558"/>
      <c r="E29" s="558"/>
      <c r="F29" s="558"/>
      <c r="G29" s="558"/>
      <c r="H29" s="558"/>
      <c r="I29" s="563">
        <v>1</v>
      </c>
      <c r="J29" s="563"/>
      <c r="K29" s="563"/>
      <c r="L29" s="563"/>
      <c r="M29" s="563"/>
      <c r="N29" s="563"/>
      <c r="O29" s="560">
        <v>1</v>
      </c>
      <c r="P29" s="560"/>
      <c r="Q29" s="560"/>
      <c r="R29" s="560"/>
      <c r="S29" s="560"/>
      <c r="T29" s="560"/>
      <c r="U29" s="569"/>
      <c r="V29" s="569"/>
      <c r="W29" s="569"/>
      <c r="X29" s="569"/>
      <c r="Y29" s="569"/>
      <c r="Z29" s="569"/>
      <c r="AA29" s="569"/>
      <c r="AB29" s="569"/>
      <c r="AC29" s="569"/>
      <c r="AD29" s="569"/>
      <c r="AE29" s="569"/>
      <c r="AF29" s="569"/>
      <c r="AG29" s="558">
        <v>1</v>
      </c>
      <c r="AH29" s="558"/>
      <c r="AI29" s="558"/>
      <c r="AJ29" s="558"/>
      <c r="AK29" s="558"/>
      <c r="AL29" s="558"/>
      <c r="AM29" s="563">
        <v>1</v>
      </c>
      <c r="AN29" s="563"/>
      <c r="AO29" s="563"/>
      <c r="AP29" s="563"/>
      <c r="AQ29" s="563"/>
      <c r="AR29" s="563"/>
      <c r="AS29" s="560">
        <v>1</v>
      </c>
      <c r="AT29" s="560"/>
      <c r="AU29" s="560"/>
      <c r="AV29" s="560"/>
      <c r="AW29" s="560"/>
      <c r="AX29" s="560"/>
      <c r="AY29" s="569"/>
      <c r="AZ29" s="569"/>
      <c r="BA29" s="569"/>
      <c r="BB29" s="569"/>
      <c r="BC29" s="569"/>
      <c r="BD29" s="569"/>
      <c r="BE29" s="569"/>
      <c r="BF29" s="569"/>
      <c r="BG29" s="569"/>
      <c r="BH29" s="569"/>
      <c r="BI29" s="569"/>
      <c r="BJ29" s="569"/>
      <c r="BK29" s="558">
        <v>1</v>
      </c>
      <c r="BL29" s="558"/>
      <c r="BM29" s="558"/>
      <c r="BN29" s="558"/>
      <c r="BO29" s="558"/>
      <c r="BP29" s="558"/>
      <c r="BQ29" s="563">
        <v>1</v>
      </c>
      <c r="BR29" s="563"/>
      <c r="BS29" s="563"/>
      <c r="BT29" s="563"/>
      <c r="BU29" s="563"/>
      <c r="BV29" s="563"/>
      <c r="BW29" s="560">
        <v>1</v>
      </c>
      <c r="BX29" s="560"/>
      <c r="BY29" s="560"/>
      <c r="BZ29" s="560"/>
      <c r="CA29" s="560"/>
      <c r="CB29" s="560"/>
      <c r="CC29" s="569"/>
      <c r="CD29" s="569"/>
      <c r="CE29" s="569"/>
      <c r="CF29" s="569"/>
      <c r="CG29" s="569"/>
      <c r="CH29" s="569"/>
      <c r="CI29" s="569"/>
      <c r="CJ29" s="569"/>
      <c r="CK29" s="569"/>
      <c r="CL29" s="569"/>
      <c r="CM29" s="569"/>
      <c r="CN29" s="569"/>
      <c r="CO29" s="558">
        <v>1</v>
      </c>
      <c r="CP29" s="558"/>
      <c r="CQ29" s="558"/>
      <c r="CR29" s="558"/>
      <c r="CS29" s="558"/>
      <c r="CT29" s="558"/>
      <c r="CU29" s="563">
        <v>1</v>
      </c>
      <c r="CV29" s="563"/>
      <c r="CW29" s="563"/>
      <c r="CX29" s="563"/>
      <c r="CY29" s="563"/>
      <c r="CZ29" s="563"/>
      <c r="DA29" s="560">
        <v>1</v>
      </c>
      <c r="DB29" s="560"/>
      <c r="DC29" s="560"/>
      <c r="DD29" s="560"/>
      <c r="DE29" s="560"/>
      <c r="DF29" s="560"/>
      <c r="DG29" s="569"/>
      <c r="DH29" s="569"/>
      <c r="DI29" s="569"/>
      <c r="DJ29" s="569"/>
      <c r="DK29" s="569"/>
      <c r="DL29" s="569"/>
      <c r="DM29" s="569"/>
      <c r="DN29" s="569"/>
      <c r="DO29" s="569"/>
      <c r="DP29" s="569"/>
      <c r="DQ29" s="569"/>
      <c r="DR29" s="569"/>
      <c r="DS29" s="558">
        <v>1</v>
      </c>
      <c r="DT29" s="558"/>
      <c r="DU29" s="558"/>
      <c r="DV29" s="558"/>
      <c r="DW29" s="558"/>
      <c r="DX29" s="558"/>
      <c r="DY29" s="563">
        <v>1</v>
      </c>
      <c r="DZ29" s="563"/>
      <c r="EA29" s="563"/>
      <c r="EB29" s="563"/>
      <c r="EC29" s="563"/>
      <c r="ED29" s="563"/>
      <c r="EE29" s="560">
        <v>1</v>
      </c>
      <c r="EF29" s="560"/>
      <c r="EG29" s="560"/>
      <c r="EH29" s="560"/>
      <c r="EI29" s="560"/>
      <c r="EJ29" s="560"/>
      <c r="EK29" s="569"/>
      <c r="EL29" s="569"/>
      <c r="EM29" s="569"/>
      <c r="EN29" s="569"/>
      <c r="EO29" s="569"/>
      <c r="EP29" s="569"/>
      <c r="EQ29" s="569"/>
      <c r="ER29" s="569"/>
      <c r="ES29" s="569"/>
      <c r="ET29" s="569"/>
      <c r="EU29" s="569"/>
      <c r="EV29" s="569"/>
      <c r="EW29" s="558">
        <v>1</v>
      </c>
      <c r="EX29" s="558"/>
      <c r="EY29" s="558"/>
      <c r="EZ29" s="558"/>
      <c r="FA29" s="558"/>
      <c r="FB29" s="558"/>
      <c r="FC29" s="563">
        <v>1</v>
      </c>
      <c r="FD29" s="563"/>
      <c r="FE29" s="563"/>
      <c r="FF29" s="563"/>
      <c r="FG29" s="563"/>
      <c r="FH29" s="563"/>
      <c r="FI29" s="560">
        <v>1</v>
      </c>
      <c r="FJ29" s="560"/>
      <c r="FK29" s="560"/>
      <c r="FL29" s="560"/>
      <c r="FM29" s="560"/>
      <c r="FN29" s="560"/>
    </row>
    <row r="30" spans="1:256" s="564" customFormat="1" x14ac:dyDescent="0.25">
      <c r="C30" s="558" t="s">
        <v>364</v>
      </c>
      <c r="D30" s="558"/>
      <c r="E30" s="558"/>
      <c r="F30" s="558"/>
      <c r="G30" s="558"/>
      <c r="H30" s="558"/>
      <c r="I30" s="563" t="s">
        <v>365</v>
      </c>
      <c r="J30" s="563"/>
      <c r="K30" s="563"/>
      <c r="L30" s="563"/>
      <c r="M30" s="563"/>
      <c r="N30" s="563"/>
      <c r="O30" s="560" t="s">
        <v>366</v>
      </c>
      <c r="P30" s="560"/>
      <c r="Q30" s="560"/>
      <c r="R30" s="560"/>
      <c r="S30" s="560"/>
      <c r="T30" s="560"/>
      <c r="U30" s="569"/>
      <c r="V30" s="569"/>
      <c r="W30" s="569"/>
      <c r="X30" s="569"/>
      <c r="Y30" s="569"/>
      <c r="Z30" s="569"/>
      <c r="AA30" s="569"/>
      <c r="AB30" s="569"/>
      <c r="AC30" s="569"/>
      <c r="AD30" s="569"/>
      <c r="AE30" s="569"/>
      <c r="AF30" s="569"/>
      <c r="AG30" s="558" t="s">
        <v>364</v>
      </c>
      <c r="AH30" s="558"/>
      <c r="AI30" s="558"/>
      <c r="AJ30" s="558"/>
      <c r="AK30" s="558"/>
      <c r="AL30" s="558"/>
      <c r="AM30" s="563" t="s">
        <v>365</v>
      </c>
      <c r="AN30" s="563"/>
      <c r="AO30" s="563"/>
      <c r="AP30" s="563"/>
      <c r="AQ30" s="563"/>
      <c r="AR30" s="563"/>
      <c r="AS30" s="560" t="s">
        <v>366</v>
      </c>
      <c r="AT30" s="560"/>
      <c r="AU30" s="560"/>
      <c r="AV30" s="560"/>
      <c r="AW30" s="560"/>
      <c r="AX30" s="560"/>
      <c r="AY30" s="569"/>
      <c r="AZ30" s="569"/>
      <c r="BA30" s="569"/>
      <c r="BB30" s="569"/>
      <c r="BC30" s="569"/>
      <c r="BD30" s="569"/>
      <c r="BE30" s="569"/>
      <c r="BF30" s="569"/>
      <c r="BG30" s="569"/>
      <c r="BH30" s="569"/>
      <c r="BI30" s="569"/>
      <c r="BJ30" s="569"/>
      <c r="BK30" s="558" t="s">
        <v>364</v>
      </c>
      <c r="BL30" s="558"/>
      <c r="BM30" s="558"/>
      <c r="BN30" s="558"/>
      <c r="BO30" s="558"/>
      <c r="BP30" s="558"/>
      <c r="BQ30" s="563" t="s">
        <v>365</v>
      </c>
      <c r="BR30" s="563"/>
      <c r="BS30" s="563"/>
      <c r="BT30" s="563"/>
      <c r="BU30" s="563"/>
      <c r="BV30" s="563"/>
      <c r="BW30" s="560" t="s">
        <v>366</v>
      </c>
      <c r="BX30" s="560"/>
      <c r="BY30" s="560"/>
      <c r="BZ30" s="560"/>
      <c r="CA30" s="560"/>
      <c r="CB30" s="560"/>
      <c r="CC30" s="569"/>
      <c r="CD30" s="569"/>
      <c r="CE30" s="569"/>
      <c r="CF30" s="569"/>
      <c r="CG30" s="569"/>
      <c r="CH30" s="569"/>
      <c r="CI30" s="569"/>
      <c r="CJ30" s="569"/>
      <c r="CK30" s="569"/>
      <c r="CL30" s="569"/>
      <c r="CM30" s="569"/>
      <c r="CN30" s="569"/>
      <c r="CO30" s="558" t="s">
        <v>364</v>
      </c>
      <c r="CP30" s="558"/>
      <c r="CQ30" s="558"/>
      <c r="CR30" s="558"/>
      <c r="CS30" s="558"/>
      <c r="CT30" s="558"/>
      <c r="CU30" s="563" t="s">
        <v>365</v>
      </c>
      <c r="CV30" s="563"/>
      <c r="CW30" s="563"/>
      <c r="CX30" s="563"/>
      <c r="CY30" s="563"/>
      <c r="CZ30" s="563"/>
      <c r="DA30" s="560" t="s">
        <v>366</v>
      </c>
      <c r="DB30" s="560"/>
      <c r="DC30" s="560"/>
      <c r="DD30" s="560"/>
      <c r="DE30" s="560"/>
      <c r="DF30" s="560"/>
      <c r="DG30" s="569"/>
      <c r="DH30" s="569"/>
      <c r="DI30" s="569"/>
      <c r="DJ30" s="569"/>
      <c r="DK30" s="569"/>
      <c r="DL30" s="569"/>
      <c r="DM30" s="569"/>
      <c r="DN30" s="569"/>
      <c r="DO30" s="569"/>
      <c r="DP30" s="569"/>
      <c r="DQ30" s="569"/>
      <c r="DR30" s="569"/>
      <c r="DS30" s="558" t="s">
        <v>364</v>
      </c>
      <c r="DT30" s="558"/>
      <c r="DU30" s="558"/>
      <c r="DV30" s="558"/>
      <c r="DW30" s="558"/>
      <c r="DX30" s="558"/>
      <c r="DY30" s="563" t="s">
        <v>365</v>
      </c>
      <c r="DZ30" s="563"/>
      <c r="EA30" s="563"/>
      <c r="EB30" s="563"/>
      <c r="EC30" s="563"/>
      <c r="ED30" s="563"/>
      <c r="EE30" s="560" t="s">
        <v>366</v>
      </c>
      <c r="EF30" s="560"/>
      <c r="EG30" s="560"/>
      <c r="EH30" s="560"/>
      <c r="EI30" s="560"/>
      <c r="EJ30" s="560"/>
      <c r="EK30" s="569"/>
      <c r="EL30" s="569"/>
      <c r="EM30" s="569"/>
      <c r="EN30" s="569"/>
      <c r="EO30" s="569"/>
      <c r="EP30" s="569"/>
      <c r="EQ30" s="569"/>
      <c r="ER30" s="569"/>
      <c r="ES30" s="569"/>
      <c r="ET30" s="569"/>
      <c r="EU30" s="569"/>
      <c r="EV30" s="569"/>
      <c r="EW30" s="558" t="s">
        <v>364</v>
      </c>
      <c r="EX30" s="558"/>
      <c r="EY30" s="558"/>
      <c r="EZ30" s="558"/>
      <c r="FA30" s="558"/>
      <c r="FB30" s="558"/>
      <c r="FC30" s="563" t="s">
        <v>365</v>
      </c>
      <c r="FD30" s="563"/>
      <c r="FE30" s="563"/>
      <c r="FF30" s="563"/>
      <c r="FG30" s="563"/>
      <c r="FH30" s="563"/>
      <c r="FI30" s="560" t="s">
        <v>366</v>
      </c>
      <c r="FJ30" s="560"/>
      <c r="FK30" s="560"/>
      <c r="FL30" s="560"/>
      <c r="FM30" s="560"/>
      <c r="FN30" s="560"/>
    </row>
    <row r="31" spans="1:256" s="564" customFormat="1" x14ac:dyDescent="0.25">
      <c r="C31" s="558">
        <v>2</v>
      </c>
      <c r="D31" s="558"/>
      <c r="E31" s="558"/>
      <c r="F31" s="558" t="s">
        <v>326</v>
      </c>
      <c r="G31" s="558"/>
      <c r="H31" s="558"/>
      <c r="I31" s="563">
        <v>2</v>
      </c>
      <c r="J31" s="563"/>
      <c r="K31" s="563"/>
      <c r="L31" s="563" t="s">
        <v>326</v>
      </c>
      <c r="M31" s="563"/>
      <c r="N31" s="563"/>
      <c r="O31" s="560">
        <v>1</v>
      </c>
      <c r="P31" s="560"/>
      <c r="Q31" s="560"/>
      <c r="R31" s="560" t="s">
        <v>326</v>
      </c>
      <c r="S31" s="560"/>
      <c r="T31" s="560"/>
      <c r="U31" s="569"/>
      <c r="V31" s="569"/>
      <c r="W31" s="569"/>
      <c r="X31" s="569"/>
      <c r="Y31" s="569"/>
      <c r="Z31" s="569"/>
      <c r="AA31" s="569"/>
      <c r="AB31" s="569"/>
      <c r="AC31" s="569"/>
      <c r="AD31" s="569"/>
      <c r="AE31" s="569"/>
      <c r="AF31" s="569"/>
      <c r="AG31" s="558">
        <v>2</v>
      </c>
      <c r="AH31" s="558"/>
      <c r="AI31" s="558"/>
      <c r="AJ31" s="558" t="s">
        <v>326</v>
      </c>
      <c r="AK31" s="558"/>
      <c r="AL31" s="558"/>
      <c r="AM31" s="563">
        <v>2</v>
      </c>
      <c r="AN31" s="563"/>
      <c r="AO31" s="563"/>
      <c r="AP31" s="563" t="s">
        <v>326</v>
      </c>
      <c r="AQ31" s="563"/>
      <c r="AR31" s="563"/>
      <c r="AS31" s="560">
        <v>1</v>
      </c>
      <c r="AT31" s="560"/>
      <c r="AU31" s="560"/>
      <c r="AV31" s="560" t="s">
        <v>326</v>
      </c>
      <c r="AW31" s="560"/>
      <c r="AX31" s="560"/>
      <c r="AY31" s="569"/>
      <c r="AZ31" s="569"/>
      <c r="BA31" s="569"/>
      <c r="BB31" s="569"/>
      <c r="BC31" s="569"/>
      <c r="BD31" s="569"/>
      <c r="BE31" s="569"/>
      <c r="BF31" s="569"/>
      <c r="BG31" s="569"/>
      <c r="BH31" s="569"/>
      <c r="BI31" s="569"/>
      <c r="BJ31" s="569"/>
      <c r="BK31" s="558">
        <v>2</v>
      </c>
      <c r="BL31" s="558"/>
      <c r="BM31" s="558"/>
      <c r="BN31" s="558" t="s">
        <v>326</v>
      </c>
      <c r="BO31" s="558"/>
      <c r="BP31" s="558"/>
      <c r="BQ31" s="563">
        <v>2</v>
      </c>
      <c r="BR31" s="563"/>
      <c r="BS31" s="563"/>
      <c r="BT31" s="563" t="s">
        <v>326</v>
      </c>
      <c r="BU31" s="563"/>
      <c r="BV31" s="563"/>
      <c r="BW31" s="560">
        <v>1</v>
      </c>
      <c r="BX31" s="560"/>
      <c r="BY31" s="560"/>
      <c r="BZ31" s="560" t="s">
        <v>326</v>
      </c>
      <c r="CA31" s="560"/>
      <c r="CB31" s="560"/>
      <c r="CC31" s="569"/>
      <c r="CD31" s="569"/>
      <c r="CE31" s="569"/>
      <c r="CF31" s="569"/>
      <c r="CG31" s="569"/>
      <c r="CH31" s="569"/>
      <c r="CI31" s="569"/>
      <c r="CJ31" s="569"/>
      <c r="CK31" s="569"/>
      <c r="CL31" s="569"/>
      <c r="CM31" s="569"/>
      <c r="CN31" s="569"/>
      <c r="CO31" s="558">
        <v>2</v>
      </c>
      <c r="CP31" s="558"/>
      <c r="CQ31" s="558"/>
      <c r="CR31" s="558" t="s">
        <v>326</v>
      </c>
      <c r="CS31" s="558"/>
      <c r="CT31" s="558"/>
      <c r="CU31" s="563">
        <v>2</v>
      </c>
      <c r="CV31" s="563"/>
      <c r="CW31" s="563"/>
      <c r="CX31" s="563" t="s">
        <v>326</v>
      </c>
      <c r="CY31" s="563"/>
      <c r="CZ31" s="563"/>
      <c r="DA31" s="560">
        <v>1</v>
      </c>
      <c r="DB31" s="560"/>
      <c r="DC31" s="560"/>
      <c r="DD31" s="560" t="s">
        <v>326</v>
      </c>
      <c r="DE31" s="560"/>
      <c r="DF31" s="560"/>
      <c r="DG31" s="569"/>
      <c r="DH31" s="569"/>
      <c r="DI31" s="569"/>
      <c r="DJ31" s="569"/>
      <c r="DK31" s="569"/>
      <c r="DL31" s="569"/>
      <c r="DM31" s="569"/>
      <c r="DN31" s="569"/>
      <c r="DO31" s="569"/>
      <c r="DP31" s="569"/>
      <c r="DQ31" s="569"/>
      <c r="DR31" s="569"/>
      <c r="DS31" s="558">
        <v>2</v>
      </c>
      <c r="DT31" s="558"/>
      <c r="DU31" s="558"/>
      <c r="DV31" s="558" t="s">
        <v>326</v>
      </c>
      <c r="DW31" s="558"/>
      <c r="DX31" s="558"/>
      <c r="DY31" s="563">
        <v>2</v>
      </c>
      <c r="DZ31" s="563"/>
      <c r="EA31" s="563"/>
      <c r="EB31" s="563" t="s">
        <v>326</v>
      </c>
      <c r="EC31" s="563"/>
      <c r="ED31" s="563"/>
      <c r="EE31" s="560">
        <v>1</v>
      </c>
      <c r="EF31" s="560"/>
      <c r="EG31" s="560"/>
      <c r="EH31" s="560" t="s">
        <v>326</v>
      </c>
      <c r="EI31" s="560"/>
      <c r="EJ31" s="560"/>
      <c r="EK31" s="569"/>
      <c r="EL31" s="569"/>
      <c r="EM31" s="569"/>
      <c r="EN31" s="569"/>
      <c r="EO31" s="569"/>
      <c r="EP31" s="569"/>
      <c r="EQ31" s="569"/>
      <c r="ER31" s="569"/>
      <c r="ES31" s="569"/>
      <c r="ET31" s="569"/>
      <c r="EU31" s="569"/>
      <c r="EV31" s="569"/>
      <c r="EW31" s="558">
        <v>2</v>
      </c>
      <c r="EX31" s="558"/>
      <c r="EY31" s="558"/>
      <c r="EZ31" s="558" t="s">
        <v>326</v>
      </c>
      <c r="FA31" s="558"/>
      <c r="FB31" s="558"/>
      <c r="FC31" s="563">
        <v>2</v>
      </c>
      <c r="FD31" s="563"/>
      <c r="FE31" s="563"/>
      <c r="FF31" s="563" t="s">
        <v>326</v>
      </c>
      <c r="FG31" s="563"/>
      <c r="FH31" s="563"/>
      <c r="FI31" s="560">
        <v>1</v>
      </c>
      <c r="FJ31" s="560"/>
      <c r="FK31" s="560"/>
      <c r="FL31" s="560" t="s">
        <v>326</v>
      </c>
      <c r="FM31" s="560"/>
      <c r="FN31" s="560"/>
    </row>
    <row r="32" spans="1:256" s="564" customFormat="1" x14ac:dyDescent="0.25">
      <c r="C32" s="558" t="s">
        <v>352</v>
      </c>
      <c r="D32" s="558"/>
      <c r="E32" s="558"/>
      <c r="F32" s="558" t="s">
        <v>352</v>
      </c>
      <c r="G32" s="558"/>
      <c r="H32" s="558"/>
      <c r="I32" s="563" t="s">
        <v>352</v>
      </c>
      <c r="J32" s="563"/>
      <c r="K32" s="563"/>
      <c r="L32" s="563" t="s">
        <v>352</v>
      </c>
      <c r="M32" s="563"/>
      <c r="N32" s="563"/>
      <c r="O32" s="560" t="s">
        <v>352</v>
      </c>
      <c r="P32" s="560"/>
      <c r="Q32" s="560"/>
      <c r="R32" s="560" t="s">
        <v>352</v>
      </c>
      <c r="S32" s="560"/>
      <c r="T32" s="560"/>
      <c r="U32" s="569"/>
      <c r="V32" s="569"/>
      <c r="W32" s="569"/>
      <c r="X32" s="569"/>
      <c r="Y32" s="569"/>
      <c r="Z32" s="569"/>
      <c r="AA32" s="569"/>
      <c r="AB32" s="569"/>
      <c r="AC32" s="569"/>
      <c r="AD32" s="569"/>
      <c r="AE32" s="569"/>
      <c r="AF32" s="569"/>
      <c r="AG32" s="558" t="s">
        <v>352</v>
      </c>
      <c r="AH32" s="558"/>
      <c r="AI32" s="558"/>
      <c r="AJ32" s="558" t="s">
        <v>352</v>
      </c>
      <c r="AK32" s="558"/>
      <c r="AL32" s="558"/>
      <c r="AM32" s="563" t="s">
        <v>352</v>
      </c>
      <c r="AN32" s="563"/>
      <c r="AO32" s="563"/>
      <c r="AP32" s="563" t="s">
        <v>352</v>
      </c>
      <c r="AQ32" s="563"/>
      <c r="AR32" s="563"/>
      <c r="AS32" s="560" t="s">
        <v>352</v>
      </c>
      <c r="AT32" s="560"/>
      <c r="AU32" s="560"/>
      <c r="AV32" s="560" t="s">
        <v>352</v>
      </c>
      <c r="AW32" s="560"/>
      <c r="AX32" s="560"/>
      <c r="AY32" s="569"/>
      <c r="AZ32" s="569"/>
      <c r="BA32" s="569"/>
      <c r="BB32" s="569"/>
      <c r="BC32" s="569"/>
      <c r="BD32" s="569"/>
      <c r="BE32" s="569"/>
      <c r="BF32" s="569"/>
      <c r="BG32" s="569"/>
      <c r="BH32" s="569"/>
      <c r="BI32" s="569"/>
      <c r="BJ32" s="569"/>
      <c r="BK32" s="558" t="s">
        <v>352</v>
      </c>
      <c r="BL32" s="558"/>
      <c r="BM32" s="558"/>
      <c r="BN32" s="558" t="s">
        <v>352</v>
      </c>
      <c r="BO32" s="558"/>
      <c r="BP32" s="558"/>
      <c r="BQ32" s="563" t="s">
        <v>352</v>
      </c>
      <c r="BR32" s="563"/>
      <c r="BS32" s="563"/>
      <c r="BT32" s="563" t="s">
        <v>352</v>
      </c>
      <c r="BU32" s="563"/>
      <c r="BV32" s="563"/>
      <c r="BW32" s="560" t="s">
        <v>352</v>
      </c>
      <c r="BX32" s="560"/>
      <c r="BY32" s="560"/>
      <c r="BZ32" s="560" t="s">
        <v>352</v>
      </c>
      <c r="CA32" s="560"/>
      <c r="CB32" s="560"/>
      <c r="CC32" s="569"/>
      <c r="CD32" s="569"/>
      <c r="CE32" s="569"/>
      <c r="CF32" s="569"/>
      <c r="CG32" s="569"/>
      <c r="CH32" s="569"/>
      <c r="CI32" s="569"/>
      <c r="CJ32" s="569"/>
      <c r="CK32" s="569"/>
      <c r="CL32" s="569"/>
      <c r="CM32" s="569"/>
      <c r="CN32" s="569"/>
      <c r="CO32" s="558" t="s">
        <v>352</v>
      </c>
      <c r="CP32" s="558"/>
      <c r="CQ32" s="558"/>
      <c r="CR32" s="558" t="s">
        <v>352</v>
      </c>
      <c r="CS32" s="558"/>
      <c r="CT32" s="558"/>
      <c r="CU32" s="563" t="s">
        <v>352</v>
      </c>
      <c r="CV32" s="563"/>
      <c r="CW32" s="563"/>
      <c r="CX32" s="563" t="s">
        <v>352</v>
      </c>
      <c r="CY32" s="563"/>
      <c r="CZ32" s="563"/>
      <c r="DA32" s="560" t="s">
        <v>352</v>
      </c>
      <c r="DB32" s="560"/>
      <c r="DC32" s="560"/>
      <c r="DD32" s="560" t="s">
        <v>352</v>
      </c>
      <c r="DE32" s="560"/>
      <c r="DF32" s="560"/>
      <c r="DG32" s="569"/>
      <c r="DH32" s="569"/>
      <c r="DI32" s="569"/>
      <c r="DJ32" s="569"/>
      <c r="DK32" s="569"/>
      <c r="DL32" s="569"/>
      <c r="DM32" s="569"/>
      <c r="DN32" s="569"/>
      <c r="DO32" s="569"/>
      <c r="DP32" s="569"/>
      <c r="DQ32" s="569"/>
      <c r="DR32" s="569"/>
      <c r="DS32" s="558" t="s">
        <v>352</v>
      </c>
      <c r="DT32" s="558"/>
      <c r="DU32" s="558"/>
      <c r="DV32" s="558" t="s">
        <v>352</v>
      </c>
      <c r="DW32" s="558"/>
      <c r="DX32" s="558"/>
      <c r="DY32" s="563" t="s">
        <v>352</v>
      </c>
      <c r="DZ32" s="563"/>
      <c r="EA32" s="563"/>
      <c r="EB32" s="563" t="s">
        <v>352</v>
      </c>
      <c r="EC32" s="563"/>
      <c r="ED32" s="563"/>
      <c r="EE32" s="560" t="s">
        <v>352</v>
      </c>
      <c r="EF32" s="560"/>
      <c r="EG32" s="560"/>
      <c r="EH32" s="560" t="s">
        <v>352</v>
      </c>
      <c r="EI32" s="560"/>
      <c r="EJ32" s="560"/>
      <c r="EK32" s="569"/>
      <c r="EL32" s="569"/>
      <c r="EM32" s="569"/>
      <c r="EN32" s="569"/>
      <c r="EO32" s="569"/>
      <c r="EP32" s="569"/>
      <c r="EQ32" s="569"/>
      <c r="ER32" s="569"/>
      <c r="ES32" s="569"/>
      <c r="ET32" s="569"/>
      <c r="EU32" s="569"/>
      <c r="EV32" s="569"/>
      <c r="EW32" s="558" t="s">
        <v>352</v>
      </c>
      <c r="EX32" s="558"/>
      <c r="EY32" s="558"/>
      <c r="EZ32" s="558" t="s">
        <v>352</v>
      </c>
      <c r="FA32" s="558"/>
      <c r="FB32" s="558"/>
      <c r="FC32" s="563" t="s">
        <v>352</v>
      </c>
      <c r="FD32" s="563"/>
      <c r="FE32" s="563"/>
      <c r="FF32" s="563" t="s">
        <v>352</v>
      </c>
      <c r="FG32" s="563"/>
      <c r="FH32" s="563"/>
      <c r="FI32" s="560" t="s">
        <v>352</v>
      </c>
      <c r="FJ32" s="560"/>
      <c r="FK32" s="560"/>
      <c r="FL32" s="560" t="s">
        <v>352</v>
      </c>
      <c r="FM32" s="560"/>
      <c r="FN32" s="560"/>
    </row>
    <row r="33" spans="1:228" s="564" customFormat="1" x14ac:dyDescent="0.25">
      <c r="C33" s="558" t="s">
        <v>326</v>
      </c>
      <c r="D33" s="558" t="s">
        <v>354</v>
      </c>
      <c r="E33" s="558" t="s">
        <v>353</v>
      </c>
      <c r="F33" s="558" t="s">
        <v>326</v>
      </c>
      <c r="G33" s="558" t="s">
        <v>354</v>
      </c>
      <c r="H33" s="558" t="s">
        <v>353</v>
      </c>
      <c r="I33" s="563" t="s">
        <v>326</v>
      </c>
      <c r="J33" s="563" t="s">
        <v>354</v>
      </c>
      <c r="K33" s="563" t="s">
        <v>353</v>
      </c>
      <c r="L33" s="563" t="s">
        <v>326</v>
      </c>
      <c r="M33" s="563" t="s">
        <v>354</v>
      </c>
      <c r="N33" s="563" t="s">
        <v>353</v>
      </c>
      <c r="O33" s="560" t="s">
        <v>326</v>
      </c>
      <c r="P33" s="560" t="s">
        <v>354</v>
      </c>
      <c r="Q33" s="560" t="s">
        <v>353</v>
      </c>
      <c r="R33" s="560" t="s">
        <v>326</v>
      </c>
      <c r="S33" s="560" t="s">
        <v>354</v>
      </c>
      <c r="T33" s="560" t="s">
        <v>353</v>
      </c>
      <c r="U33" s="569"/>
      <c r="V33" s="569"/>
      <c r="W33" s="569"/>
      <c r="X33" s="569"/>
      <c r="Y33" s="569"/>
      <c r="Z33" s="569"/>
      <c r="AA33" s="569"/>
      <c r="AB33" s="569"/>
      <c r="AC33" s="569"/>
      <c r="AD33" s="569"/>
      <c r="AE33" s="569"/>
      <c r="AF33" s="569"/>
      <c r="AG33" s="558" t="s">
        <v>326</v>
      </c>
      <c r="AH33" s="558" t="s">
        <v>354</v>
      </c>
      <c r="AI33" s="558" t="s">
        <v>353</v>
      </c>
      <c r="AJ33" s="558" t="s">
        <v>326</v>
      </c>
      <c r="AK33" s="558" t="s">
        <v>354</v>
      </c>
      <c r="AL33" s="558" t="s">
        <v>353</v>
      </c>
      <c r="AM33" s="563" t="s">
        <v>326</v>
      </c>
      <c r="AN33" s="563" t="s">
        <v>354</v>
      </c>
      <c r="AO33" s="563" t="s">
        <v>353</v>
      </c>
      <c r="AP33" s="563" t="s">
        <v>326</v>
      </c>
      <c r="AQ33" s="563" t="s">
        <v>354</v>
      </c>
      <c r="AR33" s="563" t="s">
        <v>353</v>
      </c>
      <c r="AS33" s="560" t="s">
        <v>326</v>
      </c>
      <c r="AT33" s="560" t="s">
        <v>354</v>
      </c>
      <c r="AU33" s="560" t="s">
        <v>353</v>
      </c>
      <c r="AV33" s="560" t="s">
        <v>326</v>
      </c>
      <c r="AW33" s="560" t="s">
        <v>354</v>
      </c>
      <c r="AX33" s="560" t="s">
        <v>353</v>
      </c>
      <c r="AY33" s="569"/>
      <c r="AZ33" s="569"/>
      <c r="BA33" s="569"/>
      <c r="BB33" s="569"/>
      <c r="BC33" s="569"/>
      <c r="BD33" s="569"/>
      <c r="BE33" s="569"/>
      <c r="BF33" s="569"/>
      <c r="BG33" s="569"/>
      <c r="BH33" s="569"/>
      <c r="BI33" s="569"/>
      <c r="BJ33" s="569"/>
      <c r="BK33" s="558" t="s">
        <v>326</v>
      </c>
      <c r="BL33" s="558" t="s">
        <v>354</v>
      </c>
      <c r="BM33" s="558" t="s">
        <v>353</v>
      </c>
      <c r="BN33" s="558" t="s">
        <v>326</v>
      </c>
      <c r="BO33" s="558" t="s">
        <v>354</v>
      </c>
      <c r="BP33" s="558" t="s">
        <v>353</v>
      </c>
      <c r="BQ33" s="563" t="s">
        <v>326</v>
      </c>
      <c r="BR33" s="563" t="s">
        <v>354</v>
      </c>
      <c r="BS33" s="563" t="s">
        <v>353</v>
      </c>
      <c r="BT33" s="563" t="s">
        <v>326</v>
      </c>
      <c r="BU33" s="563" t="s">
        <v>354</v>
      </c>
      <c r="BV33" s="563" t="s">
        <v>353</v>
      </c>
      <c r="BW33" s="560" t="s">
        <v>326</v>
      </c>
      <c r="BX33" s="560" t="s">
        <v>354</v>
      </c>
      <c r="BY33" s="560" t="s">
        <v>353</v>
      </c>
      <c r="BZ33" s="560" t="s">
        <v>326</v>
      </c>
      <c r="CA33" s="560" t="s">
        <v>354</v>
      </c>
      <c r="CB33" s="560" t="s">
        <v>353</v>
      </c>
      <c r="CC33" s="569"/>
      <c r="CD33" s="569"/>
      <c r="CE33" s="569"/>
      <c r="CF33" s="569"/>
      <c r="CG33" s="569"/>
      <c r="CH33" s="569"/>
      <c r="CI33" s="569"/>
      <c r="CJ33" s="569"/>
      <c r="CK33" s="569"/>
      <c r="CL33" s="569"/>
      <c r="CM33" s="569"/>
      <c r="CN33" s="569"/>
      <c r="CO33" s="558" t="s">
        <v>326</v>
      </c>
      <c r="CP33" s="558" t="s">
        <v>354</v>
      </c>
      <c r="CQ33" s="558" t="s">
        <v>353</v>
      </c>
      <c r="CR33" s="558" t="s">
        <v>326</v>
      </c>
      <c r="CS33" s="558" t="s">
        <v>354</v>
      </c>
      <c r="CT33" s="558" t="s">
        <v>353</v>
      </c>
      <c r="CU33" s="563" t="s">
        <v>326</v>
      </c>
      <c r="CV33" s="563" t="s">
        <v>354</v>
      </c>
      <c r="CW33" s="563" t="s">
        <v>353</v>
      </c>
      <c r="CX33" s="563" t="s">
        <v>326</v>
      </c>
      <c r="CY33" s="563" t="s">
        <v>354</v>
      </c>
      <c r="CZ33" s="563" t="s">
        <v>353</v>
      </c>
      <c r="DA33" s="560" t="s">
        <v>326</v>
      </c>
      <c r="DB33" s="560" t="s">
        <v>354</v>
      </c>
      <c r="DC33" s="560" t="s">
        <v>353</v>
      </c>
      <c r="DD33" s="560" t="s">
        <v>326</v>
      </c>
      <c r="DE33" s="560" t="s">
        <v>354</v>
      </c>
      <c r="DF33" s="560" t="s">
        <v>353</v>
      </c>
      <c r="DG33" s="569"/>
      <c r="DH33" s="569"/>
      <c r="DI33" s="569"/>
      <c r="DJ33" s="569"/>
      <c r="DK33" s="569"/>
      <c r="DL33" s="569"/>
      <c r="DM33" s="569"/>
      <c r="DN33" s="569"/>
      <c r="DO33" s="569"/>
      <c r="DP33" s="569"/>
      <c r="DQ33" s="569"/>
      <c r="DR33" s="569"/>
      <c r="DS33" s="558" t="s">
        <v>326</v>
      </c>
      <c r="DT33" s="558" t="s">
        <v>354</v>
      </c>
      <c r="DU33" s="558" t="s">
        <v>353</v>
      </c>
      <c r="DV33" s="558" t="s">
        <v>326</v>
      </c>
      <c r="DW33" s="558" t="s">
        <v>354</v>
      </c>
      <c r="DX33" s="558" t="s">
        <v>353</v>
      </c>
      <c r="DY33" s="563" t="s">
        <v>326</v>
      </c>
      <c r="DZ33" s="563" t="s">
        <v>354</v>
      </c>
      <c r="EA33" s="563" t="s">
        <v>353</v>
      </c>
      <c r="EB33" s="563" t="s">
        <v>326</v>
      </c>
      <c r="EC33" s="563" t="s">
        <v>354</v>
      </c>
      <c r="ED33" s="563" t="s">
        <v>353</v>
      </c>
      <c r="EE33" s="560" t="s">
        <v>326</v>
      </c>
      <c r="EF33" s="560" t="s">
        <v>354</v>
      </c>
      <c r="EG33" s="560" t="s">
        <v>353</v>
      </c>
      <c r="EH33" s="560" t="s">
        <v>326</v>
      </c>
      <c r="EI33" s="560" t="s">
        <v>354</v>
      </c>
      <c r="EJ33" s="560" t="s">
        <v>353</v>
      </c>
      <c r="EK33" s="569"/>
      <c r="EL33" s="569"/>
      <c r="EM33" s="569"/>
      <c r="EN33" s="569"/>
      <c r="EO33" s="569"/>
      <c r="EP33" s="569"/>
      <c r="EQ33" s="569"/>
      <c r="ER33" s="569"/>
      <c r="ES33" s="569"/>
      <c r="ET33" s="569"/>
      <c r="EU33" s="569"/>
      <c r="EV33" s="569"/>
      <c r="EW33" s="558" t="s">
        <v>326</v>
      </c>
      <c r="EX33" s="558" t="s">
        <v>354</v>
      </c>
      <c r="EY33" s="558" t="s">
        <v>353</v>
      </c>
      <c r="EZ33" s="558" t="s">
        <v>326</v>
      </c>
      <c r="FA33" s="558" t="s">
        <v>354</v>
      </c>
      <c r="FB33" s="558" t="s">
        <v>353</v>
      </c>
      <c r="FC33" s="563" t="s">
        <v>326</v>
      </c>
      <c r="FD33" s="563" t="s">
        <v>354</v>
      </c>
      <c r="FE33" s="563" t="s">
        <v>353</v>
      </c>
      <c r="FF33" s="563" t="s">
        <v>326</v>
      </c>
      <c r="FG33" s="563" t="s">
        <v>354</v>
      </c>
      <c r="FH33" s="563" t="s">
        <v>353</v>
      </c>
      <c r="FI33" s="560" t="s">
        <v>326</v>
      </c>
      <c r="FJ33" s="560" t="s">
        <v>354</v>
      </c>
      <c r="FK33" s="560" t="s">
        <v>353</v>
      </c>
      <c r="FL33" s="560" t="s">
        <v>326</v>
      </c>
      <c r="FM33" s="560" t="s">
        <v>354</v>
      </c>
      <c r="FN33" s="560" t="s">
        <v>353</v>
      </c>
    </row>
    <row r="34" spans="1:228" s="564" customFormat="1" x14ac:dyDescent="0.25">
      <c r="C34" s="558" t="s">
        <v>372</v>
      </c>
      <c r="D34" s="558" t="s">
        <v>372</v>
      </c>
      <c r="E34" s="558" t="s">
        <v>372</v>
      </c>
      <c r="F34" s="558" t="s">
        <v>372</v>
      </c>
      <c r="G34" s="558" t="s">
        <v>372</v>
      </c>
      <c r="H34" s="558" t="s">
        <v>372</v>
      </c>
      <c r="I34" s="563" t="s">
        <v>372</v>
      </c>
      <c r="J34" s="563" t="s">
        <v>372</v>
      </c>
      <c r="K34" s="563" t="s">
        <v>372</v>
      </c>
      <c r="L34" s="563" t="s">
        <v>372</v>
      </c>
      <c r="M34" s="563" t="s">
        <v>372</v>
      </c>
      <c r="N34" s="563" t="s">
        <v>372</v>
      </c>
      <c r="O34" s="560" t="s">
        <v>372</v>
      </c>
      <c r="P34" s="560" t="s">
        <v>372</v>
      </c>
      <c r="Q34" s="560" t="s">
        <v>372</v>
      </c>
      <c r="R34" s="560" t="s">
        <v>372</v>
      </c>
      <c r="S34" s="560" t="s">
        <v>372</v>
      </c>
      <c r="T34" s="560" t="s">
        <v>372</v>
      </c>
      <c r="U34" s="569"/>
      <c r="V34" s="569"/>
      <c r="W34" s="569"/>
      <c r="X34" s="569"/>
      <c r="Y34" s="569"/>
      <c r="Z34" s="569"/>
      <c r="AA34" s="569"/>
      <c r="AB34" s="569"/>
      <c r="AC34" s="569"/>
      <c r="AD34" s="569"/>
      <c r="AE34" s="569"/>
      <c r="AF34" s="569"/>
      <c r="AG34" s="558" t="s">
        <v>372</v>
      </c>
      <c r="AH34" s="558" t="s">
        <v>372</v>
      </c>
      <c r="AI34" s="558" t="s">
        <v>372</v>
      </c>
      <c r="AJ34" s="558" t="s">
        <v>372</v>
      </c>
      <c r="AK34" s="558" t="s">
        <v>372</v>
      </c>
      <c r="AL34" s="558" t="s">
        <v>372</v>
      </c>
      <c r="AM34" s="563" t="s">
        <v>372</v>
      </c>
      <c r="AN34" s="563" t="s">
        <v>372</v>
      </c>
      <c r="AO34" s="563" t="s">
        <v>372</v>
      </c>
      <c r="AP34" s="563" t="s">
        <v>372</v>
      </c>
      <c r="AQ34" s="563" t="s">
        <v>372</v>
      </c>
      <c r="AR34" s="563" t="s">
        <v>372</v>
      </c>
      <c r="AS34" s="560" t="s">
        <v>372</v>
      </c>
      <c r="AT34" s="560" t="s">
        <v>372</v>
      </c>
      <c r="AU34" s="560" t="s">
        <v>372</v>
      </c>
      <c r="AV34" s="560" t="s">
        <v>372</v>
      </c>
      <c r="AW34" s="560" t="s">
        <v>372</v>
      </c>
      <c r="AX34" s="560" t="s">
        <v>372</v>
      </c>
      <c r="AY34" s="569"/>
      <c r="AZ34" s="569"/>
      <c r="BA34" s="569"/>
      <c r="BB34" s="569"/>
      <c r="BC34" s="569"/>
      <c r="BD34" s="569"/>
      <c r="BE34" s="569"/>
      <c r="BF34" s="569"/>
      <c r="BG34" s="569"/>
      <c r="BH34" s="569"/>
      <c r="BI34" s="569"/>
      <c r="BJ34" s="569"/>
      <c r="BK34" s="558" t="s">
        <v>372</v>
      </c>
      <c r="BL34" s="558" t="s">
        <v>372</v>
      </c>
      <c r="BM34" s="558" t="s">
        <v>372</v>
      </c>
      <c r="BN34" s="558" t="s">
        <v>372</v>
      </c>
      <c r="BO34" s="558" t="s">
        <v>372</v>
      </c>
      <c r="BP34" s="558" t="s">
        <v>372</v>
      </c>
      <c r="BQ34" s="563" t="s">
        <v>372</v>
      </c>
      <c r="BR34" s="563" t="s">
        <v>372</v>
      </c>
      <c r="BS34" s="563" t="s">
        <v>372</v>
      </c>
      <c r="BT34" s="563" t="s">
        <v>372</v>
      </c>
      <c r="BU34" s="563" t="s">
        <v>372</v>
      </c>
      <c r="BV34" s="563" t="s">
        <v>372</v>
      </c>
      <c r="BW34" s="560" t="s">
        <v>372</v>
      </c>
      <c r="BX34" s="560" t="s">
        <v>372</v>
      </c>
      <c r="BY34" s="560" t="s">
        <v>372</v>
      </c>
      <c r="BZ34" s="560" t="s">
        <v>372</v>
      </c>
      <c r="CA34" s="560" t="s">
        <v>372</v>
      </c>
      <c r="CB34" s="560" t="s">
        <v>372</v>
      </c>
      <c r="CC34" s="569"/>
      <c r="CD34" s="569"/>
      <c r="CE34" s="569"/>
      <c r="CF34" s="569"/>
      <c r="CG34" s="569"/>
      <c r="CH34" s="569"/>
      <c r="CI34" s="569"/>
      <c r="CJ34" s="569"/>
      <c r="CK34" s="569"/>
      <c r="CL34" s="569"/>
      <c r="CM34" s="569"/>
      <c r="CN34" s="569"/>
      <c r="CO34" s="558" t="s">
        <v>372</v>
      </c>
      <c r="CP34" s="558" t="s">
        <v>372</v>
      </c>
      <c r="CQ34" s="558" t="s">
        <v>372</v>
      </c>
      <c r="CR34" s="558" t="s">
        <v>372</v>
      </c>
      <c r="CS34" s="558" t="s">
        <v>372</v>
      </c>
      <c r="CT34" s="558" t="s">
        <v>372</v>
      </c>
      <c r="CU34" s="563" t="s">
        <v>372</v>
      </c>
      <c r="CV34" s="563" t="s">
        <v>372</v>
      </c>
      <c r="CW34" s="563" t="s">
        <v>372</v>
      </c>
      <c r="CX34" s="563" t="s">
        <v>372</v>
      </c>
      <c r="CY34" s="563" t="s">
        <v>372</v>
      </c>
      <c r="CZ34" s="563" t="s">
        <v>372</v>
      </c>
      <c r="DA34" s="560" t="s">
        <v>372</v>
      </c>
      <c r="DB34" s="560" t="s">
        <v>372</v>
      </c>
      <c r="DC34" s="560" t="s">
        <v>372</v>
      </c>
      <c r="DD34" s="560" t="s">
        <v>372</v>
      </c>
      <c r="DE34" s="560" t="s">
        <v>372</v>
      </c>
      <c r="DF34" s="560" t="s">
        <v>372</v>
      </c>
      <c r="DG34" s="569"/>
      <c r="DH34" s="569"/>
      <c r="DI34" s="569"/>
      <c r="DJ34" s="569"/>
      <c r="DK34" s="569"/>
      <c r="DL34" s="569"/>
      <c r="DM34" s="569"/>
      <c r="DN34" s="569"/>
      <c r="DO34" s="569"/>
      <c r="DP34" s="569"/>
      <c r="DQ34" s="569"/>
      <c r="DR34" s="569"/>
      <c r="DS34" s="558" t="s">
        <v>372</v>
      </c>
      <c r="DT34" s="558" t="s">
        <v>372</v>
      </c>
      <c r="DU34" s="558" t="s">
        <v>372</v>
      </c>
      <c r="DV34" s="558" t="s">
        <v>372</v>
      </c>
      <c r="DW34" s="558" t="s">
        <v>372</v>
      </c>
      <c r="DX34" s="558" t="s">
        <v>372</v>
      </c>
      <c r="DY34" s="563" t="s">
        <v>372</v>
      </c>
      <c r="DZ34" s="563" t="s">
        <v>372</v>
      </c>
      <c r="EA34" s="563" t="s">
        <v>372</v>
      </c>
      <c r="EB34" s="563" t="s">
        <v>372</v>
      </c>
      <c r="EC34" s="563" t="s">
        <v>372</v>
      </c>
      <c r="ED34" s="563" t="s">
        <v>372</v>
      </c>
      <c r="EE34" s="560" t="s">
        <v>372</v>
      </c>
      <c r="EF34" s="560" t="s">
        <v>372</v>
      </c>
      <c r="EG34" s="560" t="s">
        <v>372</v>
      </c>
      <c r="EH34" s="560" t="s">
        <v>372</v>
      </c>
      <c r="EI34" s="560" t="s">
        <v>372</v>
      </c>
      <c r="EJ34" s="560" t="s">
        <v>372</v>
      </c>
      <c r="EK34" s="569"/>
      <c r="EL34" s="569"/>
      <c r="EM34" s="569"/>
      <c r="EN34" s="569"/>
      <c r="EO34" s="569"/>
      <c r="EP34" s="569"/>
      <c r="EQ34" s="569"/>
      <c r="ER34" s="569"/>
      <c r="ES34" s="569"/>
      <c r="ET34" s="569"/>
      <c r="EU34" s="569"/>
      <c r="EV34" s="569"/>
      <c r="EW34" s="558" t="s">
        <v>372</v>
      </c>
      <c r="EX34" s="558" t="s">
        <v>372</v>
      </c>
      <c r="EY34" s="558" t="s">
        <v>372</v>
      </c>
      <c r="EZ34" s="558" t="s">
        <v>372</v>
      </c>
      <c r="FA34" s="558" t="s">
        <v>372</v>
      </c>
      <c r="FB34" s="558" t="s">
        <v>372</v>
      </c>
      <c r="FC34" s="563" t="s">
        <v>372</v>
      </c>
      <c r="FD34" s="563" t="s">
        <v>372</v>
      </c>
      <c r="FE34" s="563" t="s">
        <v>372</v>
      </c>
      <c r="FF34" s="563" t="s">
        <v>372</v>
      </c>
      <c r="FG34" s="563" t="s">
        <v>372</v>
      </c>
      <c r="FH34" s="563" t="s">
        <v>372</v>
      </c>
      <c r="FI34" s="560" t="s">
        <v>372</v>
      </c>
      <c r="FJ34" s="560" t="s">
        <v>372</v>
      </c>
      <c r="FK34" s="560" t="s">
        <v>372</v>
      </c>
      <c r="FL34" s="560" t="s">
        <v>372</v>
      </c>
      <c r="FM34" s="560" t="s">
        <v>372</v>
      </c>
      <c r="FN34" s="560" t="s">
        <v>372</v>
      </c>
    </row>
    <row r="35" spans="1:228" s="564" customFormat="1" x14ac:dyDescent="0.25">
      <c r="A35" s="567"/>
      <c r="B35" s="565" t="s">
        <v>48</v>
      </c>
      <c r="C35" s="564" t="s">
        <v>416</v>
      </c>
      <c r="D35" s="564" t="s">
        <v>416</v>
      </c>
      <c r="E35" s="564" t="s">
        <v>416</v>
      </c>
      <c r="F35" s="564" t="s">
        <v>416</v>
      </c>
      <c r="G35" s="564" t="s">
        <v>416</v>
      </c>
      <c r="H35" s="564" t="s">
        <v>416</v>
      </c>
      <c r="I35" s="564" t="s">
        <v>416</v>
      </c>
      <c r="J35" s="564" t="s">
        <v>416</v>
      </c>
      <c r="K35" s="564" t="s">
        <v>416</v>
      </c>
      <c r="L35" s="564" t="s">
        <v>416</v>
      </c>
      <c r="M35" s="564" t="s">
        <v>416</v>
      </c>
      <c r="N35" s="564" t="s">
        <v>416</v>
      </c>
      <c r="O35" s="564">
        <v>94</v>
      </c>
      <c r="P35" s="564">
        <v>95</v>
      </c>
      <c r="Q35" s="564">
        <v>93</v>
      </c>
      <c r="R35" s="564">
        <v>37628</v>
      </c>
      <c r="S35" s="564">
        <v>18128</v>
      </c>
      <c r="T35" s="564">
        <v>19500</v>
      </c>
      <c r="AG35" s="564" t="s">
        <v>416</v>
      </c>
      <c r="AH35" s="564" t="s">
        <v>416</v>
      </c>
      <c r="AI35" s="564" t="s">
        <v>416</v>
      </c>
      <c r="AJ35" s="564" t="s">
        <v>416</v>
      </c>
      <c r="AK35" s="564" t="s">
        <v>416</v>
      </c>
      <c r="AL35" s="564" t="s">
        <v>416</v>
      </c>
      <c r="AM35" s="564" t="s">
        <v>416</v>
      </c>
      <c r="AN35" s="564" t="s">
        <v>416</v>
      </c>
      <c r="AO35" s="564" t="s">
        <v>416</v>
      </c>
      <c r="AP35" s="564" t="s">
        <v>416</v>
      </c>
      <c r="AQ35" s="564" t="s">
        <v>416</v>
      </c>
      <c r="AR35" s="564" t="s">
        <v>416</v>
      </c>
      <c r="AS35" s="564">
        <v>93</v>
      </c>
      <c r="AT35" s="564">
        <v>93</v>
      </c>
      <c r="AU35" s="564">
        <v>92</v>
      </c>
      <c r="AV35" s="564">
        <v>17339</v>
      </c>
      <c r="AW35" s="564">
        <v>7882</v>
      </c>
      <c r="AX35" s="564">
        <v>9457</v>
      </c>
      <c r="BK35" s="564" t="s">
        <v>416</v>
      </c>
      <c r="BL35" s="564" t="s">
        <v>416</v>
      </c>
      <c r="BM35" s="564" t="s">
        <v>416</v>
      </c>
      <c r="BN35" s="564" t="s">
        <v>416</v>
      </c>
      <c r="BO35" s="564" t="s">
        <v>416</v>
      </c>
      <c r="BP35" s="564" t="s">
        <v>416</v>
      </c>
      <c r="BQ35" s="564" t="s">
        <v>416</v>
      </c>
      <c r="BR35" s="564" t="s">
        <v>416</v>
      </c>
      <c r="BS35" s="564" t="s">
        <v>416</v>
      </c>
      <c r="BT35" s="564" t="s">
        <v>416</v>
      </c>
      <c r="BU35" s="564" t="s">
        <v>416</v>
      </c>
      <c r="BV35" s="564" t="s">
        <v>416</v>
      </c>
      <c r="BW35" s="564">
        <v>98</v>
      </c>
      <c r="BX35" s="564">
        <v>98</v>
      </c>
      <c r="BY35" s="564">
        <v>97</v>
      </c>
      <c r="BZ35" s="564">
        <v>1508</v>
      </c>
      <c r="CA35" s="564">
        <v>720</v>
      </c>
      <c r="CB35" s="564">
        <v>788</v>
      </c>
      <c r="CO35" s="564" t="s">
        <v>416</v>
      </c>
      <c r="CP35" s="564" t="s">
        <v>416</v>
      </c>
      <c r="CQ35" s="564" t="s">
        <v>416</v>
      </c>
      <c r="CR35" s="564" t="s">
        <v>416</v>
      </c>
      <c r="CS35" s="564" t="s">
        <v>416</v>
      </c>
      <c r="CT35" s="564" t="s">
        <v>416</v>
      </c>
      <c r="CU35" s="564" t="s">
        <v>416</v>
      </c>
      <c r="CV35" s="564" t="s">
        <v>416</v>
      </c>
      <c r="CW35" s="564" t="s">
        <v>416</v>
      </c>
      <c r="CX35" s="564" t="s">
        <v>416</v>
      </c>
      <c r="CY35" s="564" t="s">
        <v>416</v>
      </c>
      <c r="CZ35" s="564" t="s">
        <v>416</v>
      </c>
      <c r="DA35" s="564">
        <v>92</v>
      </c>
      <c r="DB35" s="564">
        <v>93</v>
      </c>
      <c r="DC35" s="564">
        <v>91</v>
      </c>
      <c r="DD35" s="564">
        <v>16109</v>
      </c>
      <c r="DE35" s="564">
        <v>7531</v>
      </c>
      <c r="DF35" s="564">
        <v>8578</v>
      </c>
      <c r="DG35" s="569"/>
      <c r="DH35" s="569"/>
      <c r="DI35" s="569"/>
      <c r="DJ35" s="569"/>
      <c r="DK35" s="569"/>
      <c r="DL35" s="569"/>
      <c r="DM35" s="569"/>
      <c r="DN35" s="569"/>
      <c r="DO35" s="569"/>
      <c r="DP35" s="569"/>
      <c r="DQ35" s="569"/>
      <c r="DR35" s="569"/>
      <c r="DS35" s="564" t="s">
        <v>416</v>
      </c>
      <c r="DT35" s="564" t="s">
        <v>416</v>
      </c>
      <c r="DU35" s="564" t="s">
        <v>416</v>
      </c>
      <c r="DV35" s="564" t="s">
        <v>416</v>
      </c>
      <c r="DW35" s="564" t="s">
        <v>416</v>
      </c>
      <c r="DX35" s="564" t="s">
        <v>416</v>
      </c>
      <c r="DY35" s="564" t="s">
        <v>416</v>
      </c>
      <c r="DZ35" s="564" t="s">
        <v>416</v>
      </c>
      <c r="EA35" s="564" t="s">
        <v>416</v>
      </c>
      <c r="EB35" s="564" t="s">
        <v>416</v>
      </c>
      <c r="EC35" s="564" t="s">
        <v>416</v>
      </c>
      <c r="ED35" s="564" t="s">
        <v>416</v>
      </c>
      <c r="EE35" s="564">
        <v>92</v>
      </c>
      <c r="EF35" s="564">
        <v>93</v>
      </c>
      <c r="EG35" s="564">
        <v>91</v>
      </c>
      <c r="EH35" s="564">
        <v>309784</v>
      </c>
      <c r="EI35" s="564">
        <v>144858</v>
      </c>
      <c r="EJ35" s="564">
        <v>164926</v>
      </c>
      <c r="EW35" s="564" t="s">
        <v>416</v>
      </c>
      <c r="EX35" s="564" t="s">
        <v>416</v>
      </c>
      <c r="EY35" s="564" t="s">
        <v>416</v>
      </c>
      <c r="EZ35" s="564" t="s">
        <v>416</v>
      </c>
      <c r="FA35" s="564" t="s">
        <v>416</v>
      </c>
      <c r="FB35" s="564" t="s">
        <v>416</v>
      </c>
      <c r="FC35" s="564" t="s">
        <v>416</v>
      </c>
      <c r="FD35" s="564" t="s">
        <v>416</v>
      </c>
      <c r="FE35" s="564" t="s">
        <v>416</v>
      </c>
      <c r="FF35" s="564" t="s">
        <v>416</v>
      </c>
      <c r="FG35" s="564" t="s">
        <v>416</v>
      </c>
      <c r="FH35" s="564" t="s">
        <v>416</v>
      </c>
      <c r="FI35" s="564">
        <v>92</v>
      </c>
      <c r="FJ35" s="564">
        <v>94</v>
      </c>
      <c r="FK35" s="564">
        <v>91</v>
      </c>
      <c r="FL35" s="564">
        <v>389151</v>
      </c>
      <c r="FM35" s="564">
        <v>182317</v>
      </c>
      <c r="FN35" s="564">
        <v>206834</v>
      </c>
    </row>
    <row r="36" spans="1:228" s="555" customFormat="1" x14ac:dyDescent="0.25">
      <c r="A36" s="567"/>
      <c r="B36" s="565" t="s">
        <v>49</v>
      </c>
      <c r="C36" s="564" t="s">
        <v>416</v>
      </c>
      <c r="D36" s="564" t="s">
        <v>416</v>
      </c>
      <c r="E36" s="564" t="s">
        <v>416</v>
      </c>
      <c r="F36" s="564" t="s">
        <v>416</v>
      </c>
      <c r="G36" s="564" t="s">
        <v>416</v>
      </c>
      <c r="H36" s="564" t="s">
        <v>416</v>
      </c>
      <c r="I36" s="564" t="s">
        <v>416</v>
      </c>
      <c r="J36" s="564" t="s">
        <v>416</v>
      </c>
      <c r="K36" s="564" t="s">
        <v>416</v>
      </c>
      <c r="L36" s="564" t="s">
        <v>416</v>
      </c>
      <c r="M36" s="564" t="s">
        <v>416</v>
      </c>
      <c r="N36" s="564" t="s">
        <v>416</v>
      </c>
      <c r="O36" s="564">
        <v>73</v>
      </c>
      <c r="P36" s="564">
        <v>76</v>
      </c>
      <c r="Q36" s="564">
        <v>68</v>
      </c>
      <c r="R36" s="564">
        <v>10254</v>
      </c>
      <c r="S36" s="564">
        <v>6406</v>
      </c>
      <c r="T36" s="564">
        <v>3848</v>
      </c>
      <c r="U36" s="564"/>
      <c r="V36" s="564"/>
      <c r="W36" s="564"/>
      <c r="X36" s="564"/>
      <c r="Y36" s="564"/>
      <c r="Z36" s="564"/>
      <c r="AA36" s="564"/>
      <c r="AB36" s="564"/>
      <c r="AC36" s="564"/>
      <c r="AD36" s="564"/>
      <c r="AE36" s="564"/>
      <c r="AF36" s="564"/>
      <c r="AG36" s="564" t="s">
        <v>416</v>
      </c>
      <c r="AH36" s="564" t="s">
        <v>416</v>
      </c>
      <c r="AI36" s="564" t="s">
        <v>416</v>
      </c>
      <c r="AJ36" s="564" t="s">
        <v>416</v>
      </c>
      <c r="AK36" s="564" t="s">
        <v>416</v>
      </c>
      <c r="AL36" s="564" t="s">
        <v>416</v>
      </c>
      <c r="AM36" s="564" t="s">
        <v>416</v>
      </c>
      <c r="AN36" s="564" t="s">
        <v>416</v>
      </c>
      <c r="AO36" s="564" t="s">
        <v>416</v>
      </c>
      <c r="AP36" s="564" t="s">
        <v>416</v>
      </c>
      <c r="AQ36" s="564" t="s">
        <v>416</v>
      </c>
      <c r="AR36" s="564" t="s">
        <v>416</v>
      </c>
      <c r="AS36" s="564">
        <v>73</v>
      </c>
      <c r="AT36" s="564">
        <v>75</v>
      </c>
      <c r="AU36" s="564">
        <v>69</v>
      </c>
      <c r="AV36" s="564">
        <v>7193</v>
      </c>
      <c r="AW36" s="564">
        <v>4528</v>
      </c>
      <c r="AX36" s="564">
        <v>2665</v>
      </c>
      <c r="AY36" s="564"/>
      <c r="AZ36" s="564"/>
      <c r="BA36" s="564"/>
      <c r="BB36" s="564"/>
      <c r="BC36" s="564"/>
      <c r="BD36" s="564"/>
      <c r="BE36" s="564"/>
      <c r="BF36" s="564"/>
      <c r="BG36" s="564"/>
      <c r="BH36" s="564"/>
      <c r="BI36" s="564"/>
      <c r="BJ36" s="564"/>
      <c r="BK36" s="564" t="s">
        <v>416</v>
      </c>
      <c r="BL36" s="564" t="s">
        <v>416</v>
      </c>
      <c r="BM36" s="564" t="s">
        <v>416</v>
      </c>
      <c r="BN36" s="564" t="s">
        <v>416</v>
      </c>
      <c r="BO36" s="564" t="s">
        <v>416</v>
      </c>
      <c r="BP36" s="564" t="s">
        <v>416</v>
      </c>
      <c r="BQ36" s="564" t="s">
        <v>416</v>
      </c>
      <c r="BR36" s="564" t="s">
        <v>416</v>
      </c>
      <c r="BS36" s="564" t="s">
        <v>416</v>
      </c>
      <c r="BT36" s="564" t="s">
        <v>416</v>
      </c>
      <c r="BU36" s="564" t="s">
        <v>416</v>
      </c>
      <c r="BV36" s="564" t="s">
        <v>416</v>
      </c>
      <c r="BW36" s="564">
        <v>80</v>
      </c>
      <c r="BX36" s="564">
        <v>83</v>
      </c>
      <c r="BY36" s="564">
        <v>70</v>
      </c>
      <c r="BZ36" s="564">
        <v>191</v>
      </c>
      <c r="CA36" s="564">
        <v>145</v>
      </c>
      <c r="CB36" s="564">
        <v>46</v>
      </c>
      <c r="CC36" s="564"/>
      <c r="CD36" s="564"/>
      <c r="CE36" s="564"/>
      <c r="CF36" s="564"/>
      <c r="CG36" s="564"/>
      <c r="CH36" s="564"/>
      <c r="CI36" s="564"/>
      <c r="CJ36" s="564"/>
      <c r="CK36" s="564"/>
      <c r="CL36" s="564"/>
      <c r="CM36" s="564"/>
      <c r="CN36" s="564"/>
      <c r="CO36" s="564" t="s">
        <v>416</v>
      </c>
      <c r="CP36" s="564" t="s">
        <v>416</v>
      </c>
      <c r="CQ36" s="564" t="s">
        <v>416</v>
      </c>
      <c r="CR36" s="564" t="s">
        <v>416</v>
      </c>
      <c r="CS36" s="564" t="s">
        <v>416</v>
      </c>
      <c r="CT36" s="564" t="s">
        <v>416</v>
      </c>
      <c r="CU36" s="564" t="s">
        <v>416</v>
      </c>
      <c r="CV36" s="564" t="s">
        <v>416</v>
      </c>
      <c r="CW36" s="564" t="s">
        <v>416</v>
      </c>
      <c r="CX36" s="564" t="s">
        <v>416</v>
      </c>
      <c r="CY36" s="564" t="s">
        <v>416</v>
      </c>
      <c r="CZ36" s="564" t="s">
        <v>416</v>
      </c>
      <c r="DA36" s="564">
        <v>71</v>
      </c>
      <c r="DB36" s="564">
        <v>74</v>
      </c>
      <c r="DC36" s="564">
        <v>67</v>
      </c>
      <c r="DD36" s="564">
        <v>5415</v>
      </c>
      <c r="DE36" s="564">
        <v>3478</v>
      </c>
      <c r="DF36" s="564">
        <v>1937</v>
      </c>
      <c r="DG36" s="564"/>
      <c r="DH36" s="564"/>
      <c r="DI36" s="564"/>
      <c r="DJ36" s="564"/>
      <c r="DK36" s="564"/>
      <c r="DL36" s="564"/>
      <c r="DM36" s="564"/>
      <c r="DN36" s="564"/>
      <c r="DO36" s="564"/>
      <c r="DP36" s="564"/>
      <c r="DQ36" s="564"/>
      <c r="DR36" s="564"/>
      <c r="DS36" s="564" t="s">
        <v>416</v>
      </c>
      <c r="DT36" s="564" t="s">
        <v>416</v>
      </c>
      <c r="DU36" s="564" t="s">
        <v>416</v>
      </c>
      <c r="DV36" s="564" t="s">
        <v>416</v>
      </c>
      <c r="DW36" s="564" t="s">
        <v>416</v>
      </c>
      <c r="DX36" s="564" t="s">
        <v>416</v>
      </c>
      <c r="DY36" s="564" t="s">
        <v>416</v>
      </c>
      <c r="DZ36" s="564" t="s">
        <v>416</v>
      </c>
      <c r="EA36" s="564" t="s">
        <v>416</v>
      </c>
      <c r="EB36" s="564" t="s">
        <v>416</v>
      </c>
      <c r="EC36" s="564" t="s">
        <v>416</v>
      </c>
      <c r="ED36" s="564" t="s">
        <v>416</v>
      </c>
      <c r="EE36" s="564">
        <v>70</v>
      </c>
      <c r="EF36" s="564">
        <v>73</v>
      </c>
      <c r="EG36" s="564">
        <v>64</v>
      </c>
      <c r="EH36" s="564">
        <v>99859</v>
      </c>
      <c r="EI36" s="564">
        <v>64310</v>
      </c>
      <c r="EJ36" s="564">
        <v>35549</v>
      </c>
      <c r="EK36" s="564"/>
      <c r="EL36" s="564"/>
      <c r="EM36" s="564"/>
      <c r="EN36" s="564"/>
      <c r="EO36" s="564"/>
      <c r="EP36" s="564"/>
      <c r="EQ36" s="564"/>
      <c r="ER36" s="564"/>
      <c r="ES36" s="564"/>
      <c r="ET36" s="564"/>
      <c r="EU36" s="564"/>
      <c r="EV36" s="564"/>
      <c r="EW36" s="564" t="s">
        <v>416</v>
      </c>
      <c r="EX36" s="564" t="s">
        <v>416</v>
      </c>
      <c r="EY36" s="564" t="s">
        <v>416</v>
      </c>
      <c r="EZ36" s="564" t="s">
        <v>416</v>
      </c>
      <c r="FA36" s="564" t="s">
        <v>416</v>
      </c>
      <c r="FB36" s="564" t="s">
        <v>416</v>
      </c>
      <c r="FC36" s="564" t="s">
        <v>416</v>
      </c>
      <c r="FD36" s="564" t="s">
        <v>416</v>
      </c>
      <c r="FE36" s="564" t="s">
        <v>416</v>
      </c>
      <c r="FF36" s="564" t="s">
        <v>416</v>
      </c>
      <c r="FG36" s="564" t="s">
        <v>416</v>
      </c>
      <c r="FH36" s="564" t="s">
        <v>416</v>
      </c>
      <c r="FI36" s="564">
        <v>71</v>
      </c>
      <c r="FJ36" s="564">
        <v>74</v>
      </c>
      <c r="FK36" s="564">
        <v>65</v>
      </c>
      <c r="FL36" s="564">
        <v>125263</v>
      </c>
      <c r="FM36" s="564">
        <v>80325</v>
      </c>
      <c r="FN36" s="564">
        <v>44938</v>
      </c>
      <c r="FO36" s="564"/>
      <c r="FP36" s="564"/>
      <c r="FQ36" s="564"/>
      <c r="FR36" s="564"/>
      <c r="FS36" s="564"/>
      <c r="FT36" s="564"/>
      <c r="FU36" s="564"/>
      <c r="FV36" s="564"/>
      <c r="FW36" s="564"/>
      <c r="FX36" s="564"/>
      <c r="FY36" s="564"/>
      <c r="FZ36" s="564"/>
      <c r="GA36" s="564"/>
      <c r="GB36" s="564"/>
      <c r="GC36" s="564"/>
      <c r="GD36" s="564"/>
      <c r="GE36" s="564"/>
      <c r="GF36" s="564"/>
      <c r="GG36" s="564"/>
      <c r="GH36" s="564"/>
      <c r="GI36" s="564"/>
      <c r="GJ36" s="564"/>
      <c r="GK36" s="564"/>
      <c r="GL36" s="564"/>
      <c r="GM36" s="564"/>
      <c r="GN36" s="564"/>
      <c r="GO36" s="564"/>
      <c r="GP36" s="564"/>
      <c r="GQ36" s="564"/>
      <c r="GR36" s="564"/>
      <c r="GS36" s="564"/>
      <c r="GT36" s="564"/>
      <c r="GU36" s="564"/>
      <c r="GV36" s="564"/>
      <c r="GW36" s="564"/>
      <c r="GX36" s="564"/>
      <c r="GY36" s="564"/>
      <c r="GZ36" s="564"/>
      <c r="HA36" s="564"/>
      <c r="HB36" s="564"/>
      <c r="HC36" s="564"/>
      <c r="HD36" s="564"/>
      <c r="HE36" s="564"/>
      <c r="HF36" s="564"/>
      <c r="HG36" s="564"/>
      <c r="HH36" s="564"/>
      <c r="HI36" s="564"/>
      <c r="HJ36" s="564"/>
      <c r="HK36" s="564"/>
      <c r="HL36" s="564"/>
      <c r="HM36" s="564"/>
      <c r="HN36" s="564"/>
      <c r="HO36" s="564"/>
      <c r="HP36" s="564"/>
      <c r="HQ36" s="564"/>
      <c r="HR36" s="564"/>
      <c r="HS36" s="564"/>
      <c r="HT36" s="564"/>
    </row>
    <row r="37" spans="1:228" s="555" customFormat="1" x14ac:dyDescent="0.25">
      <c r="A37" s="567"/>
      <c r="B37" s="565" t="s">
        <v>50</v>
      </c>
      <c r="C37" s="564" t="s">
        <v>416</v>
      </c>
      <c r="D37" s="564" t="s">
        <v>416</v>
      </c>
      <c r="E37" s="564" t="s">
        <v>416</v>
      </c>
      <c r="F37" s="564" t="s">
        <v>416</v>
      </c>
      <c r="G37" s="564" t="s">
        <v>416</v>
      </c>
      <c r="H37" s="564" t="s">
        <v>416</v>
      </c>
      <c r="I37" s="564" t="s">
        <v>416</v>
      </c>
      <c r="J37" s="564" t="s">
        <v>416</v>
      </c>
      <c r="K37" s="564" t="s">
        <v>416</v>
      </c>
      <c r="L37" s="564" t="s">
        <v>416</v>
      </c>
      <c r="M37" s="564" t="s">
        <v>416</v>
      </c>
      <c r="N37" s="564" t="s">
        <v>416</v>
      </c>
      <c r="O37" s="564">
        <v>78</v>
      </c>
      <c r="P37" s="564">
        <v>81</v>
      </c>
      <c r="Q37" s="564">
        <v>72</v>
      </c>
      <c r="R37" s="564">
        <v>8914</v>
      </c>
      <c r="S37" s="564">
        <v>5511</v>
      </c>
      <c r="T37" s="564">
        <v>3403</v>
      </c>
      <c r="U37" s="564"/>
      <c r="V37" s="564"/>
      <c r="W37" s="564"/>
      <c r="X37" s="564"/>
      <c r="Y37" s="564"/>
      <c r="Z37" s="564"/>
      <c r="AA37" s="564"/>
      <c r="AB37" s="564"/>
      <c r="AC37" s="564"/>
      <c r="AD37" s="564"/>
      <c r="AE37" s="564"/>
      <c r="AF37" s="564"/>
      <c r="AG37" s="564" t="s">
        <v>416</v>
      </c>
      <c r="AH37" s="564" t="s">
        <v>416</v>
      </c>
      <c r="AI37" s="564" t="s">
        <v>416</v>
      </c>
      <c r="AJ37" s="564" t="s">
        <v>416</v>
      </c>
      <c r="AK37" s="564" t="s">
        <v>416</v>
      </c>
      <c r="AL37" s="564" t="s">
        <v>416</v>
      </c>
      <c r="AM37" s="564" t="s">
        <v>416</v>
      </c>
      <c r="AN37" s="564" t="s">
        <v>416</v>
      </c>
      <c r="AO37" s="564" t="s">
        <v>416</v>
      </c>
      <c r="AP37" s="564" t="s">
        <v>416</v>
      </c>
      <c r="AQ37" s="564" t="s">
        <v>416</v>
      </c>
      <c r="AR37" s="564" t="s">
        <v>416</v>
      </c>
      <c r="AS37" s="564">
        <v>77</v>
      </c>
      <c r="AT37" s="564">
        <v>80</v>
      </c>
      <c r="AU37" s="564">
        <v>73</v>
      </c>
      <c r="AV37" s="564">
        <v>6269</v>
      </c>
      <c r="AW37" s="564">
        <v>3835</v>
      </c>
      <c r="AX37" s="564">
        <v>2434</v>
      </c>
      <c r="AY37" s="564"/>
      <c r="AZ37" s="564"/>
      <c r="BA37" s="564"/>
      <c r="BB37" s="564"/>
      <c r="BC37" s="564"/>
      <c r="BD37" s="564"/>
      <c r="BE37" s="564"/>
      <c r="BF37" s="564"/>
      <c r="BG37" s="564"/>
      <c r="BH37" s="564"/>
      <c r="BI37" s="564"/>
      <c r="BJ37" s="564"/>
      <c r="BK37" s="564" t="s">
        <v>416</v>
      </c>
      <c r="BL37" s="564" t="s">
        <v>416</v>
      </c>
      <c r="BM37" s="564" t="s">
        <v>416</v>
      </c>
      <c r="BN37" s="564" t="s">
        <v>416</v>
      </c>
      <c r="BO37" s="564" t="s">
        <v>416</v>
      </c>
      <c r="BP37" s="564" t="s">
        <v>416</v>
      </c>
      <c r="BQ37" s="564" t="s">
        <v>416</v>
      </c>
      <c r="BR37" s="564" t="s">
        <v>416</v>
      </c>
      <c r="BS37" s="564" t="s">
        <v>416</v>
      </c>
      <c r="BT37" s="564" t="s">
        <v>416</v>
      </c>
      <c r="BU37" s="564" t="s">
        <v>416</v>
      </c>
      <c r="BV37" s="564" t="s">
        <v>416</v>
      </c>
      <c r="BW37" s="564">
        <v>88</v>
      </c>
      <c r="BX37" s="564">
        <v>91</v>
      </c>
      <c r="BY37" s="564">
        <v>78</v>
      </c>
      <c r="BZ37" s="564">
        <v>159</v>
      </c>
      <c r="CA37" s="564">
        <v>122</v>
      </c>
      <c r="CB37" s="564">
        <v>37</v>
      </c>
      <c r="CC37" s="564"/>
      <c r="CD37" s="564"/>
      <c r="CE37" s="564"/>
      <c r="CF37" s="564"/>
      <c r="CG37" s="564"/>
      <c r="CH37" s="564"/>
      <c r="CI37" s="564"/>
      <c r="CJ37" s="564"/>
      <c r="CK37" s="564"/>
      <c r="CL37" s="564"/>
      <c r="CM37" s="564"/>
      <c r="CN37" s="564"/>
      <c r="CO37" s="564" t="s">
        <v>416</v>
      </c>
      <c r="CP37" s="564" t="s">
        <v>416</v>
      </c>
      <c r="CQ37" s="564" t="s">
        <v>416</v>
      </c>
      <c r="CR37" s="564" t="s">
        <v>416</v>
      </c>
      <c r="CS37" s="564" t="s">
        <v>416</v>
      </c>
      <c r="CT37" s="564" t="s">
        <v>416</v>
      </c>
      <c r="CU37" s="564" t="s">
        <v>416</v>
      </c>
      <c r="CV37" s="564" t="s">
        <v>416</v>
      </c>
      <c r="CW37" s="564" t="s">
        <v>416</v>
      </c>
      <c r="CX37" s="564" t="s">
        <v>416</v>
      </c>
      <c r="CY37" s="564" t="s">
        <v>416</v>
      </c>
      <c r="CZ37" s="564" t="s">
        <v>416</v>
      </c>
      <c r="DA37" s="564">
        <v>75</v>
      </c>
      <c r="DB37" s="564">
        <v>78</v>
      </c>
      <c r="DC37" s="564">
        <v>70</v>
      </c>
      <c r="DD37" s="564">
        <v>4673</v>
      </c>
      <c r="DE37" s="564">
        <v>2934</v>
      </c>
      <c r="DF37" s="564">
        <v>1739</v>
      </c>
      <c r="DG37" s="564"/>
      <c r="DH37" s="564"/>
      <c r="DI37" s="564"/>
      <c r="DJ37" s="564"/>
      <c r="DK37" s="564"/>
      <c r="DL37" s="564"/>
      <c r="DM37" s="564"/>
      <c r="DN37" s="564"/>
      <c r="DO37" s="564"/>
      <c r="DP37" s="564"/>
      <c r="DQ37" s="564"/>
      <c r="DR37" s="564"/>
      <c r="DS37" s="564" t="s">
        <v>416</v>
      </c>
      <c r="DT37" s="564" t="s">
        <v>416</v>
      </c>
      <c r="DU37" s="564" t="s">
        <v>416</v>
      </c>
      <c r="DV37" s="564" t="s">
        <v>416</v>
      </c>
      <c r="DW37" s="564" t="s">
        <v>416</v>
      </c>
      <c r="DX37" s="564" t="s">
        <v>416</v>
      </c>
      <c r="DY37" s="564" t="s">
        <v>416</v>
      </c>
      <c r="DZ37" s="564" t="s">
        <v>416</v>
      </c>
      <c r="EA37" s="564" t="s">
        <v>416</v>
      </c>
      <c r="EB37" s="564" t="s">
        <v>416</v>
      </c>
      <c r="EC37" s="564" t="s">
        <v>416</v>
      </c>
      <c r="ED37" s="564" t="s">
        <v>416</v>
      </c>
      <c r="EE37" s="564">
        <v>74</v>
      </c>
      <c r="EF37" s="564">
        <v>78</v>
      </c>
      <c r="EG37" s="564">
        <v>67</v>
      </c>
      <c r="EH37" s="564">
        <v>86712</v>
      </c>
      <c r="EI37" s="564">
        <v>54565</v>
      </c>
      <c r="EJ37" s="564">
        <v>32147</v>
      </c>
      <c r="EK37" s="564"/>
      <c r="EL37" s="564"/>
      <c r="EM37" s="564"/>
      <c r="EN37" s="564"/>
      <c r="EO37" s="564"/>
      <c r="EP37" s="564"/>
      <c r="EQ37" s="564"/>
      <c r="ER37" s="564"/>
      <c r="ES37" s="564"/>
      <c r="ET37" s="564"/>
      <c r="EU37" s="564"/>
      <c r="EV37" s="564"/>
      <c r="EW37" s="564" t="s">
        <v>416</v>
      </c>
      <c r="EX37" s="564" t="s">
        <v>416</v>
      </c>
      <c r="EY37" s="564" t="s">
        <v>416</v>
      </c>
      <c r="EZ37" s="564" t="s">
        <v>416</v>
      </c>
      <c r="FA37" s="564" t="s">
        <v>416</v>
      </c>
      <c r="FB37" s="564" t="s">
        <v>416</v>
      </c>
      <c r="FC37" s="564" t="s">
        <v>416</v>
      </c>
      <c r="FD37" s="564" t="s">
        <v>416</v>
      </c>
      <c r="FE37" s="564" t="s">
        <v>416</v>
      </c>
      <c r="FF37" s="564" t="s">
        <v>416</v>
      </c>
      <c r="FG37" s="564" t="s">
        <v>416</v>
      </c>
      <c r="FH37" s="564" t="s">
        <v>416</v>
      </c>
      <c r="FI37" s="564">
        <v>75</v>
      </c>
      <c r="FJ37" s="564">
        <v>78</v>
      </c>
      <c r="FK37" s="564">
        <v>68</v>
      </c>
      <c r="FL37" s="564">
        <v>108764</v>
      </c>
      <c r="FM37" s="564">
        <v>68203</v>
      </c>
      <c r="FN37" s="564">
        <v>40561</v>
      </c>
      <c r="FO37" s="564"/>
      <c r="FP37" s="564"/>
      <c r="FQ37" s="564"/>
      <c r="FR37" s="564"/>
      <c r="FS37" s="564"/>
      <c r="FT37" s="564"/>
      <c r="FU37" s="564"/>
      <c r="FV37" s="564"/>
      <c r="FW37" s="564"/>
      <c r="FX37" s="564"/>
      <c r="FY37" s="564"/>
      <c r="FZ37" s="564"/>
      <c r="GA37" s="564"/>
      <c r="GB37" s="564"/>
      <c r="GC37" s="564"/>
      <c r="GD37" s="564"/>
      <c r="GE37" s="564"/>
      <c r="GF37" s="564"/>
      <c r="GG37" s="564"/>
      <c r="GH37" s="564"/>
      <c r="GI37" s="564"/>
      <c r="GJ37" s="564"/>
      <c r="GK37" s="564"/>
      <c r="GL37" s="564"/>
      <c r="GM37" s="564"/>
      <c r="GN37" s="564"/>
      <c r="GO37" s="564"/>
      <c r="GP37" s="564"/>
      <c r="GQ37" s="564"/>
      <c r="GR37" s="564"/>
      <c r="GS37" s="564"/>
      <c r="GT37" s="564"/>
      <c r="GU37" s="564"/>
      <c r="GV37" s="564"/>
      <c r="GW37" s="564"/>
      <c r="GX37" s="564"/>
      <c r="GY37" s="564"/>
      <c r="GZ37" s="564"/>
      <c r="HA37" s="564"/>
      <c r="HB37" s="564"/>
      <c r="HC37" s="564"/>
      <c r="HD37" s="564"/>
      <c r="HE37" s="564"/>
      <c r="HF37" s="564"/>
      <c r="HG37" s="564"/>
      <c r="HH37" s="564"/>
      <c r="HI37" s="564"/>
      <c r="HJ37" s="564"/>
      <c r="HK37" s="564"/>
      <c r="HL37" s="564"/>
      <c r="HM37" s="564"/>
      <c r="HN37" s="564"/>
      <c r="HO37" s="564"/>
      <c r="HP37" s="564"/>
      <c r="HQ37" s="564"/>
      <c r="HR37" s="564"/>
      <c r="HS37" s="564"/>
      <c r="HT37" s="564"/>
    </row>
    <row r="38" spans="1:228" s="564" customFormat="1" x14ac:dyDescent="0.25">
      <c r="A38" s="567"/>
      <c r="B38" s="565" t="s">
        <v>51</v>
      </c>
      <c r="C38" s="564" t="s">
        <v>416</v>
      </c>
      <c r="D38" s="564" t="s">
        <v>416</v>
      </c>
      <c r="E38" s="564" t="s">
        <v>416</v>
      </c>
      <c r="F38" s="564" t="s">
        <v>416</v>
      </c>
      <c r="G38" s="564" t="s">
        <v>416</v>
      </c>
      <c r="H38" s="564" t="s">
        <v>416</v>
      </c>
      <c r="I38" s="564" t="s">
        <v>416</v>
      </c>
      <c r="J38" s="564" t="s">
        <v>416</v>
      </c>
      <c r="K38" s="564" t="s">
        <v>416</v>
      </c>
      <c r="L38" s="564" t="s">
        <v>416</v>
      </c>
      <c r="M38" s="564" t="s">
        <v>416</v>
      </c>
      <c r="N38" s="564" t="s">
        <v>416</v>
      </c>
      <c r="O38" s="564">
        <v>80</v>
      </c>
      <c r="P38" s="564">
        <v>84</v>
      </c>
      <c r="Q38" s="564">
        <v>74</v>
      </c>
      <c r="R38" s="564">
        <v>6154</v>
      </c>
      <c r="S38" s="564">
        <v>3632</v>
      </c>
      <c r="T38" s="564">
        <v>2522</v>
      </c>
      <c r="AG38" s="564" t="s">
        <v>416</v>
      </c>
      <c r="AH38" s="564" t="s">
        <v>416</v>
      </c>
      <c r="AI38" s="564" t="s">
        <v>416</v>
      </c>
      <c r="AJ38" s="564" t="s">
        <v>416</v>
      </c>
      <c r="AK38" s="564" t="s">
        <v>416</v>
      </c>
      <c r="AL38" s="564" t="s">
        <v>416</v>
      </c>
      <c r="AM38" s="564" t="s">
        <v>416</v>
      </c>
      <c r="AN38" s="564" t="s">
        <v>416</v>
      </c>
      <c r="AO38" s="564" t="s">
        <v>416</v>
      </c>
      <c r="AP38" s="564" t="s">
        <v>416</v>
      </c>
      <c r="AQ38" s="564" t="s">
        <v>416</v>
      </c>
      <c r="AR38" s="564" t="s">
        <v>416</v>
      </c>
      <c r="AS38" s="564">
        <v>79</v>
      </c>
      <c r="AT38" s="564">
        <v>83</v>
      </c>
      <c r="AU38" s="564">
        <v>74</v>
      </c>
      <c r="AV38" s="564">
        <v>3920</v>
      </c>
      <c r="AW38" s="564">
        <v>2249</v>
      </c>
      <c r="AX38" s="564">
        <v>1671</v>
      </c>
      <c r="BK38" s="564" t="s">
        <v>416</v>
      </c>
      <c r="BL38" s="564" t="s">
        <v>416</v>
      </c>
      <c r="BM38" s="564" t="s">
        <v>416</v>
      </c>
      <c r="BN38" s="564" t="s">
        <v>416</v>
      </c>
      <c r="BO38" s="564" t="s">
        <v>416</v>
      </c>
      <c r="BP38" s="564" t="s">
        <v>416</v>
      </c>
      <c r="BQ38" s="564" t="s">
        <v>416</v>
      </c>
      <c r="BR38" s="564" t="s">
        <v>416</v>
      </c>
      <c r="BS38" s="564" t="s">
        <v>416</v>
      </c>
      <c r="BT38" s="564" t="s">
        <v>416</v>
      </c>
      <c r="BU38" s="564" t="s">
        <v>416</v>
      </c>
      <c r="BV38" s="564" t="s">
        <v>416</v>
      </c>
      <c r="BW38" s="564">
        <v>90</v>
      </c>
      <c r="BX38" s="564">
        <v>93</v>
      </c>
      <c r="BY38" s="564">
        <v>83</v>
      </c>
      <c r="BZ38" s="564">
        <v>105</v>
      </c>
      <c r="CA38" s="564">
        <v>82</v>
      </c>
      <c r="CB38" s="564">
        <v>23</v>
      </c>
      <c r="CO38" s="564" t="s">
        <v>416</v>
      </c>
      <c r="CP38" s="564" t="s">
        <v>416</v>
      </c>
      <c r="CQ38" s="564" t="s">
        <v>416</v>
      </c>
      <c r="CR38" s="564" t="s">
        <v>416</v>
      </c>
      <c r="CS38" s="564" t="s">
        <v>416</v>
      </c>
      <c r="CT38" s="564" t="s">
        <v>416</v>
      </c>
      <c r="CU38" s="564" t="s">
        <v>416</v>
      </c>
      <c r="CV38" s="564" t="s">
        <v>416</v>
      </c>
      <c r="CW38" s="564" t="s">
        <v>416</v>
      </c>
      <c r="CX38" s="564" t="s">
        <v>416</v>
      </c>
      <c r="CY38" s="564" t="s">
        <v>416</v>
      </c>
      <c r="CZ38" s="564" t="s">
        <v>416</v>
      </c>
      <c r="DA38" s="564">
        <v>76</v>
      </c>
      <c r="DB38" s="564">
        <v>80</v>
      </c>
      <c r="DC38" s="564">
        <v>71</v>
      </c>
      <c r="DD38" s="564">
        <v>2831</v>
      </c>
      <c r="DE38" s="564">
        <v>1649</v>
      </c>
      <c r="DF38" s="564">
        <v>1182</v>
      </c>
      <c r="DS38" s="564" t="s">
        <v>416</v>
      </c>
      <c r="DT38" s="564" t="s">
        <v>416</v>
      </c>
      <c r="DU38" s="564" t="s">
        <v>416</v>
      </c>
      <c r="DV38" s="564" t="s">
        <v>416</v>
      </c>
      <c r="DW38" s="564" t="s">
        <v>416</v>
      </c>
      <c r="DX38" s="564" t="s">
        <v>416</v>
      </c>
      <c r="DY38" s="564" t="s">
        <v>416</v>
      </c>
      <c r="DZ38" s="564" t="s">
        <v>416</v>
      </c>
      <c r="EA38" s="564" t="s">
        <v>416</v>
      </c>
      <c r="EB38" s="564" t="s">
        <v>416</v>
      </c>
      <c r="EC38" s="564" t="s">
        <v>416</v>
      </c>
      <c r="ED38" s="564" t="s">
        <v>416</v>
      </c>
      <c r="EE38" s="564">
        <v>76</v>
      </c>
      <c r="EF38" s="564">
        <v>81</v>
      </c>
      <c r="EG38" s="564">
        <v>69</v>
      </c>
      <c r="EH38" s="564">
        <v>53230</v>
      </c>
      <c r="EI38" s="564">
        <v>31739</v>
      </c>
      <c r="EJ38" s="564">
        <v>21491</v>
      </c>
      <c r="EW38" s="564" t="s">
        <v>416</v>
      </c>
      <c r="EX38" s="564" t="s">
        <v>416</v>
      </c>
      <c r="EY38" s="564" t="s">
        <v>416</v>
      </c>
      <c r="EZ38" s="564" t="s">
        <v>416</v>
      </c>
      <c r="FA38" s="564" t="s">
        <v>416</v>
      </c>
      <c r="FB38" s="564" t="s">
        <v>416</v>
      </c>
      <c r="FC38" s="564" t="s">
        <v>416</v>
      </c>
      <c r="FD38" s="564" t="s">
        <v>416</v>
      </c>
      <c r="FE38" s="564" t="s">
        <v>416</v>
      </c>
      <c r="FF38" s="564" t="s">
        <v>416</v>
      </c>
      <c r="FG38" s="564" t="s">
        <v>416</v>
      </c>
      <c r="FH38" s="564" t="s">
        <v>416</v>
      </c>
      <c r="FI38" s="564">
        <v>77</v>
      </c>
      <c r="FJ38" s="564">
        <v>81</v>
      </c>
      <c r="FK38" s="564">
        <v>70</v>
      </c>
      <c r="FL38" s="564">
        <v>67512</v>
      </c>
      <c r="FM38" s="564">
        <v>40090</v>
      </c>
      <c r="FN38" s="564">
        <v>27422</v>
      </c>
    </row>
    <row r="39" spans="1:228" s="564" customFormat="1" x14ac:dyDescent="0.25">
      <c r="A39" s="567"/>
      <c r="B39" s="565" t="s">
        <v>52</v>
      </c>
      <c r="C39" s="564" t="s">
        <v>416</v>
      </c>
      <c r="D39" s="564" t="s">
        <v>416</v>
      </c>
      <c r="E39" s="564" t="s">
        <v>416</v>
      </c>
      <c r="F39" s="564" t="s">
        <v>416</v>
      </c>
      <c r="G39" s="564" t="s">
        <v>416</v>
      </c>
      <c r="H39" s="564" t="s">
        <v>416</v>
      </c>
      <c r="I39" s="564" t="s">
        <v>416</v>
      </c>
      <c r="J39" s="564" t="s">
        <v>416</v>
      </c>
      <c r="K39" s="564" t="s">
        <v>416</v>
      </c>
      <c r="L39" s="564" t="s">
        <v>416</v>
      </c>
      <c r="M39" s="564" t="s">
        <v>416</v>
      </c>
      <c r="N39" s="564" t="s">
        <v>416</v>
      </c>
      <c r="O39" s="564">
        <v>73</v>
      </c>
      <c r="P39" s="564">
        <v>76</v>
      </c>
      <c r="Q39" s="564">
        <v>66</v>
      </c>
      <c r="R39" s="564">
        <v>2760</v>
      </c>
      <c r="S39" s="564">
        <v>1879</v>
      </c>
      <c r="T39" s="564">
        <v>881</v>
      </c>
      <c r="AG39" s="564" t="s">
        <v>416</v>
      </c>
      <c r="AH39" s="564" t="s">
        <v>416</v>
      </c>
      <c r="AI39" s="564" t="s">
        <v>416</v>
      </c>
      <c r="AJ39" s="564" t="s">
        <v>416</v>
      </c>
      <c r="AK39" s="564" t="s">
        <v>416</v>
      </c>
      <c r="AL39" s="564" t="s">
        <v>416</v>
      </c>
      <c r="AM39" s="564" t="s">
        <v>416</v>
      </c>
      <c r="AN39" s="564" t="s">
        <v>416</v>
      </c>
      <c r="AO39" s="564" t="s">
        <v>416</v>
      </c>
      <c r="AP39" s="564" t="s">
        <v>416</v>
      </c>
      <c r="AQ39" s="564" t="s">
        <v>416</v>
      </c>
      <c r="AR39" s="564" t="s">
        <v>416</v>
      </c>
      <c r="AS39" s="564">
        <v>74</v>
      </c>
      <c r="AT39" s="564">
        <v>76</v>
      </c>
      <c r="AU39" s="564">
        <v>70</v>
      </c>
      <c r="AV39" s="564">
        <v>2349</v>
      </c>
      <c r="AW39" s="564">
        <v>1586</v>
      </c>
      <c r="AX39" s="564">
        <v>763</v>
      </c>
      <c r="BK39" s="564" t="s">
        <v>416</v>
      </c>
      <c r="BL39" s="564" t="s">
        <v>416</v>
      </c>
      <c r="BM39" s="564" t="s">
        <v>416</v>
      </c>
      <c r="BN39" s="564" t="s">
        <v>416</v>
      </c>
      <c r="BO39" s="564" t="s">
        <v>416</v>
      </c>
      <c r="BP39" s="564" t="s">
        <v>416</v>
      </c>
      <c r="BQ39" s="564" t="s">
        <v>416</v>
      </c>
      <c r="BR39" s="564" t="s">
        <v>416</v>
      </c>
      <c r="BS39" s="564" t="s">
        <v>416</v>
      </c>
      <c r="BT39" s="564" t="s">
        <v>416</v>
      </c>
      <c r="BU39" s="564" t="s">
        <v>416</v>
      </c>
      <c r="BV39" s="564" t="s">
        <v>416</v>
      </c>
      <c r="BW39" s="564">
        <v>83</v>
      </c>
      <c r="BX39" s="564">
        <v>88</v>
      </c>
      <c r="BY39" s="564">
        <v>71</v>
      </c>
      <c r="BZ39" s="564">
        <v>54</v>
      </c>
      <c r="CA39" s="564">
        <v>40</v>
      </c>
      <c r="CB39" s="564">
        <v>14</v>
      </c>
      <c r="CO39" s="564" t="s">
        <v>416</v>
      </c>
      <c r="CP39" s="564" t="s">
        <v>416</v>
      </c>
      <c r="CQ39" s="564" t="s">
        <v>416</v>
      </c>
      <c r="CR39" s="564" t="s">
        <v>416</v>
      </c>
      <c r="CS39" s="564" t="s">
        <v>416</v>
      </c>
      <c r="CT39" s="564" t="s">
        <v>416</v>
      </c>
      <c r="CU39" s="564" t="s">
        <v>416</v>
      </c>
      <c r="CV39" s="564" t="s">
        <v>416</v>
      </c>
      <c r="CW39" s="564" t="s">
        <v>416</v>
      </c>
      <c r="CX39" s="564" t="s">
        <v>416</v>
      </c>
      <c r="CY39" s="564" t="s">
        <v>416</v>
      </c>
      <c r="CZ39" s="564" t="s">
        <v>416</v>
      </c>
      <c r="DA39" s="564">
        <v>74</v>
      </c>
      <c r="DB39" s="564">
        <v>76</v>
      </c>
      <c r="DC39" s="564">
        <v>68</v>
      </c>
      <c r="DD39" s="564">
        <v>1842</v>
      </c>
      <c r="DE39" s="564">
        <v>1285</v>
      </c>
      <c r="DF39" s="564">
        <v>557</v>
      </c>
      <c r="DS39" s="564" t="s">
        <v>416</v>
      </c>
      <c r="DT39" s="564" t="s">
        <v>416</v>
      </c>
      <c r="DU39" s="564" t="s">
        <v>416</v>
      </c>
      <c r="DV39" s="564" t="s">
        <v>416</v>
      </c>
      <c r="DW39" s="564" t="s">
        <v>416</v>
      </c>
      <c r="DX39" s="564" t="s">
        <v>416</v>
      </c>
      <c r="DY39" s="564" t="s">
        <v>416</v>
      </c>
      <c r="DZ39" s="564" t="s">
        <v>416</v>
      </c>
      <c r="EA39" s="564" t="s">
        <v>416</v>
      </c>
      <c r="EB39" s="564" t="s">
        <v>416</v>
      </c>
      <c r="EC39" s="564" t="s">
        <v>416</v>
      </c>
      <c r="ED39" s="564" t="s">
        <v>416</v>
      </c>
      <c r="EE39" s="564">
        <v>71</v>
      </c>
      <c r="EF39" s="564">
        <v>74</v>
      </c>
      <c r="EG39" s="564">
        <v>63</v>
      </c>
      <c r="EH39" s="564">
        <v>33482</v>
      </c>
      <c r="EI39" s="564">
        <v>22826</v>
      </c>
      <c r="EJ39" s="564">
        <v>10656</v>
      </c>
      <c r="EW39" s="564" t="s">
        <v>416</v>
      </c>
      <c r="EX39" s="564" t="s">
        <v>416</v>
      </c>
      <c r="EY39" s="564" t="s">
        <v>416</v>
      </c>
      <c r="EZ39" s="564" t="s">
        <v>416</v>
      </c>
      <c r="FA39" s="564" t="s">
        <v>416</v>
      </c>
      <c r="FB39" s="564" t="s">
        <v>416</v>
      </c>
      <c r="FC39" s="564" t="s">
        <v>416</v>
      </c>
      <c r="FD39" s="564" t="s">
        <v>416</v>
      </c>
      <c r="FE39" s="564" t="s">
        <v>416</v>
      </c>
      <c r="FF39" s="564" t="s">
        <v>416</v>
      </c>
      <c r="FG39" s="564" t="s">
        <v>416</v>
      </c>
      <c r="FH39" s="564" t="s">
        <v>416</v>
      </c>
      <c r="FI39" s="564">
        <v>71</v>
      </c>
      <c r="FJ39" s="564">
        <v>75</v>
      </c>
      <c r="FK39" s="564">
        <v>64</v>
      </c>
      <c r="FL39" s="564">
        <v>41252</v>
      </c>
      <c r="FM39" s="564">
        <v>28113</v>
      </c>
      <c r="FN39" s="564">
        <v>13139</v>
      </c>
    </row>
    <row r="40" spans="1:228" s="564" customFormat="1" x14ac:dyDescent="0.25">
      <c r="A40" s="567"/>
      <c r="B40" s="565" t="s">
        <v>53</v>
      </c>
      <c r="C40" s="564" t="s">
        <v>416</v>
      </c>
      <c r="D40" s="564" t="s">
        <v>416</v>
      </c>
      <c r="E40" s="564" t="s">
        <v>416</v>
      </c>
      <c r="F40" s="564" t="s">
        <v>416</v>
      </c>
      <c r="G40" s="564" t="s">
        <v>416</v>
      </c>
      <c r="H40" s="564" t="s">
        <v>416</v>
      </c>
      <c r="I40" s="564" t="s">
        <v>416</v>
      </c>
      <c r="J40" s="564" t="s">
        <v>416</v>
      </c>
      <c r="K40" s="564" t="s">
        <v>416</v>
      </c>
      <c r="L40" s="564" t="s">
        <v>416</v>
      </c>
      <c r="M40" s="564" t="s">
        <v>416</v>
      </c>
      <c r="N40" s="564" t="s">
        <v>416</v>
      </c>
      <c r="O40" s="564">
        <v>43</v>
      </c>
      <c r="P40" s="564">
        <v>46</v>
      </c>
      <c r="Q40" s="564">
        <v>37</v>
      </c>
      <c r="R40" s="564">
        <v>1340</v>
      </c>
      <c r="S40" s="564">
        <v>895</v>
      </c>
      <c r="T40" s="564">
        <v>445</v>
      </c>
      <c r="AG40" s="564" t="s">
        <v>416</v>
      </c>
      <c r="AH40" s="564" t="s">
        <v>416</v>
      </c>
      <c r="AI40" s="564" t="s">
        <v>416</v>
      </c>
      <c r="AJ40" s="564" t="s">
        <v>416</v>
      </c>
      <c r="AK40" s="564" t="s">
        <v>416</v>
      </c>
      <c r="AL40" s="564" t="s">
        <v>416</v>
      </c>
      <c r="AM40" s="564" t="s">
        <v>416</v>
      </c>
      <c r="AN40" s="564" t="s">
        <v>416</v>
      </c>
      <c r="AO40" s="564" t="s">
        <v>416</v>
      </c>
      <c r="AP40" s="564" t="s">
        <v>416</v>
      </c>
      <c r="AQ40" s="564" t="s">
        <v>416</v>
      </c>
      <c r="AR40" s="564" t="s">
        <v>416</v>
      </c>
      <c r="AS40" s="564">
        <v>43</v>
      </c>
      <c r="AT40" s="564">
        <v>46</v>
      </c>
      <c r="AU40" s="564">
        <v>32</v>
      </c>
      <c r="AV40" s="564">
        <v>924</v>
      </c>
      <c r="AW40" s="564">
        <v>693</v>
      </c>
      <c r="AX40" s="564">
        <v>231</v>
      </c>
      <c r="BK40" s="564" t="s">
        <v>416</v>
      </c>
      <c r="BL40" s="564" t="s">
        <v>416</v>
      </c>
      <c r="BM40" s="564" t="s">
        <v>416</v>
      </c>
      <c r="BN40" s="564" t="s">
        <v>416</v>
      </c>
      <c r="BO40" s="564" t="s">
        <v>416</v>
      </c>
      <c r="BP40" s="564" t="s">
        <v>416</v>
      </c>
      <c r="BQ40" s="564" t="s">
        <v>416</v>
      </c>
      <c r="BR40" s="564" t="s">
        <v>416</v>
      </c>
      <c r="BS40" s="564" t="s">
        <v>416</v>
      </c>
      <c r="BT40" s="564" t="s">
        <v>416</v>
      </c>
      <c r="BU40" s="564" t="s">
        <v>416</v>
      </c>
      <c r="BV40" s="564" t="s">
        <v>416</v>
      </c>
      <c r="BW40" s="564">
        <v>41</v>
      </c>
      <c r="BX40" s="564">
        <v>43</v>
      </c>
      <c r="BY40" s="564">
        <v>33</v>
      </c>
      <c r="BZ40" s="564">
        <v>32</v>
      </c>
      <c r="CA40" s="564">
        <v>23</v>
      </c>
      <c r="CB40" s="564">
        <v>9</v>
      </c>
      <c r="CO40" s="564" t="s">
        <v>416</v>
      </c>
      <c r="CP40" s="564" t="s">
        <v>416</v>
      </c>
      <c r="CQ40" s="564" t="s">
        <v>416</v>
      </c>
      <c r="CR40" s="564" t="s">
        <v>416</v>
      </c>
      <c r="CS40" s="564" t="s">
        <v>416</v>
      </c>
      <c r="CT40" s="564" t="s">
        <v>416</v>
      </c>
      <c r="CU40" s="564" t="s">
        <v>416</v>
      </c>
      <c r="CV40" s="564" t="s">
        <v>416</v>
      </c>
      <c r="CW40" s="564" t="s">
        <v>416</v>
      </c>
      <c r="CX40" s="564" t="s">
        <v>416</v>
      </c>
      <c r="CY40" s="564" t="s">
        <v>416</v>
      </c>
      <c r="CZ40" s="564" t="s">
        <v>416</v>
      </c>
      <c r="DA40" s="564">
        <v>47</v>
      </c>
      <c r="DB40" s="564">
        <v>50</v>
      </c>
      <c r="DC40" s="564">
        <v>37</v>
      </c>
      <c r="DD40" s="564">
        <v>742</v>
      </c>
      <c r="DE40" s="564">
        <v>544</v>
      </c>
      <c r="DF40" s="564">
        <v>198</v>
      </c>
      <c r="DS40" s="564" t="s">
        <v>416</v>
      </c>
      <c r="DT40" s="564" t="s">
        <v>416</v>
      </c>
      <c r="DU40" s="564" t="s">
        <v>416</v>
      </c>
      <c r="DV40" s="564" t="s">
        <v>416</v>
      </c>
      <c r="DW40" s="564" t="s">
        <v>416</v>
      </c>
      <c r="DX40" s="564" t="s">
        <v>416</v>
      </c>
      <c r="DY40" s="564" t="s">
        <v>416</v>
      </c>
      <c r="DZ40" s="564" t="s">
        <v>416</v>
      </c>
      <c r="EA40" s="564" t="s">
        <v>416</v>
      </c>
      <c r="EB40" s="564" t="s">
        <v>416</v>
      </c>
      <c r="EC40" s="564" t="s">
        <v>416</v>
      </c>
      <c r="ED40" s="564" t="s">
        <v>416</v>
      </c>
      <c r="EE40" s="564">
        <v>45</v>
      </c>
      <c r="EF40" s="564">
        <v>48</v>
      </c>
      <c r="EG40" s="564">
        <v>38</v>
      </c>
      <c r="EH40" s="564">
        <v>13147</v>
      </c>
      <c r="EI40" s="564">
        <v>9745</v>
      </c>
      <c r="EJ40" s="564">
        <v>3402</v>
      </c>
      <c r="EW40" s="564" t="s">
        <v>416</v>
      </c>
      <c r="EX40" s="564" t="s">
        <v>416</v>
      </c>
      <c r="EY40" s="564" t="s">
        <v>416</v>
      </c>
      <c r="EZ40" s="564" t="s">
        <v>416</v>
      </c>
      <c r="FA40" s="564" t="s">
        <v>416</v>
      </c>
      <c r="FB40" s="564" t="s">
        <v>416</v>
      </c>
      <c r="FC40" s="564" t="s">
        <v>416</v>
      </c>
      <c r="FD40" s="564" t="s">
        <v>416</v>
      </c>
      <c r="FE40" s="564" t="s">
        <v>416</v>
      </c>
      <c r="FF40" s="564" t="s">
        <v>416</v>
      </c>
      <c r="FG40" s="564" t="s">
        <v>416</v>
      </c>
      <c r="FH40" s="564" t="s">
        <v>416</v>
      </c>
      <c r="FI40" s="564">
        <v>45</v>
      </c>
      <c r="FJ40" s="564">
        <v>48</v>
      </c>
      <c r="FK40" s="564">
        <v>38</v>
      </c>
      <c r="FL40" s="564">
        <v>16499</v>
      </c>
      <c r="FM40" s="564">
        <v>12122</v>
      </c>
      <c r="FN40" s="564">
        <v>4377</v>
      </c>
    </row>
    <row r="41" spans="1:228" s="564" customFormat="1" x14ac:dyDescent="0.25">
      <c r="A41" s="567"/>
      <c r="B41" s="565"/>
    </row>
    <row r="42" spans="1:228" x14ac:dyDescent="0.25">
      <c r="A42" s="567"/>
      <c r="B42" s="565" t="s">
        <v>437</v>
      </c>
      <c r="C42" s="564" t="s">
        <v>416</v>
      </c>
      <c r="D42" s="564" t="s">
        <v>416</v>
      </c>
      <c r="E42" s="564" t="s">
        <v>416</v>
      </c>
      <c r="F42" s="564" t="s">
        <v>416</v>
      </c>
      <c r="G42" s="564" t="s">
        <v>416</v>
      </c>
      <c r="H42" s="564" t="s">
        <v>416</v>
      </c>
      <c r="I42" s="564" t="s">
        <v>416</v>
      </c>
      <c r="J42" s="564" t="s">
        <v>416</v>
      </c>
      <c r="K42" s="564" t="s">
        <v>416</v>
      </c>
      <c r="L42" s="564" t="s">
        <v>416</v>
      </c>
      <c r="M42" s="564" t="s">
        <v>416</v>
      </c>
      <c r="N42" s="564" t="s">
        <v>416</v>
      </c>
      <c r="O42" s="564">
        <v>89</v>
      </c>
      <c r="P42" s="564">
        <v>90</v>
      </c>
      <c r="Q42" s="564">
        <v>89</v>
      </c>
      <c r="R42" s="564">
        <v>47908</v>
      </c>
      <c r="S42" s="564">
        <v>24548</v>
      </c>
      <c r="T42" s="564">
        <v>23360</v>
      </c>
      <c r="U42" s="564"/>
      <c r="V42" s="564"/>
      <c r="W42" s="564"/>
      <c r="X42" s="564"/>
      <c r="Y42" s="564"/>
      <c r="Z42" s="564"/>
      <c r="AA42" s="564"/>
      <c r="AB42" s="564"/>
      <c r="AC42" s="564"/>
      <c r="AD42" s="564"/>
      <c r="AE42" s="564"/>
      <c r="AF42" s="564"/>
      <c r="AG42" s="564" t="s">
        <v>416</v>
      </c>
      <c r="AH42" s="564" t="s">
        <v>416</v>
      </c>
      <c r="AI42" s="564" t="s">
        <v>416</v>
      </c>
      <c r="AJ42" s="564" t="s">
        <v>416</v>
      </c>
      <c r="AK42" s="564" t="s">
        <v>416</v>
      </c>
      <c r="AL42" s="564" t="s">
        <v>416</v>
      </c>
      <c r="AM42" s="564" t="s">
        <v>416</v>
      </c>
      <c r="AN42" s="564" t="s">
        <v>416</v>
      </c>
      <c r="AO42" s="564" t="s">
        <v>416</v>
      </c>
      <c r="AP42" s="564" t="s">
        <v>416</v>
      </c>
      <c r="AQ42" s="564" t="s">
        <v>416</v>
      </c>
      <c r="AR42" s="564" t="s">
        <v>416</v>
      </c>
      <c r="AS42" s="564">
        <v>87</v>
      </c>
      <c r="AT42" s="564">
        <v>86</v>
      </c>
      <c r="AU42" s="564">
        <v>87</v>
      </c>
      <c r="AV42" s="564">
        <v>24543</v>
      </c>
      <c r="AW42" s="564">
        <v>12416</v>
      </c>
      <c r="AX42" s="564">
        <v>12127</v>
      </c>
      <c r="AY42" s="564"/>
      <c r="AZ42" s="564"/>
      <c r="BA42" s="564"/>
      <c r="BB42" s="564"/>
      <c r="BC42" s="564"/>
      <c r="BD42" s="564"/>
      <c r="BE42" s="564"/>
      <c r="BF42" s="564"/>
      <c r="BG42" s="564"/>
      <c r="BH42" s="564"/>
      <c r="BI42" s="564"/>
      <c r="BJ42" s="564"/>
      <c r="BK42" s="564" t="s">
        <v>416</v>
      </c>
      <c r="BL42" s="564" t="s">
        <v>416</v>
      </c>
      <c r="BM42" s="564" t="s">
        <v>416</v>
      </c>
      <c r="BN42" s="564" t="s">
        <v>416</v>
      </c>
      <c r="BO42" s="564" t="s">
        <v>416</v>
      </c>
      <c r="BP42" s="564" t="s">
        <v>416</v>
      </c>
      <c r="BQ42" s="564" t="s">
        <v>416</v>
      </c>
      <c r="BR42" s="564" t="s">
        <v>416</v>
      </c>
      <c r="BS42" s="564" t="s">
        <v>416</v>
      </c>
      <c r="BT42" s="564" t="s">
        <v>416</v>
      </c>
      <c r="BU42" s="564" t="s">
        <v>416</v>
      </c>
      <c r="BV42" s="564" t="s">
        <v>416</v>
      </c>
      <c r="BW42" s="564">
        <v>96</v>
      </c>
      <c r="BX42" s="564">
        <v>96</v>
      </c>
      <c r="BY42" s="564">
        <v>96</v>
      </c>
      <c r="BZ42" s="564">
        <v>1699</v>
      </c>
      <c r="CA42" s="564">
        <v>865</v>
      </c>
      <c r="CB42" s="564">
        <v>834</v>
      </c>
      <c r="CC42" s="564"/>
      <c r="CD42" s="564"/>
      <c r="CE42" s="564"/>
      <c r="CF42" s="564"/>
      <c r="CG42" s="564"/>
      <c r="CH42" s="564"/>
      <c r="CI42" s="564"/>
      <c r="CJ42" s="564"/>
      <c r="CK42" s="564"/>
      <c r="CL42" s="564"/>
      <c r="CM42" s="564"/>
      <c r="CN42" s="564"/>
      <c r="CO42" s="564" t="s">
        <v>416</v>
      </c>
      <c r="CP42" s="564" t="s">
        <v>416</v>
      </c>
      <c r="CQ42" s="564" t="s">
        <v>416</v>
      </c>
      <c r="CR42" s="564" t="s">
        <v>416</v>
      </c>
      <c r="CS42" s="564" t="s">
        <v>416</v>
      </c>
      <c r="CT42" s="564" t="s">
        <v>416</v>
      </c>
      <c r="CU42" s="564" t="s">
        <v>416</v>
      </c>
      <c r="CV42" s="564" t="s">
        <v>416</v>
      </c>
      <c r="CW42" s="564" t="s">
        <v>416</v>
      </c>
      <c r="CX42" s="564" t="s">
        <v>416</v>
      </c>
      <c r="CY42" s="564" t="s">
        <v>416</v>
      </c>
      <c r="CZ42" s="564" t="s">
        <v>416</v>
      </c>
      <c r="DA42" s="564">
        <v>87</v>
      </c>
      <c r="DB42" s="564">
        <v>87</v>
      </c>
      <c r="DC42" s="564">
        <v>87</v>
      </c>
      <c r="DD42" s="564">
        <v>21533</v>
      </c>
      <c r="DE42" s="564">
        <v>11015</v>
      </c>
      <c r="DF42" s="564">
        <v>10518</v>
      </c>
      <c r="DG42" s="564"/>
      <c r="DH42" s="564"/>
      <c r="DI42" s="564"/>
      <c r="DJ42" s="564"/>
      <c r="DK42" s="564"/>
      <c r="DL42" s="564"/>
      <c r="DM42" s="564"/>
      <c r="DN42" s="564"/>
      <c r="DO42" s="564"/>
      <c r="DP42" s="564"/>
      <c r="DQ42" s="564"/>
      <c r="DR42" s="564"/>
      <c r="DS42" s="564" t="s">
        <v>416</v>
      </c>
      <c r="DT42" s="564" t="s">
        <v>416</v>
      </c>
      <c r="DU42" s="564" t="s">
        <v>416</v>
      </c>
      <c r="DV42" s="564" t="s">
        <v>416</v>
      </c>
      <c r="DW42" s="564" t="s">
        <v>416</v>
      </c>
      <c r="DX42" s="564" t="s">
        <v>416</v>
      </c>
      <c r="DY42" s="564" t="s">
        <v>416</v>
      </c>
      <c r="DZ42" s="564" t="s">
        <v>416</v>
      </c>
      <c r="EA42" s="564" t="s">
        <v>416</v>
      </c>
      <c r="EB42" s="564" t="s">
        <v>416</v>
      </c>
      <c r="EC42" s="564" t="s">
        <v>416</v>
      </c>
      <c r="ED42" s="564" t="s">
        <v>416</v>
      </c>
      <c r="EE42" s="564">
        <v>87</v>
      </c>
      <c r="EF42" s="564">
        <v>87</v>
      </c>
      <c r="EG42" s="564">
        <v>86</v>
      </c>
      <c r="EH42" s="564">
        <v>409718</v>
      </c>
      <c r="EI42" s="564">
        <v>209206</v>
      </c>
      <c r="EJ42" s="564">
        <v>200512</v>
      </c>
      <c r="EK42" s="564"/>
      <c r="EL42" s="564"/>
      <c r="EM42" s="564"/>
      <c r="EN42" s="564"/>
      <c r="EO42" s="564"/>
      <c r="EP42" s="564"/>
      <c r="EQ42" s="564"/>
      <c r="ER42" s="564"/>
      <c r="ES42" s="564"/>
      <c r="ET42" s="564"/>
      <c r="EU42" s="564"/>
      <c r="EV42" s="564"/>
      <c r="EW42" s="564" t="s">
        <v>416</v>
      </c>
      <c r="EX42" s="564" t="s">
        <v>416</v>
      </c>
      <c r="EY42" s="564" t="s">
        <v>416</v>
      </c>
      <c r="EZ42" s="564" t="s">
        <v>416</v>
      </c>
      <c r="FA42" s="564" t="s">
        <v>416</v>
      </c>
      <c r="FB42" s="564" t="s">
        <v>416</v>
      </c>
      <c r="FC42" s="564" t="s">
        <v>416</v>
      </c>
      <c r="FD42" s="564" t="s">
        <v>416</v>
      </c>
      <c r="FE42" s="564" t="s">
        <v>416</v>
      </c>
      <c r="FF42" s="564" t="s">
        <v>416</v>
      </c>
      <c r="FG42" s="564" t="s">
        <v>416</v>
      </c>
      <c r="FH42" s="564" t="s">
        <v>416</v>
      </c>
      <c r="FI42" s="564">
        <v>87</v>
      </c>
      <c r="FJ42" s="564">
        <v>88</v>
      </c>
      <c r="FK42" s="564">
        <v>86</v>
      </c>
      <c r="FL42" s="564">
        <v>514945</v>
      </c>
      <c r="FM42" s="564">
        <v>262927</v>
      </c>
      <c r="FN42" s="564">
        <v>252018</v>
      </c>
    </row>
    <row r="43" spans="1:228" x14ac:dyDescent="0.25">
      <c r="BZ43" s="564"/>
      <c r="CB43" s="564"/>
    </row>
    <row r="44" spans="1:228" x14ac:dyDescent="0.25">
      <c r="T44" s="568"/>
      <c r="BZ44" s="564"/>
    </row>
    <row r="45" spans="1:228" x14ac:dyDescent="0.25">
      <c r="N45" s="554" t="s">
        <v>212</v>
      </c>
    </row>
  </sheetData>
  <mergeCells count="1">
    <mergeCell ref="A1:T1"/>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74"/>
  <sheetViews>
    <sheetView workbookViewId="0">
      <selection activeCell="S4" sqref="S4"/>
    </sheetView>
  </sheetViews>
  <sheetFormatPr defaultRowHeight="12.75" x14ac:dyDescent="0.2"/>
  <cols>
    <col min="1" max="16384" width="9.140625" style="980"/>
  </cols>
  <sheetData>
    <row r="1" spans="1:92" customFormat="1" ht="15" x14ac:dyDescent="0.25">
      <c r="A1" s="1172" t="s">
        <v>345</v>
      </c>
      <c r="B1" s="1172"/>
      <c r="C1" s="1172"/>
      <c r="D1" s="1172"/>
      <c r="E1" s="1172"/>
      <c r="F1" s="1172"/>
      <c r="G1" s="1172"/>
      <c r="H1" s="1172"/>
      <c r="I1" s="1172"/>
      <c r="J1" s="1172"/>
      <c r="K1" s="1172"/>
      <c r="L1" s="1172"/>
      <c r="M1" s="1172"/>
      <c r="N1" s="1172"/>
      <c r="O1" s="1172"/>
      <c r="P1" s="1172"/>
      <c r="Q1" s="1172"/>
      <c r="R1" s="1172"/>
      <c r="S1" s="1172"/>
      <c r="T1" s="1172"/>
      <c r="U1" s="652"/>
      <c r="V1" s="652"/>
      <c r="W1" s="652"/>
      <c r="X1" s="652"/>
      <c r="Y1" s="652"/>
      <c r="Z1" s="652"/>
      <c r="AA1" s="652"/>
      <c r="AB1" s="652"/>
      <c r="AC1" s="652"/>
      <c r="AD1" s="652"/>
      <c r="AE1" s="652"/>
      <c r="AF1" s="652"/>
      <c r="AG1" s="652"/>
      <c r="AH1" s="652"/>
      <c r="AI1" s="652"/>
      <c r="AJ1" s="652"/>
      <c r="AK1" s="652"/>
      <c r="AL1" s="652"/>
      <c r="AM1" s="652"/>
      <c r="AN1" s="652"/>
      <c r="AO1" s="652"/>
      <c r="AP1" s="652"/>
      <c r="AQ1" s="652"/>
      <c r="AR1" s="652"/>
      <c r="AS1" s="652"/>
      <c r="AT1" s="652"/>
      <c r="AU1" s="652"/>
      <c r="AV1" s="652"/>
      <c r="AW1" s="652"/>
      <c r="AX1" s="652"/>
      <c r="AY1" s="652"/>
      <c r="AZ1" s="652"/>
      <c r="BA1" s="652"/>
      <c r="BB1" s="652"/>
      <c r="BC1" s="652"/>
      <c r="BD1" s="652"/>
      <c r="BE1" s="652"/>
      <c r="BF1" s="652"/>
      <c r="BG1" s="652"/>
      <c r="BH1" s="652"/>
      <c r="BI1" s="652"/>
      <c r="BJ1" s="652"/>
      <c r="BK1" s="652"/>
      <c r="BL1" s="652"/>
      <c r="BM1" s="652"/>
      <c r="BN1" s="652"/>
      <c r="BO1" s="652"/>
      <c r="BP1" s="652"/>
      <c r="BQ1" s="652"/>
      <c r="BR1" s="652"/>
      <c r="BS1" s="652"/>
      <c r="BT1" s="652"/>
      <c r="BU1" s="652"/>
      <c r="BV1" s="652"/>
      <c r="BW1" s="652"/>
      <c r="BX1" s="652"/>
      <c r="BY1" s="652"/>
      <c r="BZ1" s="652"/>
      <c r="CA1" s="652"/>
      <c r="CB1" s="652"/>
      <c r="CC1" s="515"/>
      <c r="CD1" s="515"/>
      <c r="CE1" s="515"/>
      <c r="CF1" s="515"/>
      <c r="CG1" s="515"/>
      <c r="CH1" s="515"/>
      <c r="CI1" s="515"/>
      <c r="CJ1" s="515"/>
      <c r="CK1" s="515"/>
      <c r="CL1" s="515"/>
      <c r="CM1" s="515"/>
      <c r="CN1" s="515"/>
    </row>
    <row r="2" spans="1:92" x14ac:dyDescent="0.2">
      <c r="A2" s="978" t="s">
        <v>604</v>
      </c>
      <c r="B2" s="978"/>
      <c r="C2" s="1189">
        <v>2011</v>
      </c>
      <c r="D2" s="1189"/>
      <c r="E2" s="1189"/>
      <c r="F2" s="978"/>
      <c r="G2" s="1189">
        <v>2012</v>
      </c>
      <c r="H2" s="1189"/>
      <c r="I2" s="1189"/>
      <c r="J2" s="978"/>
      <c r="K2" s="1190">
        <v>2013</v>
      </c>
      <c r="L2" s="1190"/>
      <c r="M2" s="1190"/>
      <c r="N2" s="979"/>
      <c r="O2" s="1190">
        <v>2014</v>
      </c>
      <c r="P2" s="1190"/>
      <c r="Q2" s="1190"/>
      <c r="R2" s="979"/>
      <c r="S2" s="1190">
        <v>2015</v>
      </c>
      <c r="T2" s="1190"/>
      <c r="U2" s="1190"/>
    </row>
    <row r="3" spans="1:92" x14ac:dyDescent="0.2">
      <c r="A3" s="978" t="s">
        <v>605</v>
      </c>
      <c r="B3" s="978"/>
      <c r="C3" s="1189" t="s">
        <v>550</v>
      </c>
      <c r="D3" s="1189"/>
      <c r="E3" s="1189"/>
      <c r="F3" s="978"/>
      <c r="G3" s="1189" t="s">
        <v>550</v>
      </c>
      <c r="H3" s="1189"/>
      <c r="I3" s="1189"/>
      <c r="J3" s="978"/>
      <c r="K3" s="1190" t="s">
        <v>550</v>
      </c>
      <c r="L3" s="1190"/>
      <c r="M3" s="1190"/>
      <c r="N3" s="979"/>
      <c r="O3" s="1190" t="s">
        <v>550</v>
      </c>
      <c r="P3" s="1190"/>
      <c r="Q3" s="1190"/>
      <c r="R3" s="979"/>
      <c r="S3" s="1190" t="s">
        <v>550</v>
      </c>
      <c r="T3" s="1190"/>
      <c r="U3" s="1190"/>
    </row>
    <row r="4" spans="1:92" ht="22.5" x14ac:dyDescent="0.2">
      <c r="A4" s="978" t="s">
        <v>606</v>
      </c>
      <c r="B4" s="978"/>
      <c r="C4" s="978" t="s">
        <v>607</v>
      </c>
      <c r="D4" s="978" t="s">
        <v>47</v>
      </c>
      <c r="E4" s="978" t="s">
        <v>27</v>
      </c>
      <c r="F4" s="978"/>
      <c r="G4" s="978" t="s">
        <v>607</v>
      </c>
      <c r="H4" s="978" t="s">
        <v>47</v>
      </c>
      <c r="I4" s="978" t="s">
        <v>27</v>
      </c>
      <c r="J4" s="978"/>
      <c r="K4" s="978" t="s">
        <v>607</v>
      </c>
      <c r="L4" s="978" t="s">
        <v>47</v>
      </c>
      <c r="M4" s="978" t="s">
        <v>27</v>
      </c>
      <c r="N4" s="979"/>
      <c r="O4" s="978" t="s">
        <v>607</v>
      </c>
      <c r="P4" s="978" t="s">
        <v>47</v>
      </c>
      <c r="Q4" s="978" t="s">
        <v>27</v>
      </c>
      <c r="R4" s="979"/>
      <c r="S4" s="978" t="s">
        <v>607</v>
      </c>
      <c r="T4" s="978" t="s">
        <v>47</v>
      </c>
      <c r="U4" s="978" t="s">
        <v>27</v>
      </c>
      <c r="X4" s="981" t="s">
        <v>141</v>
      </c>
    </row>
    <row r="5" spans="1:92" x14ac:dyDescent="0.2">
      <c r="A5" s="982">
        <v>0</v>
      </c>
      <c r="B5" s="912"/>
      <c r="C5" s="912">
        <v>100</v>
      </c>
      <c r="D5" s="912">
        <v>100</v>
      </c>
      <c r="E5" s="912">
        <v>100</v>
      </c>
      <c r="F5" s="912"/>
      <c r="G5" s="912">
        <v>100</v>
      </c>
      <c r="H5" s="912">
        <v>100</v>
      </c>
      <c r="I5" s="912">
        <v>100</v>
      </c>
      <c r="J5" s="912"/>
      <c r="K5" s="912">
        <v>100</v>
      </c>
      <c r="L5" s="912">
        <v>100</v>
      </c>
      <c r="M5" s="912">
        <v>100</v>
      </c>
      <c r="N5" s="912"/>
      <c r="O5" s="912">
        <v>100</v>
      </c>
      <c r="P5" s="912">
        <v>100</v>
      </c>
      <c r="Q5" s="912">
        <v>100</v>
      </c>
      <c r="R5" s="912"/>
      <c r="S5" s="912">
        <v>100</v>
      </c>
      <c r="T5" s="912">
        <v>100</v>
      </c>
      <c r="U5" s="912">
        <v>100</v>
      </c>
      <c r="X5" s="981" t="s">
        <v>142</v>
      </c>
      <c r="Z5" s="983"/>
      <c r="AA5" s="983"/>
      <c r="AB5" s="983"/>
      <c r="AD5" s="983"/>
      <c r="AE5" s="983"/>
      <c r="AF5" s="983"/>
      <c r="AH5" s="983"/>
      <c r="AI5" s="983"/>
      <c r="AJ5" s="983"/>
      <c r="AL5" s="983"/>
      <c r="AM5" s="983"/>
      <c r="AN5" s="983"/>
      <c r="AP5" s="983"/>
      <c r="AQ5" s="983"/>
      <c r="AR5" s="983"/>
    </row>
    <row r="6" spans="1:92" x14ac:dyDescent="0.2">
      <c r="A6" s="984">
        <v>3</v>
      </c>
      <c r="B6" s="912"/>
      <c r="C6" s="912">
        <v>92</v>
      </c>
      <c r="D6" s="912">
        <v>97</v>
      </c>
      <c r="E6" s="912">
        <v>95</v>
      </c>
      <c r="F6" s="912"/>
      <c r="G6" s="912">
        <v>93</v>
      </c>
      <c r="H6" s="912">
        <v>97</v>
      </c>
      <c r="I6" s="912">
        <v>96</v>
      </c>
      <c r="J6" s="912"/>
      <c r="K6" s="912">
        <v>93</v>
      </c>
      <c r="L6" s="912">
        <v>97</v>
      </c>
      <c r="M6" s="912">
        <v>96</v>
      </c>
      <c r="N6" s="912"/>
      <c r="O6" s="912">
        <v>94</v>
      </c>
      <c r="P6" s="912">
        <v>98</v>
      </c>
      <c r="Q6" s="912">
        <v>96</v>
      </c>
      <c r="R6" s="912"/>
      <c r="S6" s="912">
        <v>94</v>
      </c>
      <c r="T6" s="912">
        <v>98</v>
      </c>
      <c r="U6" s="912">
        <v>97</v>
      </c>
      <c r="X6" s="981"/>
      <c r="Z6" s="983"/>
      <c r="AA6" s="983"/>
      <c r="AB6" s="983"/>
      <c r="AD6" s="983"/>
      <c r="AE6" s="983"/>
      <c r="AF6" s="983"/>
      <c r="AH6" s="983"/>
      <c r="AI6" s="983"/>
      <c r="AJ6" s="983"/>
      <c r="AL6" s="983"/>
      <c r="AM6" s="983"/>
      <c r="AN6" s="983"/>
      <c r="AP6" s="983"/>
      <c r="AQ6" s="983"/>
      <c r="AR6" s="983"/>
    </row>
    <row r="7" spans="1:92" x14ac:dyDescent="0.2">
      <c r="A7" s="984">
        <v>3.1</v>
      </c>
      <c r="B7" s="912"/>
      <c r="C7" s="912">
        <v>90</v>
      </c>
      <c r="D7" s="912">
        <v>96</v>
      </c>
      <c r="E7" s="912">
        <v>95</v>
      </c>
      <c r="F7" s="912"/>
      <c r="G7" s="912">
        <v>92</v>
      </c>
      <c r="H7" s="912">
        <v>97</v>
      </c>
      <c r="I7" s="912">
        <v>95</v>
      </c>
      <c r="J7" s="912"/>
      <c r="K7" s="912">
        <v>93</v>
      </c>
      <c r="L7" s="912">
        <v>97</v>
      </c>
      <c r="M7" s="912">
        <v>96</v>
      </c>
      <c r="N7" s="912"/>
      <c r="O7" s="912">
        <v>93</v>
      </c>
      <c r="P7" s="912">
        <v>97</v>
      </c>
      <c r="Q7" s="912">
        <v>96</v>
      </c>
      <c r="R7" s="912"/>
      <c r="S7" s="912">
        <v>94</v>
      </c>
      <c r="T7" s="912">
        <v>97</v>
      </c>
      <c r="U7" s="912">
        <v>96</v>
      </c>
      <c r="X7" s="981"/>
      <c r="Z7" s="983"/>
      <c r="AA7" s="983"/>
      <c r="AB7" s="983"/>
      <c r="AD7" s="983"/>
      <c r="AE7" s="983"/>
      <c r="AF7" s="983"/>
      <c r="AH7" s="983"/>
      <c r="AI7" s="983"/>
      <c r="AJ7" s="983"/>
      <c r="AL7" s="983"/>
      <c r="AM7" s="983"/>
      <c r="AN7" s="983"/>
      <c r="AP7" s="983"/>
      <c r="AQ7" s="983"/>
      <c r="AR7" s="983"/>
    </row>
    <row r="8" spans="1:92" x14ac:dyDescent="0.2">
      <c r="A8" s="984">
        <v>3.2</v>
      </c>
      <c r="B8" s="912"/>
      <c r="C8" s="912">
        <v>89</v>
      </c>
      <c r="D8" s="912">
        <v>96</v>
      </c>
      <c r="E8" s="912">
        <v>94</v>
      </c>
      <c r="F8" s="912"/>
      <c r="G8" s="912">
        <v>91</v>
      </c>
      <c r="H8" s="912">
        <v>97</v>
      </c>
      <c r="I8" s="912">
        <v>95</v>
      </c>
      <c r="J8" s="912"/>
      <c r="K8" s="912">
        <v>91</v>
      </c>
      <c r="L8" s="912">
        <v>97</v>
      </c>
      <c r="M8" s="912">
        <v>95</v>
      </c>
      <c r="N8" s="912"/>
      <c r="O8" s="912">
        <v>92</v>
      </c>
      <c r="P8" s="912">
        <v>97</v>
      </c>
      <c r="Q8" s="912">
        <v>96</v>
      </c>
      <c r="R8" s="912"/>
      <c r="S8" s="912">
        <v>93</v>
      </c>
      <c r="T8" s="912">
        <v>97</v>
      </c>
      <c r="U8" s="912">
        <v>96</v>
      </c>
      <c r="Z8" s="983"/>
      <c r="AA8" s="983"/>
      <c r="AB8" s="983"/>
      <c r="AD8" s="983"/>
      <c r="AE8" s="983"/>
      <c r="AF8" s="983"/>
      <c r="AH8" s="983"/>
      <c r="AI8" s="983"/>
      <c r="AJ8" s="983"/>
      <c r="AL8" s="983"/>
      <c r="AM8" s="983"/>
      <c r="AN8" s="983"/>
      <c r="AP8" s="983"/>
      <c r="AQ8" s="983"/>
      <c r="AR8" s="983"/>
    </row>
    <row r="9" spans="1:92" x14ac:dyDescent="0.2">
      <c r="A9" s="984">
        <v>3.3</v>
      </c>
      <c r="B9" s="912"/>
      <c r="C9" s="912">
        <v>88</v>
      </c>
      <c r="D9" s="912">
        <v>95</v>
      </c>
      <c r="E9" s="912">
        <v>93</v>
      </c>
      <c r="F9" s="912"/>
      <c r="G9" s="912">
        <v>90</v>
      </c>
      <c r="H9" s="912">
        <v>96</v>
      </c>
      <c r="I9" s="912">
        <v>94</v>
      </c>
      <c r="J9" s="912"/>
      <c r="K9" s="912">
        <v>90</v>
      </c>
      <c r="L9" s="912">
        <v>96</v>
      </c>
      <c r="M9" s="912">
        <v>94</v>
      </c>
      <c r="N9" s="912"/>
      <c r="O9" s="912">
        <v>91</v>
      </c>
      <c r="P9" s="912">
        <v>97</v>
      </c>
      <c r="Q9" s="912">
        <v>95</v>
      </c>
      <c r="R9" s="912"/>
      <c r="S9" s="912">
        <v>92</v>
      </c>
      <c r="T9" s="912">
        <v>97</v>
      </c>
      <c r="U9" s="912">
        <v>95</v>
      </c>
      <c r="Z9" s="983"/>
      <c r="AA9" s="983"/>
      <c r="AB9" s="983"/>
      <c r="AD9" s="983"/>
      <c r="AE9" s="983"/>
      <c r="AF9" s="983"/>
      <c r="AH9" s="983"/>
      <c r="AI9" s="983"/>
      <c r="AJ9" s="983"/>
      <c r="AL9" s="983"/>
      <c r="AM9" s="983"/>
      <c r="AN9" s="983"/>
      <c r="AP9" s="983"/>
      <c r="AQ9" s="983"/>
      <c r="AR9" s="983"/>
    </row>
    <row r="10" spans="1:92" x14ac:dyDescent="0.2">
      <c r="A10" s="984">
        <v>3.4</v>
      </c>
      <c r="B10" s="912"/>
      <c r="C10" s="912">
        <v>86</v>
      </c>
      <c r="D10" s="912">
        <v>95</v>
      </c>
      <c r="E10" s="912">
        <v>92</v>
      </c>
      <c r="F10" s="912"/>
      <c r="G10" s="912">
        <v>89</v>
      </c>
      <c r="H10" s="912">
        <v>96</v>
      </c>
      <c r="I10" s="912">
        <v>94</v>
      </c>
      <c r="J10" s="912"/>
      <c r="K10" s="912">
        <v>89</v>
      </c>
      <c r="L10" s="912">
        <v>96</v>
      </c>
      <c r="M10" s="912">
        <v>94</v>
      </c>
      <c r="N10" s="912"/>
      <c r="O10" s="912">
        <v>90</v>
      </c>
      <c r="P10" s="912">
        <v>96</v>
      </c>
      <c r="Q10" s="912">
        <v>94</v>
      </c>
      <c r="R10" s="912"/>
      <c r="S10" s="912">
        <v>91</v>
      </c>
      <c r="T10" s="912">
        <v>96</v>
      </c>
      <c r="U10" s="912">
        <v>95</v>
      </c>
      <c r="Z10" s="983"/>
      <c r="AA10" s="983"/>
      <c r="AB10" s="983"/>
      <c r="AD10" s="983"/>
      <c r="AE10" s="983"/>
      <c r="AF10" s="983"/>
      <c r="AH10" s="983"/>
      <c r="AI10" s="983"/>
      <c r="AJ10" s="983"/>
      <c r="AL10" s="983"/>
      <c r="AM10" s="983"/>
      <c r="AN10" s="983"/>
      <c r="AP10" s="983"/>
      <c r="AQ10" s="983"/>
      <c r="AR10" s="983"/>
    </row>
    <row r="11" spans="1:92" x14ac:dyDescent="0.2">
      <c r="A11" s="984">
        <v>3.5</v>
      </c>
      <c r="B11" s="912"/>
      <c r="C11" s="912">
        <v>84</v>
      </c>
      <c r="D11" s="912">
        <v>94</v>
      </c>
      <c r="E11" s="912">
        <v>91</v>
      </c>
      <c r="F11" s="912"/>
      <c r="G11" s="912">
        <v>88</v>
      </c>
      <c r="H11" s="912">
        <v>95</v>
      </c>
      <c r="I11" s="912">
        <v>93</v>
      </c>
      <c r="J11" s="912"/>
      <c r="K11" s="912">
        <v>88</v>
      </c>
      <c r="L11" s="912">
        <v>95</v>
      </c>
      <c r="M11" s="912">
        <v>93</v>
      </c>
      <c r="N11" s="912"/>
      <c r="O11" s="912">
        <v>89</v>
      </c>
      <c r="P11" s="912">
        <v>96</v>
      </c>
      <c r="Q11" s="912">
        <v>94</v>
      </c>
      <c r="R11" s="912"/>
      <c r="S11" s="912">
        <v>90</v>
      </c>
      <c r="T11" s="912">
        <v>96</v>
      </c>
      <c r="U11" s="912">
        <v>94</v>
      </c>
      <c r="Z11" s="983"/>
      <c r="AA11" s="983"/>
      <c r="AB11" s="983"/>
      <c r="AD11" s="983"/>
      <c r="AE11" s="983"/>
      <c r="AF11" s="983"/>
      <c r="AH11" s="983"/>
      <c r="AI11" s="983"/>
      <c r="AJ11" s="983"/>
      <c r="AL11" s="983"/>
      <c r="AM11" s="983"/>
      <c r="AN11" s="983"/>
      <c r="AP11" s="983"/>
      <c r="AQ11" s="983"/>
      <c r="AR11" s="983"/>
    </row>
    <row r="12" spans="1:92" x14ac:dyDescent="0.2">
      <c r="A12" s="984">
        <v>3.6</v>
      </c>
      <c r="B12" s="912"/>
      <c r="C12" s="912">
        <v>82</v>
      </c>
      <c r="D12" s="912">
        <v>93</v>
      </c>
      <c r="E12" s="912">
        <v>90</v>
      </c>
      <c r="F12" s="912"/>
      <c r="G12" s="912">
        <v>86</v>
      </c>
      <c r="H12" s="912">
        <v>94</v>
      </c>
      <c r="I12" s="912">
        <v>92</v>
      </c>
      <c r="J12" s="912"/>
      <c r="K12" s="912">
        <v>86</v>
      </c>
      <c r="L12" s="912">
        <v>94</v>
      </c>
      <c r="M12" s="912">
        <v>92</v>
      </c>
      <c r="N12" s="912"/>
      <c r="O12" s="912">
        <v>87</v>
      </c>
      <c r="P12" s="912">
        <v>95</v>
      </c>
      <c r="Q12" s="912">
        <v>93</v>
      </c>
      <c r="R12" s="912"/>
      <c r="S12" s="912">
        <v>88</v>
      </c>
      <c r="T12" s="912">
        <v>95</v>
      </c>
      <c r="U12" s="912">
        <v>93</v>
      </c>
      <c r="Z12" s="983"/>
      <c r="AA12" s="983"/>
      <c r="AB12" s="983"/>
      <c r="AD12" s="983"/>
      <c r="AE12" s="983"/>
      <c r="AF12" s="983"/>
      <c r="AH12" s="983"/>
      <c r="AI12" s="983"/>
      <c r="AJ12" s="983"/>
      <c r="AL12" s="983"/>
      <c r="AM12" s="983"/>
      <c r="AN12" s="983"/>
      <c r="AP12" s="983"/>
      <c r="AQ12" s="983"/>
      <c r="AR12" s="983"/>
    </row>
    <row r="13" spans="1:92" x14ac:dyDescent="0.2">
      <c r="A13" s="984">
        <v>3.7</v>
      </c>
      <c r="B13" s="912"/>
      <c r="C13" s="912">
        <v>80</v>
      </c>
      <c r="D13" s="912">
        <v>92</v>
      </c>
      <c r="E13" s="912">
        <v>88</v>
      </c>
      <c r="F13" s="912"/>
      <c r="G13" s="912">
        <v>84</v>
      </c>
      <c r="H13" s="912">
        <v>93</v>
      </c>
      <c r="I13" s="912">
        <v>91</v>
      </c>
      <c r="J13" s="912"/>
      <c r="K13" s="912">
        <v>84</v>
      </c>
      <c r="L13" s="912">
        <v>93</v>
      </c>
      <c r="M13" s="912">
        <v>90</v>
      </c>
      <c r="N13" s="912"/>
      <c r="O13" s="912">
        <v>86</v>
      </c>
      <c r="P13" s="912">
        <v>94</v>
      </c>
      <c r="Q13" s="912">
        <v>92</v>
      </c>
      <c r="R13" s="912"/>
      <c r="S13" s="912">
        <v>87</v>
      </c>
      <c r="T13" s="912">
        <v>95</v>
      </c>
      <c r="U13" s="912">
        <v>92</v>
      </c>
      <c r="Z13" s="983"/>
      <c r="AA13" s="983"/>
      <c r="AB13" s="983"/>
      <c r="AD13" s="983"/>
      <c r="AE13" s="983"/>
      <c r="AF13" s="983"/>
      <c r="AH13" s="983"/>
      <c r="AI13" s="983"/>
      <c r="AJ13" s="983"/>
      <c r="AL13" s="983"/>
      <c r="AM13" s="983"/>
      <c r="AN13" s="983"/>
      <c r="AP13" s="983"/>
      <c r="AQ13" s="983"/>
      <c r="AR13" s="983"/>
    </row>
    <row r="14" spans="1:92" x14ac:dyDescent="0.2">
      <c r="A14" s="984">
        <v>3.8</v>
      </c>
      <c r="B14" s="912"/>
      <c r="C14" s="912">
        <v>77</v>
      </c>
      <c r="D14" s="912">
        <v>90</v>
      </c>
      <c r="E14" s="912">
        <v>87</v>
      </c>
      <c r="F14" s="912"/>
      <c r="G14" s="912">
        <v>82</v>
      </c>
      <c r="H14" s="912">
        <v>92</v>
      </c>
      <c r="I14" s="912">
        <v>89</v>
      </c>
      <c r="J14" s="912"/>
      <c r="K14" s="912">
        <v>82</v>
      </c>
      <c r="L14" s="912">
        <v>92</v>
      </c>
      <c r="M14" s="912">
        <v>89</v>
      </c>
      <c r="N14" s="912"/>
      <c r="O14" s="912">
        <v>84</v>
      </c>
      <c r="P14" s="912">
        <v>93</v>
      </c>
      <c r="Q14" s="912">
        <v>90</v>
      </c>
      <c r="R14" s="912"/>
      <c r="S14" s="912">
        <v>85</v>
      </c>
      <c r="T14" s="912">
        <v>94</v>
      </c>
      <c r="U14" s="912">
        <v>91</v>
      </c>
      <c r="Z14" s="983"/>
      <c r="AA14" s="983"/>
      <c r="AB14" s="983"/>
      <c r="AD14" s="983"/>
      <c r="AE14" s="983"/>
      <c r="AF14" s="983"/>
      <c r="AH14" s="983"/>
      <c r="AI14" s="983"/>
      <c r="AJ14" s="983"/>
      <c r="AL14" s="983"/>
      <c r="AM14" s="983"/>
      <c r="AN14" s="983"/>
      <c r="AP14" s="983"/>
      <c r="AQ14" s="983"/>
      <c r="AR14" s="983"/>
    </row>
    <row r="15" spans="1:92" x14ac:dyDescent="0.2">
      <c r="A15" s="984">
        <v>3.9</v>
      </c>
      <c r="B15" s="912"/>
      <c r="C15" s="912">
        <v>74</v>
      </c>
      <c r="D15" s="912">
        <v>89</v>
      </c>
      <c r="E15" s="912">
        <v>85</v>
      </c>
      <c r="F15" s="912"/>
      <c r="G15" s="912">
        <v>80</v>
      </c>
      <c r="H15" s="912">
        <v>91</v>
      </c>
      <c r="I15" s="912">
        <v>88</v>
      </c>
      <c r="J15" s="912"/>
      <c r="K15" s="912">
        <v>79</v>
      </c>
      <c r="L15" s="912">
        <v>91</v>
      </c>
      <c r="M15" s="912">
        <v>87</v>
      </c>
      <c r="N15" s="912"/>
      <c r="O15" s="912">
        <v>82</v>
      </c>
      <c r="P15" s="912">
        <v>92</v>
      </c>
      <c r="Q15" s="912">
        <v>89</v>
      </c>
      <c r="R15" s="912"/>
      <c r="S15" s="912">
        <v>83</v>
      </c>
      <c r="T15" s="912">
        <v>93</v>
      </c>
      <c r="U15" s="912">
        <v>90</v>
      </c>
      <c r="Z15" s="983"/>
      <c r="AA15" s="983"/>
      <c r="AB15" s="983"/>
      <c r="AD15" s="983"/>
      <c r="AE15" s="983"/>
      <c r="AF15" s="983"/>
      <c r="AH15" s="983"/>
      <c r="AI15" s="983"/>
      <c r="AJ15" s="983"/>
      <c r="AL15" s="983"/>
      <c r="AM15" s="983"/>
      <c r="AN15" s="983"/>
      <c r="AP15" s="983"/>
      <c r="AQ15" s="983"/>
      <c r="AR15" s="983"/>
    </row>
    <row r="16" spans="1:92" x14ac:dyDescent="0.2">
      <c r="A16" s="984">
        <v>4</v>
      </c>
      <c r="B16" s="912"/>
      <c r="C16" s="912">
        <v>71</v>
      </c>
      <c r="D16" s="912">
        <v>87</v>
      </c>
      <c r="E16" s="912">
        <v>82</v>
      </c>
      <c r="F16" s="912"/>
      <c r="G16" s="912">
        <v>77</v>
      </c>
      <c r="H16" s="912">
        <v>90</v>
      </c>
      <c r="I16" s="912">
        <v>86</v>
      </c>
      <c r="J16" s="912"/>
      <c r="K16" s="912">
        <v>77</v>
      </c>
      <c r="L16" s="912">
        <v>89</v>
      </c>
      <c r="M16" s="912">
        <v>85</v>
      </c>
      <c r="N16" s="912"/>
      <c r="O16" s="912">
        <v>79</v>
      </c>
      <c r="P16" s="912">
        <v>91</v>
      </c>
      <c r="Q16" s="912">
        <v>87</v>
      </c>
      <c r="R16" s="912"/>
      <c r="S16" s="912">
        <v>81</v>
      </c>
      <c r="T16" s="912">
        <v>92</v>
      </c>
      <c r="U16" s="912">
        <v>88</v>
      </c>
      <c r="Z16" s="983"/>
      <c r="AA16" s="983"/>
      <c r="AB16" s="983"/>
      <c r="AD16" s="983"/>
      <c r="AE16" s="983"/>
      <c r="AF16" s="983"/>
      <c r="AH16" s="983"/>
      <c r="AI16" s="983"/>
      <c r="AJ16" s="983"/>
      <c r="AL16" s="983"/>
      <c r="AM16" s="983"/>
      <c r="AN16" s="983"/>
      <c r="AP16" s="983"/>
      <c r="AQ16" s="983"/>
      <c r="AR16" s="983"/>
    </row>
    <row r="17" spans="1:44" x14ac:dyDescent="0.2">
      <c r="A17" s="985">
        <v>4.0999999999999996</v>
      </c>
      <c r="B17" s="912"/>
      <c r="C17" s="912">
        <v>67</v>
      </c>
      <c r="D17" s="912">
        <v>85</v>
      </c>
      <c r="E17" s="912">
        <v>80</v>
      </c>
      <c r="F17" s="912"/>
      <c r="G17" s="912">
        <v>74</v>
      </c>
      <c r="H17" s="912">
        <v>88</v>
      </c>
      <c r="I17" s="912">
        <v>84</v>
      </c>
      <c r="J17" s="912"/>
      <c r="K17" s="912">
        <v>73</v>
      </c>
      <c r="L17" s="912">
        <v>88</v>
      </c>
      <c r="M17" s="912">
        <v>83</v>
      </c>
      <c r="N17" s="912"/>
      <c r="O17" s="912">
        <v>76</v>
      </c>
      <c r="P17" s="912">
        <v>89</v>
      </c>
      <c r="Q17" s="912">
        <v>85</v>
      </c>
      <c r="R17" s="912"/>
      <c r="S17" s="912">
        <v>78</v>
      </c>
      <c r="T17" s="912">
        <v>90</v>
      </c>
      <c r="U17" s="912">
        <v>86</v>
      </c>
      <c r="Z17" s="983"/>
      <c r="AA17" s="983"/>
      <c r="AB17" s="983"/>
      <c r="AD17" s="983"/>
      <c r="AE17" s="983"/>
      <c r="AF17" s="983"/>
      <c r="AH17" s="983"/>
      <c r="AI17" s="983"/>
      <c r="AJ17" s="983"/>
      <c r="AL17" s="983"/>
      <c r="AM17" s="983"/>
      <c r="AN17" s="983"/>
      <c r="AP17" s="983"/>
      <c r="AQ17" s="983"/>
      <c r="AR17" s="983"/>
    </row>
    <row r="18" spans="1:44" x14ac:dyDescent="0.2">
      <c r="A18" s="985">
        <v>4.2</v>
      </c>
      <c r="B18" s="912"/>
      <c r="C18" s="912">
        <v>63</v>
      </c>
      <c r="D18" s="912">
        <v>82</v>
      </c>
      <c r="E18" s="912">
        <v>77</v>
      </c>
      <c r="F18" s="912"/>
      <c r="G18" s="912">
        <v>71</v>
      </c>
      <c r="H18" s="912">
        <v>86</v>
      </c>
      <c r="I18" s="912">
        <v>82</v>
      </c>
      <c r="J18" s="912"/>
      <c r="K18" s="912">
        <v>70</v>
      </c>
      <c r="L18" s="912">
        <v>85</v>
      </c>
      <c r="M18" s="912">
        <v>80</v>
      </c>
      <c r="N18" s="912"/>
      <c r="O18" s="912">
        <v>73</v>
      </c>
      <c r="P18" s="912">
        <v>87</v>
      </c>
      <c r="Q18" s="912">
        <v>83</v>
      </c>
      <c r="R18" s="912"/>
      <c r="S18" s="912">
        <v>75</v>
      </c>
      <c r="T18" s="912">
        <v>88</v>
      </c>
      <c r="U18" s="912">
        <v>84</v>
      </c>
      <c r="Z18" s="983"/>
      <c r="AA18" s="983"/>
      <c r="AB18" s="983"/>
      <c r="AD18" s="983"/>
      <c r="AE18" s="983"/>
      <c r="AF18" s="983"/>
      <c r="AH18" s="983"/>
      <c r="AI18" s="983"/>
      <c r="AJ18" s="983"/>
      <c r="AL18" s="983"/>
      <c r="AM18" s="983"/>
      <c r="AN18" s="983"/>
      <c r="AP18" s="983"/>
      <c r="AQ18" s="983"/>
      <c r="AR18" s="983"/>
    </row>
    <row r="19" spans="1:44" x14ac:dyDescent="0.2">
      <c r="A19" s="985">
        <v>4.3</v>
      </c>
      <c r="B19" s="912"/>
      <c r="C19" s="912">
        <v>58</v>
      </c>
      <c r="D19" s="912">
        <v>78</v>
      </c>
      <c r="E19" s="912">
        <v>73</v>
      </c>
      <c r="F19" s="912"/>
      <c r="G19" s="912">
        <v>67</v>
      </c>
      <c r="H19" s="912">
        <v>83</v>
      </c>
      <c r="I19" s="912">
        <v>79</v>
      </c>
      <c r="J19" s="912"/>
      <c r="K19" s="912">
        <v>65</v>
      </c>
      <c r="L19" s="912">
        <v>82</v>
      </c>
      <c r="M19" s="912">
        <v>77</v>
      </c>
      <c r="N19" s="912"/>
      <c r="O19" s="912">
        <v>69</v>
      </c>
      <c r="P19" s="912">
        <v>85</v>
      </c>
      <c r="Q19" s="912">
        <v>80</v>
      </c>
      <c r="R19" s="912"/>
      <c r="S19" s="912">
        <v>71</v>
      </c>
      <c r="T19" s="912">
        <v>85</v>
      </c>
      <c r="U19" s="912">
        <v>81</v>
      </c>
      <c r="Z19" s="983"/>
      <c r="AA19" s="983"/>
      <c r="AB19" s="983"/>
      <c r="AD19" s="983"/>
      <c r="AE19" s="983"/>
      <c r="AF19" s="983"/>
      <c r="AH19" s="983"/>
      <c r="AI19" s="983"/>
      <c r="AJ19" s="983"/>
      <c r="AL19" s="983"/>
      <c r="AM19" s="983"/>
      <c r="AN19" s="983"/>
      <c r="AP19" s="983"/>
      <c r="AQ19" s="983"/>
      <c r="AR19" s="983"/>
    </row>
    <row r="20" spans="1:44" x14ac:dyDescent="0.2">
      <c r="A20" s="985">
        <v>4.4000000000000004</v>
      </c>
      <c r="B20" s="912"/>
      <c r="C20" s="912">
        <v>52</v>
      </c>
      <c r="D20" s="912">
        <v>74</v>
      </c>
      <c r="E20" s="912">
        <v>68</v>
      </c>
      <c r="F20" s="912"/>
      <c r="G20" s="912">
        <v>62</v>
      </c>
      <c r="H20" s="912">
        <v>80</v>
      </c>
      <c r="I20" s="912">
        <v>75</v>
      </c>
      <c r="J20" s="912"/>
      <c r="K20" s="912">
        <v>59</v>
      </c>
      <c r="L20" s="912">
        <v>78</v>
      </c>
      <c r="M20" s="912">
        <v>73</v>
      </c>
      <c r="N20" s="912"/>
      <c r="O20" s="912">
        <v>63</v>
      </c>
      <c r="P20" s="912">
        <v>81</v>
      </c>
      <c r="Q20" s="912">
        <v>75</v>
      </c>
      <c r="R20" s="912"/>
      <c r="S20" s="912">
        <v>65</v>
      </c>
      <c r="T20" s="912">
        <v>82</v>
      </c>
      <c r="U20" s="912">
        <v>77</v>
      </c>
      <c r="Z20" s="983"/>
      <c r="AA20" s="983"/>
      <c r="AB20" s="983"/>
      <c r="AD20" s="983"/>
      <c r="AE20" s="983"/>
      <c r="AF20" s="983"/>
      <c r="AH20" s="983"/>
      <c r="AI20" s="983"/>
      <c r="AJ20" s="983"/>
      <c r="AL20" s="983"/>
      <c r="AM20" s="983"/>
      <c r="AN20" s="983"/>
      <c r="AP20" s="983"/>
      <c r="AQ20" s="983"/>
      <c r="AR20" s="983"/>
    </row>
    <row r="21" spans="1:44" x14ac:dyDescent="0.2">
      <c r="A21" s="985">
        <v>4.5</v>
      </c>
      <c r="B21" s="912"/>
      <c r="C21" s="912">
        <v>46</v>
      </c>
      <c r="D21" s="912">
        <v>70</v>
      </c>
      <c r="E21" s="912">
        <v>63</v>
      </c>
      <c r="F21" s="912"/>
      <c r="G21" s="912">
        <v>56</v>
      </c>
      <c r="H21" s="912">
        <v>76</v>
      </c>
      <c r="I21" s="912">
        <v>70</v>
      </c>
      <c r="J21" s="912"/>
      <c r="K21" s="912">
        <v>53</v>
      </c>
      <c r="L21" s="912">
        <v>74</v>
      </c>
      <c r="M21" s="912">
        <v>67</v>
      </c>
      <c r="N21" s="912"/>
      <c r="O21" s="912">
        <v>57</v>
      </c>
      <c r="P21" s="912">
        <v>76</v>
      </c>
      <c r="Q21" s="912">
        <v>70</v>
      </c>
      <c r="R21" s="912"/>
      <c r="S21" s="912">
        <v>58</v>
      </c>
      <c r="T21" s="912">
        <v>77</v>
      </c>
      <c r="U21" s="912">
        <v>71</v>
      </c>
      <c r="Z21" s="983"/>
      <c r="AA21" s="983"/>
      <c r="AB21" s="983"/>
      <c r="AD21" s="983"/>
      <c r="AE21" s="983"/>
      <c r="AF21" s="983"/>
      <c r="AH21" s="983"/>
      <c r="AI21" s="983"/>
      <c r="AJ21" s="983"/>
      <c r="AL21" s="983"/>
      <c r="AM21" s="983"/>
      <c r="AN21" s="983"/>
      <c r="AP21" s="983"/>
      <c r="AQ21" s="983"/>
      <c r="AR21" s="983"/>
    </row>
    <row r="22" spans="1:44" x14ac:dyDescent="0.2">
      <c r="A22" s="985">
        <v>4.5999999999999996</v>
      </c>
      <c r="B22" s="912"/>
      <c r="C22" s="912">
        <v>40</v>
      </c>
      <c r="D22" s="912">
        <v>64</v>
      </c>
      <c r="E22" s="912">
        <v>57</v>
      </c>
      <c r="F22" s="912"/>
      <c r="G22" s="912">
        <v>50</v>
      </c>
      <c r="H22" s="912">
        <v>71</v>
      </c>
      <c r="I22" s="912">
        <v>65</v>
      </c>
      <c r="J22" s="912"/>
      <c r="K22" s="912">
        <v>47</v>
      </c>
      <c r="L22" s="912">
        <v>69</v>
      </c>
      <c r="M22" s="912">
        <v>62</v>
      </c>
      <c r="N22" s="912"/>
      <c r="O22" s="912">
        <v>50</v>
      </c>
      <c r="P22" s="912">
        <v>71</v>
      </c>
      <c r="Q22" s="912">
        <v>64</v>
      </c>
      <c r="R22" s="912"/>
      <c r="S22" s="912">
        <v>51</v>
      </c>
      <c r="T22" s="912">
        <v>72</v>
      </c>
      <c r="U22" s="912">
        <v>65</v>
      </c>
      <c r="Z22" s="983"/>
      <c r="AA22" s="983"/>
      <c r="AB22" s="983"/>
      <c r="AD22" s="983"/>
      <c r="AE22" s="983"/>
      <c r="AF22" s="983"/>
      <c r="AH22" s="983"/>
      <c r="AI22" s="983"/>
      <c r="AJ22" s="983"/>
      <c r="AL22" s="983"/>
      <c r="AM22" s="983"/>
      <c r="AN22" s="983"/>
      <c r="AP22" s="983"/>
      <c r="AQ22" s="983"/>
      <c r="AR22" s="983"/>
    </row>
    <row r="23" spans="1:44" x14ac:dyDescent="0.2">
      <c r="A23" s="985">
        <v>4.7</v>
      </c>
      <c r="B23" s="912"/>
      <c r="C23" s="912">
        <v>34</v>
      </c>
      <c r="D23" s="912">
        <v>58</v>
      </c>
      <c r="E23" s="912">
        <v>51</v>
      </c>
      <c r="F23" s="912"/>
      <c r="G23" s="912">
        <v>43</v>
      </c>
      <c r="H23" s="912">
        <v>66</v>
      </c>
      <c r="I23" s="912">
        <v>59</v>
      </c>
      <c r="J23" s="912"/>
      <c r="K23" s="912">
        <v>39</v>
      </c>
      <c r="L23" s="912">
        <v>62</v>
      </c>
      <c r="M23" s="912">
        <v>55</v>
      </c>
      <c r="N23" s="912"/>
      <c r="O23" s="912">
        <v>42</v>
      </c>
      <c r="P23" s="912">
        <v>65</v>
      </c>
      <c r="Q23" s="912">
        <v>58</v>
      </c>
      <c r="R23" s="912"/>
      <c r="S23" s="912">
        <v>44</v>
      </c>
      <c r="T23" s="912">
        <v>66</v>
      </c>
      <c r="U23" s="912">
        <v>59</v>
      </c>
      <c r="Z23" s="983"/>
      <c r="AA23" s="983"/>
      <c r="AB23" s="983"/>
      <c r="AD23" s="983"/>
      <c r="AE23" s="983"/>
      <c r="AF23" s="983"/>
      <c r="AH23" s="983"/>
      <c r="AI23" s="983"/>
      <c r="AJ23" s="983"/>
      <c r="AL23" s="983"/>
      <c r="AM23" s="983"/>
      <c r="AN23" s="983"/>
      <c r="AP23" s="983"/>
      <c r="AQ23" s="983"/>
      <c r="AR23" s="983"/>
    </row>
    <row r="24" spans="1:44" x14ac:dyDescent="0.2">
      <c r="A24" s="985">
        <v>4.8</v>
      </c>
      <c r="B24" s="912"/>
      <c r="C24" s="912">
        <v>28</v>
      </c>
      <c r="D24" s="912">
        <v>52</v>
      </c>
      <c r="E24" s="912">
        <v>46</v>
      </c>
      <c r="F24" s="912"/>
      <c r="G24" s="912">
        <v>36</v>
      </c>
      <c r="H24" s="912">
        <v>60</v>
      </c>
      <c r="I24" s="912">
        <v>53</v>
      </c>
      <c r="J24" s="912"/>
      <c r="K24" s="912">
        <v>33</v>
      </c>
      <c r="L24" s="912">
        <v>56</v>
      </c>
      <c r="M24" s="912">
        <v>49</v>
      </c>
      <c r="N24" s="912"/>
      <c r="O24" s="912">
        <v>36</v>
      </c>
      <c r="P24" s="912">
        <v>59</v>
      </c>
      <c r="Q24" s="912">
        <v>52</v>
      </c>
      <c r="R24" s="912"/>
      <c r="S24" s="912">
        <v>37</v>
      </c>
      <c r="T24" s="912">
        <v>60</v>
      </c>
      <c r="U24" s="912">
        <v>52</v>
      </c>
      <c r="Z24" s="983"/>
      <c r="AA24" s="983"/>
      <c r="AB24" s="983"/>
      <c r="AD24" s="983"/>
      <c r="AE24" s="983"/>
      <c r="AF24" s="983"/>
      <c r="AH24" s="983"/>
      <c r="AI24" s="983"/>
      <c r="AJ24" s="983"/>
      <c r="AL24" s="983"/>
      <c r="AM24" s="983"/>
      <c r="AN24" s="983"/>
      <c r="AP24" s="983"/>
      <c r="AQ24" s="983"/>
      <c r="AR24" s="983"/>
    </row>
    <row r="25" spans="1:44" x14ac:dyDescent="0.2">
      <c r="A25" s="985">
        <v>4.9000000000000004</v>
      </c>
      <c r="B25" s="912"/>
      <c r="C25" s="912">
        <v>23</v>
      </c>
      <c r="D25" s="912">
        <v>46</v>
      </c>
      <c r="E25" s="912">
        <v>39</v>
      </c>
      <c r="F25" s="912"/>
      <c r="G25" s="912">
        <v>30</v>
      </c>
      <c r="H25" s="912">
        <v>54</v>
      </c>
      <c r="I25" s="912">
        <v>47</v>
      </c>
      <c r="J25" s="912"/>
      <c r="K25" s="912">
        <v>28</v>
      </c>
      <c r="L25" s="912">
        <v>50</v>
      </c>
      <c r="M25" s="912">
        <v>43</v>
      </c>
      <c r="N25" s="912"/>
      <c r="O25" s="912">
        <v>30</v>
      </c>
      <c r="P25" s="912">
        <v>53</v>
      </c>
      <c r="Q25" s="912">
        <v>45</v>
      </c>
      <c r="R25" s="912"/>
      <c r="S25" s="912">
        <v>31</v>
      </c>
      <c r="T25" s="912">
        <v>53</v>
      </c>
      <c r="U25" s="912">
        <v>46</v>
      </c>
      <c r="Z25" s="983"/>
      <c r="AA25" s="983"/>
      <c r="AB25" s="983"/>
      <c r="AD25" s="983"/>
      <c r="AE25" s="983"/>
      <c r="AF25" s="983"/>
      <c r="AH25" s="983"/>
      <c r="AI25" s="983"/>
      <c r="AJ25" s="983"/>
      <c r="AL25" s="983"/>
      <c r="AM25" s="983"/>
      <c r="AN25" s="983"/>
      <c r="AP25" s="983"/>
      <c r="AQ25" s="983"/>
      <c r="AR25" s="983"/>
    </row>
    <row r="26" spans="1:44" x14ac:dyDescent="0.2">
      <c r="A26" s="984">
        <v>5</v>
      </c>
      <c r="B26" s="912"/>
      <c r="C26" s="912">
        <v>18</v>
      </c>
      <c r="D26" s="912">
        <v>39</v>
      </c>
      <c r="E26" s="912">
        <v>34</v>
      </c>
      <c r="F26" s="912"/>
      <c r="G26" s="912">
        <v>25</v>
      </c>
      <c r="H26" s="912">
        <v>48</v>
      </c>
      <c r="I26" s="912">
        <v>41</v>
      </c>
      <c r="J26" s="912"/>
      <c r="K26" s="912">
        <v>23</v>
      </c>
      <c r="L26" s="912">
        <v>45</v>
      </c>
      <c r="M26" s="912">
        <v>38</v>
      </c>
      <c r="N26" s="912"/>
      <c r="O26" s="912">
        <v>24</v>
      </c>
      <c r="P26" s="912">
        <v>47</v>
      </c>
      <c r="Q26" s="912">
        <v>40</v>
      </c>
      <c r="R26" s="912"/>
      <c r="S26" s="912">
        <v>25</v>
      </c>
      <c r="T26" s="912">
        <v>47</v>
      </c>
      <c r="U26" s="912">
        <v>40</v>
      </c>
      <c r="Z26" s="983"/>
      <c r="AA26" s="983"/>
      <c r="AB26" s="983"/>
      <c r="AD26" s="983"/>
      <c r="AE26" s="983"/>
      <c r="AF26" s="983"/>
      <c r="AH26" s="983"/>
      <c r="AI26" s="983"/>
      <c r="AJ26" s="983"/>
      <c r="AL26" s="983"/>
      <c r="AM26" s="983"/>
      <c r="AN26" s="983"/>
      <c r="AP26" s="983"/>
      <c r="AQ26" s="983"/>
      <c r="AR26" s="983"/>
    </row>
    <row r="27" spans="1:44" x14ac:dyDescent="0.2">
      <c r="A27" s="984">
        <v>5.0999999999999996</v>
      </c>
      <c r="B27" s="912"/>
      <c r="C27" s="912">
        <v>14</v>
      </c>
      <c r="D27" s="912">
        <v>33</v>
      </c>
      <c r="E27" s="912">
        <v>28</v>
      </c>
      <c r="F27" s="912"/>
      <c r="G27" s="912">
        <v>20</v>
      </c>
      <c r="H27" s="912">
        <v>42</v>
      </c>
      <c r="I27" s="912">
        <v>35</v>
      </c>
      <c r="J27" s="912"/>
      <c r="K27" s="912">
        <v>19</v>
      </c>
      <c r="L27" s="912">
        <v>39</v>
      </c>
      <c r="M27" s="912">
        <v>33</v>
      </c>
      <c r="N27" s="912"/>
      <c r="O27" s="912">
        <v>20</v>
      </c>
      <c r="P27" s="912">
        <v>41</v>
      </c>
      <c r="Q27" s="912">
        <v>34</v>
      </c>
      <c r="R27" s="912"/>
      <c r="S27" s="912">
        <v>20</v>
      </c>
      <c r="T27" s="912">
        <v>41</v>
      </c>
      <c r="U27" s="912">
        <v>34</v>
      </c>
      <c r="Z27" s="983"/>
      <c r="AA27" s="983"/>
      <c r="AB27" s="983"/>
      <c r="AD27" s="983"/>
      <c r="AE27" s="983"/>
      <c r="AF27" s="983"/>
      <c r="AH27" s="983"/>
      <c r="AI27" s="983"/>
      <c r="AJ27" s="983"/>
      <c r="AL27" s="983"/>
      <c r="AM27" s="983"/>
      <c r="AN27" s="983"/>
      <c r="AP27" s="983"/>
      <c r="AQ27" s="983"/>
      <c r="AR27" s="983"/>
    </row>
    <row r="28" spans="1:44" x14ac:dyDescent="0.2">
      <c r="A28" s="984">
        <v>5.2</v>
      </c>
      <c r="B28" s="912"/>
      <c r="C28" s="912">
        <v>10</v>
      </c>
      <c r="D28" s="912">
        <v>27</v>
      </c>
      <c r="E28" s="912">
        <v>22</v>
      </c>
      <c r="F28" s="912"/>
      <c r="G28" s="912">
        <v>16</v>
      </c>
      <c r="H28" s="912">
        <v>36</v>
      </c>
      <c r="I28" s="912">
        <v>30</v>
      </c>
      <c r="J28" s="912"/>
      <c r="K28" s="912">
        <v>15</v>
      </c>
      <c r="L28" s="912">
        <v>33</v>
      </c>
      <c r="M28" s="912">
        <v>28</v>
      </c>
      <c r="N28" s="912"/>
      <c r="O28" s="912">
        <v>16</v>
      </c>
      <c r="P28" s="912">
        <v>35</v>
      </c>
      <c r="Q28" s="912">
        <v>29</v>
      </c>
      <c r="R28" s="912"/>
      <c r="S28" s="912">
        <v>16</v>
      </c>
      <c r="T28" s="912">
        <v>35</v>
      </c>
      <c r="U28" s="912">
        <v>29</v>
      </c>
      <c r="Z28" s="983"/>
      <c r="AA28" s="983"/>
      <c r="AB28" s="983"/>
      <c r="AD28" s="983"/>
      <c r="AE28" s="983"/>
      <c r="AF28" s="983"/>
      <c r="AH28" s="983"/>
      <c r="AI28" s="983"/>
      <c r="AJ28" s="983"/>
      <c r="AL28" s="983"/>
      <c r="AM28" s="983"/>
      <c r="AN28" s="983"/>
      <c r="AP28" s="983"/>
      <c r="AQ28" s="983"/>
      <c r="AR28" s="983"/>
    </row>
    <row r="29" spans="1:44" x14ac:dyDescent="0.2">
      <c r="A29" s="984">
        <v>5.3</v>
      </c>
      <c r="B29" s="912"/>
      <c r="C29" s="912">
        <v>7</v>
      </c>
      <c r="D29" s="912">
        <v>21</v>
      </c>
      <c r="E29" s="912">
        <v>17</v>
      </c>
      <c r="F29" s="912"/>
      <c r="G29" s="912">
        <v>12</v>
      </c>
      <c r="H29" s="912">
        <v>30</v>
      </c>
      <c r="I29" s="912">
        <v>25</v>
      </c>
      <c r="J29" s="912"/>
      <c r="K29" s="912">
        <v>11</v>
      </c>
      <c r="L29" s="912">
        <v>28</v>
      </c>
      <c r="M29" s="912">
        <v>23</v>
      </c>
      <c r="N29" s="912"/>
      <c r="O29" s="912">
        <v>12</v>
      </c>
      <c r="P29" s="912">
        <v>29</v>
      </c>
      <c r="Q29" s="912">
        <v>24</v>
      </c>
      <c r="R29" s="912"/>
      <c r="S29" s="912">
        <v>12</v>
      </c>
      <c r="T29" s="912">
        <v>29</v>
      </c>
      <c r="U29" s="912">
        <v>23</v>
      </c>
      <c r="Z29" s="983"/>
      <c r="AA29" s="983"/>
      <c r="AB29" s="983"/>
      <c r="AD29" s="983"/>
      <c r="AE29" s="983"/>
      <c r="AF29" s="983"/>
      <c r="AH29" s="983"/>
      <c r="AI29" s="983"/>
      <c r="AJ29" s="983"/>
      <c r="AL29" s="983"/>
      <c r="AM29" s="983"/>
      <c r="AN29" s="983"/>
      <c r="AP29" s="983"/>
      <c r="AQ29" s="983"/>
      <c r="AR29" s="983"/>
    </row>
    <row r="30" spans="1:44" x14ac:dyDescent="0.2">
      <c r="A30" s="984">
        <v>5.4</v>
      </c>
      <c r="B30" s="912"/>
      <c r="C30" s="912">
        <v>5</v>
      </c>
      <c r="D30" s="912">
        <v>15</v>
      </c>
      <c r="E30" s="912">
        <v>12</v>
      </c>
      <c r="F30" s="912"/>
      <c r="G30" s="912">
        <v>9</v>
      </c>
      <c r="H30" s="912">
        <v>25</v>
      </c>
      <c r="I30" s="912">
        <v>20</v>
      </c>
      <c r="J30" s="912"/>
      <c r="K30" s="912">
        <v>9</v>
      </c>
      <c r="L30" s="912">
        <v>23</v>
      </c>
      <c r="M30" s="912">
        <v>19</v>
      </c>
      <c r="N30" s="912"/>
      <c r="O30" s="912">
        <v>9</v>
      </c>
      <c r="P30" s="912">
        <v>24</v>
      </c>
      <c r="Q30" s="912">
        <v>19</v>
      </c>
      <c r="R30" s="912"/>
      <c r="S30" s="912">
        <v>9</v>
      </c>
      <c r="T30" s="912">
        <v>23</v>
      </c>
      <c r="U30" s="912">
        <v>19</v>
      </c>
      <c r="Z30" s="983"/>
      <c r="AA30" s="983"/>
      <c r="AB30" s="983"/>
      <c r="AD30" s="983"/>
      <c r="AE30" s="983"/>
      <c r="AF30" s="983"/>
      <c r="AH30" s="983"/>
      <c r="AI30" s="983"/>
      <c r="AJ30" s="983"/>
      <c r="AL30" s="983"/>
      <c r="AM30" s="983"/>
      <c r="AN30" s="983"/>
      <c r="AP30" s="983"/>
      <c r="AQ30" s="983"/>
      <c r="AR30" s="983"/>
    </row>
    <row r="31" spans="1:44" x14ac:dyDescent="0.2">
      <c r="A31" s="984">
        <v>5.5</v>
      </c>
      <c r="B31" s="912"/>
      <c r="C31" s="912">
        <v>3</v>
      </c>
      <c r="D31" s="912">
        <v>10</v>
      </c>
      <c r="E31" s="912">
        <v>8</v>
      </c>
      <c r="F31" s="912"/>
      <c r="G31" s="912">
        <v>7</v>
      </c>
      <c r="H31" s="912">
        <v>19</v>
      </c>
      <c r="I31" s="912">
        <v>16</v>
      </c>
      <c r="J31" s="912"/>
      <c r="K31" s="912">
        <v>6</v>
      </c>
      <c r="L31" s="912">
        <v>18</v>
      </c>
      <c r="M31" s="912">
        <v>15</v>
      </c>
      <c r="N31" s="912"/>
      <c r="O31" s="912">
        <v>7</v>
      </c>
      <c r="P31" s="912">
        <v>19</v>
      </c>
      <c r="Q31" s="912">
        <v>15</v>
      </c>
      <c r="R31" s="912"/>
      <c r="S31" s="912">
        <v>6</v>
      </c>
      <c r="T31" s="912">
        <v>18</v>
      </c>
      <c r="U31" s="912">
        <v>14</v>
      </c>
      <c r="Z31" s="983"/>
      <c r="AA31" s="983"/>
      <c r="AB31" s="983"/>
      <c r="AD31" s="983"/>
      <c r="AE31" s="983"/>
      <c r="AF31" s="983"/>
      <c r="AH31" s="983"/>
      <c r="AI31" s="983"/>
      <c r="AJ31" s="983"/>
      <c r="AL31" s="983"/>
      <c r="AM31" s="983"/>
      <c r="AN31" s="983"/>
      <c r="AP31" s="983"/>
      <c r="AQ31" s="983"/>
      <c r="AR31" s="983"/>
    </row>
    <row r="32" spans="1:44" x14ac:dyDescent="0.2">
      <c r="A32" s="984">
        <v>5.6</v>
      </c>
      <c r="B32" s="912"/>
      <c r="C32" s="912">
        <v>1</v>
      </c>
      <c r="D32" s="912">
        <v>5</v>
      </c>
      <c r="E32" s="912">
        <v>4</v>
      </c>
      <c r="F32" s="912"/>
      <c r="G32" s="912">
        <v>5</v>
      </c>
      <c r="H32" s="912">
        <v>15</v>
      </c>
      <c r="I32" s="912">
        <v>12</v>
      </c>
      <c r="J32" s="912"/>
      <c r="K32" s="912">
        <v>4</v>
      </c>
      <c r="L32" s="912">
        <v>14</v>
      </c>
      <c r="M32" s="912">
        <v>11</v>
      </c>
      <c r="N32" s="912"/>
      <c r="O32" s="912">
        <v>5</v>
      </c>
      <c r="P32" s="912">
        <v>14</v>
      </c>
      <c r="Q32" s="912">
        <v>11</v>
      </c>
      <c r="R32" s="912"/>
      <c r="S32" s="912">
        <v>4</v>
      </c>
      <c r="T32" s="912">
        <v>14</v>
      </c>
      <c r="U32" s="912">
        <v>11</v>
      </c>
      <c r="Z32" s="983"/>
      <c r="AA32" s="983"/>
      <c r="AB32" s="983"/>
      <c r="AD32" s="983"/>
      <c r="AE32" s="983"/>
      <c r="AF32" s="983"/>
      <c r="AH32" s="983"/>
      <c r="AI32" s="983"/>
      <c r="AJ32" s="983"/>
      <c r="AL32" s="983"/>
      <c r="AM32" s="983"/>
      <c r="AN32" s="983"/>
      <c r="AP32" s="983"/>
      <c r="AQ32" s="983"/>
      <c r="AR32" s="983"/>
    </row>
    <row r="33" spans="1:44" x14ac:dyDescent="0.2">
      <c r="A33" s="984">
        <v>5.7</v>
      </c>
      <c r="B33" s="912"/>
      <c r="C33" s="912">
        <v>0</v>
      </c>
      <c r="D33" s="912">
        <v>2</v>
      </c>
      <c r="E33" s="912">
        <v>2</v>
      </c>
      <c r="F33" s="912"/>
      <c r="G33" s="912">
        <v>3</v>
      </c>
      <c r="H33" s="912">
        <v>10</v>
      </c>
      <c r="I33" s="912">
        <v>8</v>
      </c>
      <c r="J33" s="912"/>
      <c r="K33" s="912">
        <v>3</v>
      </c>
      <c r="L33" s="912">
        <v>10</v>
      </c>
      <c r="M33" s="912">
        <v>7</v>
      </c>
      <c r="N33" s="912"/>
      <c r="O33" s="912">
        <v>4</v>
      </c>
      <c r="P33" s="912">
        <v>11</v>
      </c>
      <c r="Q33" s="912">
        <v>9</v>
      </c>
      <c r="R33" s="912"/>
      <c r="S33" s="912">
        <v>4</v>
      </c>
      <c r="T33" s="912">
        <v>11</v>
      </c>
      <c r="U33" s="912">
        <v>9</v>
      </c>
      <c r="Z33" s="983"/>
      <c r="AA33" s="983"/>
      <c r="AB33" s="983"/>
      <c r="AD33" s="983"/>
      <c r="AE33" s="983"/>
      <c r="AF33" s="983"/>
      <c r="AH33" s="983"/>
      <c r="AI33" s="983"/>
      <c r="AJ33" s="983"/>
      <c r="AL33" s="983"/>
      <c r="AM33" s="983"/>
      <c r="AN33" s="983"/>
      <c r="AP33" s="983"/>
      <c r="AQ33" s="983"/>
      <c r="AR33" s="983"/>
    </row>
    <row r="34" spans="1:44" x14ac:dyDescent="0.2">
      <c r="A34" s="984">
        <v>5.8</v>
      </c>
      <c r="B34" s="912"/>
      <c r="C34" s="912">
        <v>0</v>
      </c>
      <c r="D34" s="912">
        <v>1</v>
      </c>
      <c r="E34" s="912">
        <v>1</v>
      </c>
      <c r="F34" s="912"/>
      <c r="G34" s="912">
        <v>2</v>
      </c>
      <c r="H34" s="912">
        <v>6</v>
      </c>
      <c r="I34" s="912">
        <v>5</v>
      </c>
      <c r="J34" s="912"/>
      <c r="K34" s="912">
        <v>2</v>
      </c>
      <c r="L34" s="912">
        <v>8</v>
      </c>
      <c r="M34" s="912">
        <v>6</v>
      </c>
      <c r="N34" s="912"/>
      <c r="O34" s="912">
        <v>3</v>
      </c>
      <c r="P34" s="912">
        <v>10</v>
      </c>
      <c r="Q34" s="912">
        <v>8</v>
      </c>
      <c r="R34" s="912"/>
      <c r="S34" s="912">
        <v>3</v>
      </c>
      <c r="T34" s="912">
        <v>10</v>
      </c>
      <c r="U34" s="912">
        <v>8</v>
      </c>
      <c r="Z34" s="983"/>
      <c r="AA34" s="983"/>
      <c r="AB34" s="983"/>
      <c r="AD34" s="983"/>
      <c r="AE34" s="983"/>
      <c r="AF34" s="983"/>
      <c r="AH34" s="983"/>
      <c r="AI34" s="983"/>
      <c r="AJ34" s="983"/>
      <c r="AL34" s="983"/>
      <c r="AM34" s="983"/>
      <c r="AN34" s="983"/>
      <c r="AP34" s="983"/>
      <c r="AQ34" s="983"/>
      <c r="AR34" s="983"/>
    </row>
    <row r="35" spans="1:44" x14ac:dyDescent="0.2">
      <c r="A35" s="985">
        <v>5.9</v>
      </c>
      <c r="B35" s="912"/>
      <c r="C35" s="912">
        <v>0</v>
      </c>
      <c r="D35" s="912">
        <v>0</v>
      </c>
      <c r="E35" s="912">
        <v>0</v>
      </c>
      <c r="F35" s="912"/>
      <c r="G35" s="912">
        <v>1</v>
      </c>
      <c r="H35" s="912">
        <v>4</v>
      </c>
      <c r="I35" s="912">
        <v>3</v>
      </c>
      <c r="J35" s="912"/>
      <c r="K35" s="912">
        <v>2</v>
      </c>
      <c r="L35" s="912">
        <v>7</v>
      </c>
      <c r="M35" s="912">
        <v>5</v>
      </c>
      <c r="N35" s="912"/>
      <c r="O35" s="912">
        <v>3</v>
      </c>
      <c r="P35" s="912">
        <v>9</v>
      </c>
      <c r="Q35" s="912">
        <v>7</v>
      </c>
      <c r="R35" s="912"/>
      <c r="S35" s="912">
        <v>3</v>
      </c>
      <c r="T35" s="912">
        <v>9</v>
      </c>
      <c r="U35" s="912">
        <v>7</v>
      </c>
      <c r="Z35" s="983"/>
      <c r="AA35" s="983"/>
      <c r="AB35" s="983"/>
      <c r="AD35" s="983"/>
      <c r="AE35" s="983"/>
      <c r="AF35" s="983"/>
      <c r="AH35" s="983"/>
      <c r="AI35" s="983"/>
      <c r="AJ35" s="983"/>
      <c r="AL35" s="983"/>
      <c r="AM35" s="983"/>
      <c r="AN35" s="983"/>
      <c r="AP35" s="983"/>
      <c r="AQ35" s="983"/>
      <c r="AR35" s="983"/>
    </row>
    <row r="36" spans="1:44" x14ac:dyDescent="0.2">
      <c r="A36" s="985">
        <v>6</v>
      </c>
      <c r="B36" s="912"/>
      <c r="C36" s="986" t="s">
        <v>608</v>
      </c>
      <c r="D36" s="986" t="s">
        <v>608</v>
      </c>
      <c r="E36" s="986" t="s">
        <v>608</v>
      </c>
      <c r="F36" s="912"/>
      <c r="G36" s="912">
        <v>1</v>
      </c>
      <c r="H36" s="912">
        <v>3</v>
      </c>
      <c r="I36" s="912">
        <v>3</v>
      </c>
      <c r="J36" s="912"/>
      <c r="K36" s="912">
        <v>1</v>
      </c>
      <c r="L36" s="912">
        <v>5</v>
      </c>
      <c r="M36" s="912">
        <v>4</v>
      </c>
      <c r="N36" s="912"/>
      <c r="O36" s="912">
        <v>1</v>
      </c>
      <c r="P36" s="912">
        <v>6</v>
      </c>
      <c r="Q36" s="912">
        <v>4</v>
      </c>
      <c r="R36" s="912"/>
      <c r="S36" s="912">
        <v>1</v>
      </c>
      <c r="T36" s="912">
        <v>6</v>
      </c>
      <c r="U36" s="912">
        <v>4</v>
      </c>
      <c r="Z36" s="983"/>
      <c r="AA36" s="983"/>
      <c r="AB36" s="983"/>
      <c r="AD36" s="983"/>
      <c r="AE36" s="983"/>
      <c r="AF36" s="983"/>
      <c r="AH36" s="983"/>
      <c r="AI36" s="983"/>
      <c r="AJ36" s="983"/>
      <c r="AL36" s="983"/>
      <c r="AM36" s="983"/>
      <c r="AN36" s="983"/>
      <c r="AP36" s="983"/>
      <c r="AQ36" s="983"/>
      <c r="AR36" s="983"/>
    </row>
    <row r="37" spans="1:44" ht="15" x14ac:dyDescent="0.25">
      <c r="A37" s="987"/>
      <c r="B37" s="988"/>
      <c r="C37" s="988"/>
      <c r="D37" s="988"/>
      <c r="E37" s="988"/>
      <c r="F37" s="988"/>
      <c r="G37" s="988"/>
      <c r="H37" s="988"/>
      <c r="I37" s="988"/>
      <c r="J37" s="988"/>
      <c r="K37" s="988"/>
      <c r="L37" s="988"/>
      <c r="M37" s="988"/>
      <c r="N37" s="988"/>
      <c r="O37" s="988"/>
      <c r="P37" s="988"/>
      <c r="Q37" s="988"/>
      <c r="R37" s="988"/>
      <c r="S37" s="988"/>
      <c r="T37" s="301" t="s">
        <v>55</v>
      </c>
      <c r="U37" s="301" t="s">
        <v>55</v>
      </c>
    </row>
    <row r="38" spans="1:44" ht="15" x14ac:dyDescent="0.25">
      <c r="A38" s="987"/>
      <c r="B38" s="988"/>
      <c r="C38" s="988"/>
      <c r="D38" s="988"/>
      <c r="E38" s="988"/>
      <c r="F38" s="988"/>
      <c r="G38" s="988"/>
      <c r="H38" s="988"/>
      <c r="I38" s="988"/>
      <c r="J38" s="988"/>
      <c r="K38" s="988"/>
      <c r="L38" s="988"/>
      <c r="M38" s="988"/>
      <c r="N38" s="988"/>
      <c r="O38" s="988"/>
      <c r="P38" s="988"/>
      <c r="Q38" s="988"/>
      <c r="R38" s="988"/>
      <c r="S38" s="988"/>
      <c r="T38" s="988"/>
      <c r="U38" s="988"/>
    </row>
    <row r="39" spans="1:44" ht="17.25" x14ac:dyDescent="0.25">
      <c r="A39" s="987"/>
      <c r="B39" s="988"/>
      <c r="C39" s="988"/>
      <c r="D39" s="988"/>
      <c r="E39" s="988"/>
      <c r="F39" s="988"/>
      <c r="G39" s="988"/>
      <c r="H39" s="988"/>
      <c r="I39" s="988"/>
      <c r="J39" s="988"/>
      <c r="K39" s="988"/>
      <c r="L39" s="989"/>
      <c r="M39" s="989"/>
      <c r="N39" s="988"/>
      <c r="O39" s="988"/>
      <c r="P39" s="989"/>
      <c r="Q39" s="989"/>
      <c r="R39" s="988"/>
      <c r="S39" s="988"/>
      <c r="T39" s="989"/>
      <c r="U39" s="989" t="s">
        <v>549</v>
      </c>
    </row>
    <row r="40" spans="1:44" x14ac:dyDescent="0.2">
      <c r="A40" s="978" t="s">
        <v>604</v>
      </c>
      <c r="B40" s="978"/>
      <c r="C40" s="1189">
        <v>2011</v>
      </c>
      <c r="D40" s="1189"/>
      <c r="E40" s="1189"/>
      <c r="F40" s="999"/>
      <c r="G40" s="1189">
        <v>2012</v>
      </c>
      <c r="H40" s="1189"/>
      <c r="I40" s="1189"/>
      <c r="J40" s="999"/>
      <c r="K40" s="1190">
        <v>2013</v>
      </c>
      <c r="L40" s="1190"/>
      <c r="M40" s="1190"/>
      <c r="N40" s="1000"/>
      <c r="O40" s="1190">
        <v>2014</v>
      </c>
      <c r="P40" s="1190"/>
      <c r="Q40" s="1190"/>
      <c r="R40" s="1000"/>
      <c r="S40" s="1190">
        <v>2015</v>
      </c>
      <c r="T40" s="1190"/>
      <c r="U40" s="1190"/>
    </row>
    <row r="41" spans="1:44" x14ac:dyDescent="0.2">
      <c r="A41" s="978" t="s">
        <v>605</v>
      </c>
      <c r="B41" s="978"/>
      <c r="C41" s="1189" t="s">
        <v>548</v>
      </c>
      <c r="D41" s="1189"/>
      <c r="E41" s="1189"/>
      <c r="F41" s="978"/>
      <c r="G41" s="1189" t="s">
        <v>548</v>
      </c>
      <c r="H41" s="1189"/>
      <c r="I41" s="1189"/>
      <c r="J41" s="978"/>
      <c r="K41" s="1189" t="s">
        <v>548</v>
      </c>
      <c r="L41" s="1189"/>
      <c r="M41" s="1189"/>
      <c r="N41" s="978"/>
      <c r="O41" s="1189" t="s">
        <v>548</v>
      </c>
      <c r="P41" s="1189"/>
      <c r="Q41" s="1189"/>
      <c r="R41" s="978"/>
      <c r="S41" s="1189" t="s">
        <v>548</v>
      </c>
      <c r="T41" s="1189"/>
      <c r="U41" s="1189"/>
    </row>
    <row r="42" spans="1:44" ht="22.5" x14ac:dyDescent="0.2">
      <c r="A42" s="978" t="s">
        <v>606</v>
      </c>
      <c r="B42" s="978"/>
      <c r="C42" s="978" t="s">
        <v>607</v>
      </c>
      <c r="D42" s="978" t="s">
        <v>47</v>
      </c>
      <c r="E42" s="978" t="s">
        <v>27</v>
      </c>
      <c r="F42" s="978"/>
      <c r="G42" s="978" t="s">
        <v>607</v>
      </c>
      <c r="H42" s="978" t="s">
        <v>47</v>
      </c>
      <c r="I42" s="978" t="s">
        <v>27</v>
      </c>
      <c r="J42" s="978"/>
      <c r="K42" s="978" t="s">
        <v>607</v>
      </c>
      <c r="L42" s="978" t="s">
        <v>47</v>
      </c>
      <c r="M42" s="978" t="s">
        <v>27</v>
      </c>
      <c r="N42" s="979"/>
      <c r="O42" s="978" t="s">
        <v>607</v>
      </c>
      <c r="P42" s="978" t="s">
        <v>47</v>
      </c>
      <c r="Q42" s="978" t="s">
        <v>27</v>
      </c>
      <c r="R42" s="979"/>
      <c r="S42" s="978" t="s">
        <v>607</v>
      </c>
      <c r="T42" s="978" t="s">
        <v>47</v>
      </c>
      <c r="U42" s="978" t="s">
        <v>27</v>
      </c>
    </row>
    <row r="43" spans="1:44" x14ac:dyDescent="0.2">
      <c r="A43" s="982">
        <v>0</v>
      </c>
      <c r="B43" s="904"/>
      <c r="C43" s="904">
        <v>151880</v>
      </c>
      <c r="D43" s="904">
        <v>394224</v>
      </c>
      <c r="E43" s="904">
        <v>546104</v>
      </c>
      <c r="F43" s="904"/>
      <c r="G43" s="904">
        <v>157158</v>
      </c>
      <c r="H43" s="904">
        <v>379757</v>
      </c>
      <c r="I43" s="904">
        <v>536915</v>
      </c>
      <c r="J43" s="904"/>
      <c r="K43" s="904">
        <v>164026</v>
      </c>
      <c r="L43" s="904">
        <v>369349</v>
      </c>
      <c r="M43" s="904">
        <v>533375</v>
      </c>
      <c r="N43" s="904"/>
      <c r="O43" s="904">
        <v>171308</v>
      </c>
      <c r="P43" s="904">
        <v>382487</v>
      </c>
      <c r="Q43" s="904">
        <v>553795</v>
      </c>
      <c r="R43" s="904"/>
      <c r="S43" s="904">
        <v>180998</v>
      </c>
      <c r="T43" s="904">
        <v>390836</v>
      </c>
      <c r="U43" s="904">
        <v>571834</v>
      </c>
    </row>
    <row r="44" spans="1:44" x14ac:dyDescent="0.2">
      <c r="A44" s="984">
        <v>3</v>
      </c>
      <c r="B44" s="904"/>
      <c r="C44" s="904">
        <v>138990</v>
      </c>
      <c r="D44" s="904">
        <v>381605</v>
      </c>
      <c r="E44" s="904">
        <v>520595</v>
      </c>
      <c r="F44" s="904"/>
      <c r="G44" s="904">
        <v>145906</v>
      </c>
      <c r="H44" s="904">
        <v>369068</v>
      </c>
      <c r="I44" s="904">
        <v>514974</v>
      </c>
      <c r="J44" s="904"/>
      <c r="K44" s="904">
        <v>153091</v>
      </c>
      <c r="L44" s="904">
        <v>359691</v>
      </c>
      <c r="M44" s="904">
        <v>512782</v>
      </c>
      <c r="N44" s="904"/>
      <c r="O44" s="904">
        <v>160939</v>
      </c>
      <c r="P44" s="904">
        <v>373149</v>
      </c>
      <c r="Q44" s="904">
        <v>534088</v>
      </c>
      <c r="R44" s="904"/>
      <c r="S44" s="904">
        <v>170442</v>
      </c>
      <c r="T44" s="904">
        <v>381426</v>
      </c>
      <c r="U44" s="904">
        <v>551868</v>
      </c>
    </row>
    <row r="45" spans="1:44" x14ac:dyDescent="0.2">
      <c r="A45" s="984">
        <v>3.1</v>
      </c>
      <c r="B45" s="904"/>
      <c r="C45" s="904">
        <v>137443</v>
      </c>
      <c r="D45" s="904">
        <v>380240</v>
      </c>
      <c r="E45" s="904">
        <v>517683</v>
      </c>
      <c r="F45" s="904"/>
      <c r="G45" s="904">
        <v>144638</v>
      </c>
      <c r="H45" s="904">
        <v>367902</v>
      </c>
      <c r="I45" s="904">
        <v>512540</v>
      </c>
      <c r="J45" s="904"/>
      <c r="K45" s="904">
        <v>151745</v>
      </c>
      <c r="L45" s="904">
        <v>358500</v>
      </c>
      <c r="M45" s="904">
        <v>510245</v>
      </c>
      <c r="N45" s="904"/>
      <c r="O45" s="904">
        <v>159648</v>
      </c>
      <c r="P45" s="904">
        <v>372051</v>
      </c>
      <c r="Q45" s="904">
        <v>531699</v>
      </c>
      <c r="R45" s="904"/>
      <c r="S45" s="904">
        <v>169264</v>
      </c>
      <c r="T45" s="904">
        <v>380492</v>
      </c>
      <c r="U45" s="904">
        <v>549756</v>
      </c>
    </row>
    <row r="46" spans="1:44" x14ac:dyDescent="0.2">
      <c r="A46" s="984">
        <v>3.2</v>
      </c>
      <c r="B46" s="904"/>
      <c r="C46" s="904">
        <v>135483</v>
      </c>
      <c r="D46" s="904">
        <v>378349</v>
      </c>
      <c r="E46" s="904">
        <v>513832</v>
      </c>
      <c r="F46" s="904"/>
      <c r="G46" s="904">
        <v>143438</v>
      </c>
      <c r="H46" s="904">
        <v>366685</v>
      </c>
      <c r="I46" s="904">
        <v>510123</v>
      </c>
      <c r="J46" s="904"/>
      <c r="K46" s="904">
        <v>150083</v>
      </c>
      <c r="L46" s="904">
        <v>357073</v>
      </c>
      <c r="M46" s="904">
        <v>507156</v>
      </c>
      <c r="N46" s="904"/>
      <c r="O46" s="904">
        <v>158395</v>
      </c>
      <c r="P46" s="904">
        <v>370989</v>
      </c>
      <c r="Q46" s="904">
        <v>529384</v>
      </c>
      <c r="R46" s="904"/>
      <c r="S46" s="904">
        <v>167872</v>
      </c>
      <c r="T46" s="904">
        <v>379336</v>
      </c>
      <c r="U46" s="904">
        <v>547208</v>
      </c>
    </row>
    <row r="47" spans="1:44" x14ac:dyDescent="0.2">
      <c r="A47" s="984">
        <v>3.3</v>
      </c>
      <c r="B47" s="904"/>
      <c r="C47" s="904">
        <v>133573</v>
      </c>
      <c r="D47" s="904">
        <v>376391</v>
      </c>
      <c r="E47" s="904">
        <v>509964</v>
      </c>
      <c r="F47" s="904"/>
      <c r="G47" s="904">
        <v>141945</v>
      </c>
      <c r="H47" s="904">
        <v>365267</v>
      </c>
      <c r="I47" s="904">
        <v>507212</v>
      </c>
      <c r="J47" s="904"/>
      <c r="K47" s="904">
        <v>148232</v>
      </c>
      <c r="L47" s="904">
        <v>355410</v>
      </c>
      <c r="M47" s="904">
        <v>503642</v>
      </c>
      <c r="N47" s="904"/>
      <c r="O47" s="904">
        <v>156604</v>
      </c>
      <c r="P47" s="904">
        <v>369513</v>
      </c>
      <c r="Q47" s="904">
        <v>526117</v>
      </c>
      <c r="R47" s="904"/>
      <c r="S47" s="904">
        <v>166361</v>
      </c>
      <c r="T47" s="904">
        <v>377977</v>
      </c>
      <c r="U47" s="904">
        <v>544338</v>
      </c>
    </row>
    <row r="48" spans="1:44" x14ac:dyDescent="0.2">
      <c r="A48" s="984">
        <v>3.4</v>
      </c>
      <c r="B48" s="904"/>
      <c r="C48" s="904">
        <v>130972</v>
      </c>
      <c r="D48" s="904">
        <v>373552</v>
      </c>
      <c r="E48" s="904">
        <v>504524</v>
      </c>
      <c r="F48" s="904"/>
      <c r="G48" s="904">
        <v>139984</v>
      </c>
      <c r="H48" s="904">
        <v>363286</v>
      </c>
      <c r="I48" s="904">
        <v>503270</v>
      </c>
      <c r="J48" s="904"/>
      <c r="K48" s="904">
        <v>146168</v>
      </c>
      <c r="L48" s="904">
        <v>353398</v>
      </c>
      <c r="M48" s="904">
        <v>499566</v>
      </c>
      <c r="N48" s="904"/>
      <c r="O48" s="904">
        <v>154725</v>
      </c>
      <c r="P48" s="904">
        <v>367839</v>
      </c>
      <c r="Q48" s="904">
        <v>522564</v>
      </c>
      <c r="R48" s="904"/>
      <c r="S48" s="904">
        <v>164592</v>
      </c>
      <c r="T48" s="904">
        <v>376418</v>
      </c>
      <c r="U48" s="904">
        <v>541010</v>
      </c>
    </row>
    <row r="49" spans="1:21" x14ac:dyDescent="0.2">
      <c r="A49" s="984">
        <v>3.5</v>
      </c>
      <c r="B49" s="904"/>
      <c r="C49" s="904">
        <v>128186</v>
      </c>
      <c r="D49" s="904">
        <v>370450</v>
      </c>
      <c r="E49" s="904">
        <v>498636</v>
      </c>
      <c r="F49" s="904"/>
      <c r="G49" s="904">
        <v>137652</v>
      </c>
      <c r="H49" s="904">
        <v>360906</v>
      </c>
      <c r="I49" s="904">
        <v>498558</v>
      </c>
      <c r="J49" s="904"/>
      <c r="K49" s="904">
        <v>143765</v>
      </c>
      <c r="L49" s="904">
        <v>351050</v>
      </c>
      <c r="M49" s="904">
        <v>494815</v>
      </c>
      <c r="N49" s="904"/>
      <c r="O49" s="904">
        <v>152607</v>
      </c>
      <c r="P49" s="904">
        <v>365795</v>
      </c>
      <c r="Q49" s="904">
        <v>518402</v>
      </c>
      <c r="R49" s="904"/>
      <c r="S49" s="904">
        <v>162472</v>
      </c>
      <c r="T49" s="904">
        <v>374479</v>
      </c>
      <c r="U49" s="904">
        <v>536951</v>
      </c>
    </row>
    <row r="50" spans="1:21" x14ac:dyDescent="0.2">
      <c r="A50" s="984">
        <v>3.6</v>
      </c>
      <c r="B50" s="904"/>
      <c r="C50" s="904">
        <v>124985</v>
      </c>
      <c r="D50" s="904">
        <v>366558</v>
      </c>
      <c r="E50" s="904">
        <v>491543</v>
      </c>
      <c r="F50" s="904"/>
      <c r="G50" s="904">
        <v>135058</v>
      </c>
      <c r="H50" s="904">
        <v>357987</v>
      </c>
      <c r="I50" s="904">
        <v>493045</v>
      </c>
      <c r="J50" s="904"/>
      <c r="K50" s="904">
        <v>140804</v>
      </c>
      <c r="L50" s="904">
        <v>348033</v>
      </c>
      <c r="M50" s="904">
        <v>488837</v>
      </c>
      <c r="N50" s="904"/>
      <c r="O50" s="904">
        <v>149830</v>
      </c>
      <c r="P50" s="904">
        <v>363192</v>
      </c>
      <c r="Q50" s="904">
        <v>513022</v>
      </c>
      <c r="R50" s="904"/>
      <c r="S50" s="904">
        <v>160053</v>
      </c>
      <c r="T50" s="904">
        <v>372192</v>
      </c>
      <c r="U50" s="904">
        <v>532245</v>
      </c>
    </row>
    <row r="51" spans="1:21" x14ac:dyDescent="0.2">
      <c r="A51" s="984">
        <v>3.7</v>
      </c>
      <c r="B51" s="904"/>
      <c r="C51" s="904">
        <v>121264</v>
      </c>
      <c r="D51" s="904">
        <v>361973</v>
      </c>
      <c r="E51" s="904">
        <v>483237</v>
      </c>
      <c r="F51" s="904"/>
      <c r="G51" s="904">
        <v>132115</v>
      </c>
      <c r="H51" s="904">
        <v>354708</v>
      </c>
      <c r="I51" s="904">
        <v>486823</v>
      </c>
      <c r="J51" s="904"/>
      <c r="K51" s="904">
        <v>137760</v>
      </c>
      <c r="L51" s="904">
        <v>344684</v>
      </c>
      <c r="M51" s="904">
        <v>482444</v>
      </c>
      <c r="N51" s="904"/>
      <c r="O51" s="904">
        <v>147174</v>
      </c>
      <c r="P51" s="904">
        <v>360573</v>
      </c>
      <c r="Q51" s="904">
        <v>507747</v>
      </c>
      <c r="R51" s="904"/>
      <c r="S51" s="904">
        <v>157374</v>
      </c>
      <c r="T51" s="904">
        <v>369599</v>
      </c>
      <c r="U51" s="904">
        <v>526973</v>
      </c>
    </row>
    <row r="52" spans="1:21" x14ac:dyDescent="0.2">
      <c r="A52" s="984">
        <v>3.8</v>
      </c>
      <c r="B52" s="904"/>
      <c r="C52" s="904">
        <v>117360</v>
      </c>
      <c r="D52" s="904">
        <v>356718</v>
      </c>
      <c r="E52" s="904">
        <v>474078</v>
      </c>
      <c r="F52" s="904"/>
      <c r="G52" s="904">
        <v>128900</v>
      </c>
      <c r="H52" s="904">
        <v>351121</v>
      </c>
      <c r="I52" s="904">
        <v>480021</v>
      </c>
      <c r="J52" s="904"/>
      <c r="K52" s="904">
        <v>134201</v>
      </c>
      <c r="L52" s="904">
        <v>340740</v>
      </c>
      <c r="M52" s="904">
        <v>474941</v>
      </c>
      <c r="N52" s="904"/>
      <c r="O52" s="904">
        <v>143824</v>
      </c>
      <c r="P52" s="904">
        <v>356987</v>
      </c>
      <c r="Q52" s="904">
        <v>500811</v>
      </c>
      <c r="R52" s="904"/>
      <c r="S52" s="904">
        <v>154252</v>
      </c>
      <c r="T52" s="904">
        <v>366287</v>
      </c>
      <c r="U52" s="904">
        <v>520539</v>
      </c>
    </row>
    <row r="53" spans="1:21" x14ac:dyDescent="0.2">
      <c r="A53" s="984">
        <v>3.9</v>
      </c>
      <c r="B53" s="904"/>
      <c r="C53" s="904">
        <v>112768</v>
      </c>
      <c r="D53" s="904">
        <v>350404</v>
      </c>
      <c r="E53" s="904">
        <v>463172</v>
      </c>
      <c r="F53" s="904"/>
      <c r="G53" s="904">
        <v>125206</v>
      </c>
      <c r="H53" s="904">
        <v>346447</v>
      </c>
      <c r="I53" s="904">
        <v>471653</v>
      </c>
      <c r="J53" s="904"/>
      <c r="K53" s="904">
        <v>130239</v>
      </c>
      <c r="L53" s="904">
        <v>335915</v>
      </c>
      <c r="M53" s="904">
        <v>466154</v>
      </c>
      <c r="N53" s="904"/>
      <c r="O53" s="904">
        <v>140184</v>
      </c>
      <c r="P53" s="904">
        <v>352880</v>
      </c>
      <c r="Q53" s="904">
        <v>493064</v>
      </c>
      <c r="R53" s="904"/>
      <c r="S53" s="904">
        <v>150752</v>
      </c>
      <c r="T53" s="904">
        <v>362497</v>
      </c>
      <c r="U53" s="904">
        <v>513249</v>
      </c>
    </row>
    <row r="54" spans="1:21" x14ac:dyDescent="0.2">
      <c r="A54" s="984">
        <v>4</v>
      </c>
      <c r="B54" s="904"/>
      <c r="C54" s="904">
        <v>107498</v>
      </c>
      <c r="D54" s="904">
        <v>342535</v>
      </c>
      <c r="E54" s="904">
        <v>450033</v>
      </c>
      <c r="F54" s="904"/>
      <c r="G54" s="904">
        <v>121167</v>
      </c>
      <c r="H54" s="904">
        <v>341053</v>
      </c>
      <c r="I54" s="904">
        <v>462220</v>
      </c>
      <c r="J54" s="904"/>
      <c r="K54" s="904">
        <v>125653</v>
      </c>
      <c r="L54" s="904">
        <v>330257</v>
      </c>
      <c r="M54" s="904">
        <v>455910</v>
      </c>
      <c r="N54" s="904"/>
      <c r="O54" s="904">
        <v>135987</v>
      </c>
      <c r="P54" s="904">
        <v>347807</v>
      </c>
      <c r="Q54" s="904">
        <v>483794</v>
      </c>
      <c r="R54" s="904"/>
      <c r="S54" s="904">
        <v>146624</v>
      </c>
      <c r="T54" s="904">
        <v>357672</v>
      </c>
      <c r="U54" s="904">
        <v>504296</v>
      </c>
    </row>
    <row r="55" spans="1:21" x14ac:dyDescent="0.2">
      <c r="A55" s="985">
        <v>4.0999999999999996</v>
      </c>
      <c r="B55" s="904"/>
      <c r="C55" s="904">
        <v>101868</v>
      </c>
      <c r="D55" s="904">
        <v>333431</v>
      </c>
      <c r="E55" s="904">
        <v>435299</v>
      </c>
      <c r="F55" s="904"/>
      <c r="G55" s="904">
        <v>116485</v>
      </c>
      <c r="H55" s="904">
        <v>334580</v>
      </c>
      <c r="I55" s="904">
        <v>451065</v>
      </c>
      <c r="J55" s="904"/>
      <c r="K55" s="904">
        <v>120440</v>
      </c>
      <c r="L55" s="904">
        <v>323272</v>
      </c>
      <c r="M55" s="904">
        <v>443712</v>
      </c>
      <c r="N55" s="904"/>
      <c r="O55" s="904">
        <v>130862</v>
      </c>
      <c r="P55" s="904">
        <v>341453</v>
      </c>
      <c r="Q55" s="904">
        <v>472315</v>
      </c>
      <c r="R55" s="904"/>
      <c r="S55" s="904">
        <v>141603</v>
      </c>
      <c r="T55" s="904">
        <v>351695</v>
      </c>
      <c r="U55" s="904">
        <v>493298</v>
      </c>
    </row>
    <row r="56" spans="1:21" x14ac:dyDescent="0.2">
      <c r="A56" s="985">
        <v>4.2</v>
      </c>
      <c r="B56" s="904"/>
      <c r="C56" s="904">
        <v>95347</v>
      </c>
      <c r="D56" s="904">
        <v>322666</v>
      </c>
      <c r="E56" s="904">
        <v>418013</v>
      </c>
      <c r="F56" s="904"/>
      <c r="G56" s="904">
        <v>111046</v>
      </c>
      <c r="H56" s="904">
        <v>326796</v>
      </c>
      <c r="I56" s="904">
        <v>437842</v>
      </c>
      <c r="J56" s="904"/>
      <c r="K56" s="904">
        <v>114404</v>
      </c>
      <c r="L56" s="904">
        <v>314728</v>
      </c>
      <c r="M56" s="904">
        <v>429132</v>
      </c>
      <c r="N56" s="904"/>
      <c r="O56" s="904">
        <v>124853</v>
      </c>
      <c r="P56" s="904">
        <v>333693</v>
      </c>
      <c r="Q56" s="904">
        <v>458546</v>
      </c>
      <c r="R56" s="904"/>
      <c r="S56" s="904">
        <v>135460</v>
      </c>
      <c r="T56" s="904">
        <v>344233</v>
      </c>
      <c r="U56" s="904">
        <v>479693</v>
      </c>
    </row>
    <row r="57" spans="1:21" x14ac:dyDescent="0.2">
      <c r="A57" s="985">
        <v>4.3</v>
      </c>
      <c r="B57" s="904"/>
      <c r="C57" s="904">
        <v>87908</v>
      </c>
      <c r="D57" s="904">
        <v>309062</v>
      </c>
      <c r="E57" s="904">
        <v>396970</v>
      </c>
      <c r="F57" s="904"/>
      <c r="G57" s="904">
        <v>104606</v>
      </c>
      <c r="H57" s="904">
        <v>317060</v>
      </c>
      <c r="I57" s="904">
        <v>421666</v>
      </c>
      <c r="J57" s="904"/>
      <c r="K57" s="904">
        <v>106886</v>
      </c>
      <c r="L57" s="904">
        <v>303698</v>
      </c>
      <c r="M57" s="904">
        <v>410584</v>
      </c>
      <c r="N57" s="904"/>
      <c r="O57" s="904">
        <v>117517</v>
      </c>
      <c r="P57" s="904">
        <v>323503</v>
      </c>
      <c r="Q57" s="904">
        <v>441020</v>
      </c>
      <c r="R57" s="904"/>
      <c r="S57" s="904">
        <v>127745</v>
      </c>
      <c r="T57" s="904">
        <v>333939</v>
      </c>
      <c r="U57" s="904">
        <v>461684</v>
      </c>
    </row>
    <row r="58" spans="1:21" x14ac:dyDescent="0.2">
      <c r="A58" s="985">
        <v>4.4000000000000004</v>
      </c>
      <c r="B58" s="904"/>
      <c r="C58" s="904">
        <v>79300</v>
      </c>
      <c r="D58" s="904">
        <v>292518</v>
      </c>
      <c r="E58" s="904">
        <v>371818</v>
      </c>
      <c r="F58" s="904"/>
      <c r="G58" s="904">
        <v>96964</v>
      </c>
      <c r="H58" s="904">
        <v>304472</v>
      </c>
      <c r="I58" s="904">
        <v>401436</v>
      </c>
      <c r="J58" s="904"/>
      <c r="K58" s="904">
        <v>97557</v>
      </c>
      <c r="L58" s="904">
        <v>289160</v>
      </c>
      <c r="M58" s="904">
        <v>386717</v>
      </c>
      <c r="N58" s="904"/>
      <c r="O58" s="904">
        <v>108249</v>
      </c>
      <c r="P58" s="904">
        <v>309732</v>
      </c>
      <c r="Q58" s="904">
        <v>417981</v>
      </c>
      <c r="R58" s="904"/>
      <c r="S58" s="904">
        <v>117747</v>
      </c>
      <c r="T58" s="904">
        <v>319981</v>
      </c>
      <c r="U58" s="904">
        <v>437728</v>
      </c>
    </row>
    <row r="59" spans="1:21" x14ac:dyDescent="0.2">
      <c r="A59" s="985">
        <v>4.5</v>
      </c>
      <c r="B59" s="904"/>
      <c r="C59" s="904">
        <v>70343</v>
      </c>
      <c r="D59" s="904">
        <v>273998</v>
      </c>
      <c r="E59" s="904">
        <v>344341</v>
      </c>
      <c r="F59" s="904"/>
      <c r="G59" s="904">
        <v>87983</v>
      </c>
      <c r="H59" s="904">
        <v>289015</v>
      </c>
      <c r="I59" s="904">
        <v>376998</v>
      </c>
      <c r="J59" s="904"/>
      <c r="K59" s="904">
        <v>87108</v>
      </c>
      <c r="L59" s="904">
        <v>271837</v>
      </c>
      <c r="M59" s="904">
        <v>358945</v>
      </c>
      <c r="N59" s="904"/>
      <c r="O59" s="904">
        <v>97092</v>
      </c>
      <c r="P59" s="904">
        <v>292234</v>
      </c>
      <c r="Q59" s="904">
        <v>389326</v>
      </c>
      <c r="R59" s="904"/>
      <c r="S59" s="904">
        <v>105751</v>
      </c>
      <c r="T59" s="904">
        <v>302370</v>
      </c>
      <c r="U59" s="904">
        <v>408121</v>
      </c>
    </row>
    <row r="60" spans="1:21" x14ac:dyDescent="0.2">
      <c r="A60" s="985">
        <v>4.5999999999999996</v>
      </c>
      <c r="B60" s="904"/>
      <c r="C60" s="904">
        <v>60664</v>
      </c>
      <c r="D60" s="904">
        <v>252593</v>
      </c>
      <c r="E60" s="904">
        <v>313257</v>
      </c>
      <c r="F60" s="904"/>
      <c r="G60" s="904">
        <v>77814</v>
      </c>
      <c r="H60" s="904">
        <v>270557</v>
      </c>
      <c r="I60" s="904">
        <v>348371</v>
      </c>
      <c r="J60" s="904"/>
      <c r="K60" s="904">
        <v>76280</v>
      </c>
      <c r="L60" s="904">
        <v>253143</v>
      </c>
      <c r="M60" s="904">
        <v>329423</v>
      </c>
      <c r="N60" s="904"/>
      <c r="O60" s="904">
        <v>85125</v>
      </c>
      <c r="P60" s="904">
        <v>271922</v>
      </c>
      <c r="Q60" s="904">
        <v>357047</v>
      </c>
      <c r="R60" s="904"/>
      <c r="S60" s="904">
        <v>92659</v>
      </c>
      <c r="T60" s="904">
        <v>281086</v>
      </c>
      <c r="U60" s="904">
        <v>373745</v>
      </c>
    </row>
    <row r="61" spans="1:21" x14ac:dyDescent="0.2">
      <c r="A61" s="985">
        <v>4.7</v>
      </c>
      <c r="B61" s="904"/>
      <c r="C61" s="904">
        <v>51495</v>
      </c>
      <c r="D61" s="904">
        <v>229538</v>
      </c>
      <c r="E61" s="904">
        <v>281033</v>
      </c>
      <c r="F61" s="904"/>
      <c r="G61" s="904">
        <v>67308</v>
      </c>
      <c r="H61" s="904">
        <v>249656</v>
      </c>
      <c r="I61" s="904">
        <v>316964</v>
      </c>
      <c r="J61" s="904"/>
      <c r="K61" s="904">
        <v>64767</v>
      </c>
      <c r="L61" s="904">
        <v>230754</v>
      </c>
      <c r="M61" s="904">
        <v>295521</v>
      </c>
      <c r="N61" s="904"/>
      <c r="O61" s="904">
        <v>72565</v>
      </c>
      <c r="P61" s="904">
        <v>248680</v>
      </c>
      <c r="Q61" s="904">
        <v>321245</v>
      </c>
      <c r="R61" s="904"/>
      <c r="S61" s="904">
        <v>79017</v>
      </c>
      <c r="T61" s="904">
        <v>257270</v>
      </c>
      <c r="U61" s="904">
        <v>336287</v>
      </c>
    </row>
    <row r="62" spans="1:21" x14ac:dyDescent="0.2">
      <c r="A62" s="985">
        <v>4.8</v>
      </c>
      <c r="B62" s="904"/>
      <c r="C62" s="904">
        <v>42742</v>
      </c>
      <c r="D62" s="904">
        <v>205927</v>
      </c>
      <c r="E62" s="904">
        <v>248669</v>
      </c>
      <c r="F62" s="904"/>
      <c r="G62" s="904">
        <v>56937</v>
      </c>
      <c r="H62" s="904">
        <v>227201</v>
      </c>
      <c r="I62" s="904">
        <v>284138</v>
      </c>
      <c r="J62" s="904"/>
      <c r="K62" s="904">
        <v>54351</v>
      </c>
      <c r="L62" s="904">
        <v>208164</v>
      </c>
      <c r="M62" s="904">
        <v>262515</v>
      </c>
      <c r="N62" s="904"/>
      <c r="O62" s="904">
        <v>60996</v>
      </c>
      <c r="P62" s="904">
        <v>224935</v>
      </c>
      <c r="Q62" s="904">
        <v>285931</v>
      </c>
      <c r="R62" s="904"/>
      <c r="S62" s="904">
        <v>66656</v>
      </c>
      <c r="T62" s="904">
        <v>232828</v>
      </c>
      <c r="U62" s="904">
        <v>299484</v>
      </c>
    </row>
    <row r="63" spans="1:21" x14ac:dyDescent="0.2">
      <c r="A63" s="985">
        <v>4.9000000000000004</v>
      </c>
      <c r="B63" s="904"/>
      <c r="C63" s="904">
        <v>34688</v>
      </c>
      <c r="D63" s="904">
        <v>180917</v>
      </c>
      <c r="E63" s="904">
        <v>215605</v>
      </c>
      <c r="F63" s="904"/>
      <c r="G63" s="904">
        <v>47504</v>
      </c>
      <c r="H63" s="904">
        <v>204118</v>
      </c>
      <c r="I63" s="904">
        <v>251622</v>
      </c>
      <c r="J63" s="904"/>
      <c r="K63" s="904">
        <v>45286</v>
      </c>
      <c r="L63" s="904">
        <v>185880</v>
      </c>
      <c r="M63" s="904">
        <v>231166</v>
      </c>
      <c r="N63" s="904"/>
      <c r="O63" s="904">
        <v>50879</v>
      </c>
      <c r="P63" s="904">
        <v>201011</v>
      </c>
      <c r="Q63" s="904">
        <v>251890</v>
      </c>
      <c r="R63" s="904"/>
      <c r="S63" s="904">
        <v>55448</v>
      </c>
      <c r="T63" s="904">
        <v>208102</v>
      </c>
      <c r="U63" s="904">
        <v>263550</v>
      </c>
    </row>
    <row r="64" spans="1:21" x14ac:dyDescent="0.2">
      <c r="A64" s="984">
        <v>5</v>
      </c>
      <c r="B64" s="904"/>
      <c r="C64" s="904">
        <v>27338</v>
      </c>
      <c r="D64" s="904">
        <v>155675</v>
      </c>
      <c r="E64" s="904">
        <v>183013</v>
      </c>
      <c r="F64" s="904"/>
      <c r="G64" s="904">
        <v>38800</v>
      </c>
      <c r="H64" s="904">
        <v>180944</v>
      </c>
      <c r="I64" s="904">
        <v>219744</v>
      </c>
      <c r="J64" s="904"/>
      <c r="K64" s="904">
        <v>37677</v>
      </c>
      <c r="L64" s="904">
        <v>165284</v>
      </c>
      <c r="M64" s="904">
        <v>202961</v>
      </c>
      <c r="N64" s="904"/>
      <c r="O64" s="904">
        <v>42007</v>
      </c>
      <c r="P64" s="904">
        <v>178345</v>
      </c>
      <c r="Q64" s="904">
        <v>220352</v>
      </c>
      <c r="R64" s="904"/>
      <c r="S64" s="904">
        <v>45731</v>
      </c>
      <c r="T64" s="904">
        <v>184562</v>
      </c>
      <c r="U64" s="904">
        <v>230293</v>
      </c>
    </row>
    <row r="65" spans="1:21" x14ac:dyDescent="0.2">
      <c r="A65" s="984">
        <v>5.0999999999999996</v>
      </c>
      <c r="B65" s="904"/>
      <c r="C65" s="904">
        <v>21086</v>
      </c>
      <c r="D65" s="904">
        <v>130601</v>
      </c>
      <c r="E65" s="904">
        <v>151687</v>
      </c>
      <c r="F65" s="904"/>
      <c r="G65" s="904">
        <v>31321</v>
      </c>
      <c r="H65" s="904">
        <v>158578</v>
      </c>
      <c r="I65" s="904">
        <v>189899</v>
      </c>
      <c r="J65" s="904"/>
      <c r="K65" s="904">
        <v>30663</v>
      </c>
      <c r="L65" s="904">
        <v>144554</v>
      </c>
      <c r="M65" s="904">
        <v>175217</v>
      </c>
      <c r="N65" s="904"/>
      <c r="O65" s="904">
        <v>34057</v>
      </c>
      <c r="P65" s="904">
        <v>155433</v>
      </c>
      <c r="Q65" s="904">
        <v>189490</v>
      </c>
      <c r="R65" s="904"/>
      <c r="S65" s="904">
        <v>36688</v>
      </c>
      <c r="T65" s="904">
        <v>160394</v>
      </c>
      <c r="U65" s="904">
        <v>197082</v>
      </c>
    </row>
    <row r="66" spans="1:21" x14ac:dyDescent="0.2">
      <c r="A66" s="984">
        <v>5.2</v>
      </c>
      <c r="B66" s="904"/>
      <c r="C66" s="904">
        <v>15533</v>
      </c>
      <c r="D66" s="904">
        <v>105548</v>
      </c>
      <c r="E66" s="904">
        <v>121081</v>
      </c>
      <c r="F66" s="904"/>
      <c r="G66" s="904">
        <v>24887</v>
      </c>
      <c r="H66" s="904">
        <v>136370</v>
      </c>
      <c r="I66" s="904">
        <v>161257</v>
      </c>
      <c r="J66" s="904"/>
      <c r="K66" s="904">
        <v>24194</v>
      </c>
      <c r="L66" s="904">
        <v>123534</v>
      </c>
      <c r="M66" s="904">
        <v>147728</v>
      </c>
      <c r="N66" s="904"/>
      <c r="O66" s="904">
        <v>26905</v>
      </c>
      <c r="P66" s="904">
        <v>132756</v>
      </c>
      <c r="Q66" s="904">
        <v>159661</v>
      </c>
      <c r="R66" s="904"/>
      <c r="S66" s="904">
        <v>28463</v>
      </c>
      <c r="T66" s="904">
        <v>135455</v>
      </c>
      <c r="U66" s="904">
        <v>163918</v>
      </c>
    </row>
    <row r="67" spans="1:21" x14ac:dyDescent="0.2">
      <c r="A67" s="984">
        <v>5.3</v>
      </c>
      <c r="B67" s="904"/>
      <c r="C67" s="904">
        <v>10770</v>
      </c>
      <c r="D67" s="904">
        <v>81477</v>
      </c>
      <c r="E67" s="904">
        <v>92247</v>
      </c>
      <c r="F67" s="904"/>
      <c r="G67" s="904">
        <v>19086</v>
      </c>
      <c r="H67" s="904">
        <v>114217</v>
      </c>
      <c r="I67" s="904">
        <v>133303</v>
      </c>
      <c r="J67" s="904"/>
      <c r="K67" s="904">
        <v>18718</v>
      </c>
      <c r="L67" s="904">
        <v>103322</v>
      </c>
      <c r="M67" s="904">
        <v>122040</v>
      </c>
      <c r="N67" s="904"/>
      <c r="O67" s="904">
        <v>20898</v>
      </c>
      <c r="P67" s="904">
        <v>111616</v>
      </c>
      <c r="Q67" s="904">
        <v>132514</v>
      </c>
      <c r="R67" s="904"/>
      <c r="S67" s="904">
        <v>21858</v>
      </c>
      <c r="T67" s="904">
        <v>112493</v>
      </c>
      <c r="U67" s="904">
        <v>134351</v>
      </c>
    </row>
    <row r="68" spans="1:21" x14ac:dyDescent="0.2">
      <c r="A68" s="984">
        <v>5.4</v>
      </c>
      <c r="B68" s="904"/>
      <c r="C68" s="904">
        <v>6949</v>
      </c>
      <c r="D68" s="904">
        <v>58895</v>
      </c>
      <c r="E68" s="904">
        <v>65844</v>
      </c>
      <c r="F68" s="904"/>
      <c r="G68" s="904">
        <v>14470</v>
      </c>
      <c r="H68" s="904">
        <v>94136</v>
      </c>
      <c r="I68" s="904">
        <v>108606</v>
      </c>
      <c r="J68" s="904"/>
      <c r="K68" s="904">
        <v>14272</v>
      </c>
      <c r="L68" s="904">
        <v>85043</v>
      </c>
      <c r="M68" s="904">
        <v>99315</v>
      </c>
      <c r="N68" s="904"/>
      <c r="O68" s="904">
        <v>15973</v>
      </c>
      <c r="P68" s="904">
        <v>91925</v>
      </c>
      <c r="Q68" s="904">
        <v>107898</v>
      </c>
      <c r="R68" s="904"/>
      <c r="S68" s="904">
        <v>16316</v>
      </c>
      <c r="T68" s="904">
        <v>90846</v>
      </c>
      <c r="U68" s="904">
        <v>107162</v>
      </c>
    </row>
    <row r="69" spans="1:21" x14ac:dyDescent="0.2">
      <c r="A69" s="984">
        <v>5.5</v>
      </c>
      <c r="B69" s="904"/>
      <c r="C69" s="904">
        <v>3987</v>
      </c>
      <c r="D69" s="904">
        <v>38552</v>
      </c>
      <c r="E69" s="904">
        <v>42539</v>
      </c>
      <c r="F69" s="904"/>
      <c r="G69" s="904">
        <v>10338</v>
      </c>
      <c r="H69" s="904">
        <v>73738</v>
      </c>
      <c r="I69" s="904">
        <v>84076</v>
      </c>
      <c r="J69" s="904"/>
      <c r="K69" s="904">
        <v>10512</v>
      </c>
      <c r="L69" s="904">
        <v>67694</v>
      </c>
      <c r="M69" s="904">
        <v>78206</v>
      </c>
      <c r="N69" s="904"/>
      <c r="O69" s="904">
        <v>11627</v>
      </c>
      <c r="P69" s="904">
        <v>72292</v>
      </c>
      <c r="Q69" s="904">
        <v>83919</v>
      </c>
      <c r="R69" s="904"/>
      <c r="S69" s="904">
        <v>11646</v>
      </c>
      <c r="T69" s="904">
        <v>70348</v>
      </c>
      <c r="U69" s="904">
        <v>81994</v>
      </c>
    </row>
    <row r="70" spans="1:21" x14ac:dyDescent="0.2">
      <c r="A70" s="984">
        <v>5.6</v>
      </c>
      <c r="B70" s="904"/>
      <c r="C70" s="904">
        <v>1907</v>
      </c>
      <c r="D70" s="904">
        <v>21339</v>
      </c>
      <c r="E70" s="904">
        <v>23246</v>
      </c>
      <c r="F70" s="904"/>
      <c r="G70" s="904">
        <v>7154</v>
      </c>
      <c r="H70" s="904">
        <v>56214</v>
      </c>
      <c r="I70" s="904">
        <v>63368</v>
      </c>
      <c r="J70" s="904"/>
      <c r="K70" s="904">
        <v>7091</v>
      </c>
      <c r="L70" s="904">
        <v>50102</v>
      </c>
      <c r="M70" s="904">
        <v>57193</v>
      </c>
      <c r="N70" s="904"/>
      <c r="O70" s="904">
        <v>8213</v>
      </c>
      <c r="P70" s="904">
        <v>55089</v>
      </c>
      <c r="Q70" s="904">
        <v>63302</v>
      </c>
      <c r="R70" s="904"/>
      <c r="S70" s="904">
        <v>8137</v>
      </c>
      <c r="T70" s="904">
        <v>53530</v>
      </c>
      <c r="U70" s="904">
        <v>61667</v>
      </c>
    </row>
    <row r="71" spans="1:21" x14ac:dyDescent="0.2">
      <c r="A71" s="984">
        <v>5.7</v>
      </c>
      <c r="B71" s="904"/>
      <c r="C71" s="904">
        <v>714</v>
      </c>
      <c r="D71" s="904">
        <v>9319</v>
      </c>
      <c r="E71" s="904">
        <v>10033</v>
      </c>
      <c r="F71" s="904"/>
      <c r="G71" s="904">
        <v>4301</v>
      </c>
      <c r="H71" s="904">
        <v>37867</v>
      </c>
      <c r="I71" s="904">
        <v>42168</v>
      </c>
      <c r="J71" s="904"/>
      <c r="K71" s="904">
        <v>4518</v>
      </c>
      <c r="L71" s="904">
        <v>35328</v>
      </c>
      <c r="M71" s="904">
        <v>39846</v>
      </c>
      <c r="N71" s="904"/>
      <c r="O71" s="904">
        <v>6089</v>
      </c>
      <c r="P71" s="904">
        <v>43670</v>
      </c>
      <c r="Q71" s="904">
        <v>49759</v>
      </c>
      <c r="R71" s="904"/>
      <c r="S71" s="904">
        <v>6393</v>
      </c>
      <c r="T71" s="904">
        <v>44313</v>
      </c>
      <c r="U71" s="904">
        <v>50706</v>
      </c>
    </row>
    <row r="72" spans="1:21" x14ac:dyDescent="0.2">
      <c r="A72" s="984">
        <v>5.8</v>
      </c>
      <c r="B72" s="904"/>
      <c r="C72" s="904">
        <v>162</v>
      </c>
      <c r="D72" s="904">
        <v>2658</v>
      </c>
      <c r="E72" s="904">
        <v>2820</v>
      </c>
      <c r="F72" s="904"/>
      <c r="G72" s="904">
        <v>2452</v>
      </c>
      <c r="H72" s="904">
        <v>24391</v>
      </c>
      <c r="I72" s="904">
        <v>26843</v>
      </c>
      <c r="J72" s="904"/>
      <c r="K72" s="904">
        <v>3407</v>
      </c>
      <c r="L72" s="904">
        <v>28426</v>
      </c>
      <c r="M72" s="904">
        <v>31833</v>
      </c>
      <c r="N72" s="904"/>
      <c r="O72" s="904">
        <v>5306</v>
      </c>
      <c r="P72" s="904">
        <v>38712</v>
      </c>
      <c r="Q72" s="904">
        <v>44018</v>
      </c>
      <c r="R72" s="904"/>
      <c r="S72" s="904">
        <v>5624</v>
      </c>
      <c r="T72" s="904">
        <v>39867</v>
      </c>
      <c r="U72" s="904">
        <v>45491</v>
      </c>
    </row>
    <row r="73" spans="1:21" x14ac:dyDescent="0.2">
      <c r="A73" s="985">
        <v>5.9</v>
      </c>
      <c r="B73" s="904"/>
      <c r="C73" s="904">
        <v>9</v>
      </c>
      <c r="D73" s="904">
        <v>316</v>
      </c>
      <c r="E73" s="904">
        <v>325</v>
      </c>
      <c r="F73" s="904"/>
      <c r="G73" s="904">
        <v>1488</v>
      </c>
      <c r="H73" s="904">
        <v>15840</v>
      </c>
      <c r="I73" s="904">
        <v>17328</v>
      </c>
      <c r="J73" s="904"/>
      <c r="K73" s="904">
        <v>3011</v>
      </c>
      <c r="L73" s="904">
        <v>25753</v>
      </c>
      <c r="M73" s="904">
        <v>28764</v>
      </c>
      <c r="N73" s="904"/>
      <c r="O73" s="904">
        <v>4764</v>
      </c>
      <c r="P73" s="904">
        <v>35853</v>
      </c>
      <c r="Q73" s="904">
        <v>40617</v>
      </c>
      <c r="R73" s="904"/>
      <c r="S73" s="904">
        <v>5075</v>
      </c>
      <c r="T73" s="904">
        <v>36908</v>
      </c>
      <c r="U73" s="904">
        <v>41983</v>
      </c>
    </row>
    <row r="74" spans="1:21" x14ac:dyDescent="0.2">
      <c r="A74" s="985">
        <v>6</v>
      </c>
      <c r="B74" s="904"/>
      <c r="C74" s="990" t="s">
        <v>608</v>
      </c>
      <c r="D74" s="990" t="s">
        <v>608</v>
      </c>
      <c r="E74" s="990" t="s">
        <v>608</v>
      </c>
      <c r="F74" s="904"/>
      <c r="G74" s="904">
        <v>1185</v>
      </c>
      <c r="H74" s="904">
        <v>13278</v>
      </c>
      <c r="I74" s="904">
        <v>14463</v>
      </c>
      <c r="J74" s="904"/>
      <c r="K74" s="904">
        <v>1822</v>
      </c>
      <c r="L74" s="904">
        <v>17574</v>
      </c>
      <c r="M74" s="904">
        <v>19396</v>
      </c>
      <c r="N74" s="904"/>
      <c r="O74" s="904">
        <v>2449</v>
      </c>
      <c r="P74" s="904">
        <v>21687</v>
      </c>
      <c r="Q74" s="904">
        <v>24136</v>
      </c>
      <c r="R74" s="904"/>
      <c r="S74" s="904">
        <v>2579</v>
      </c>
      <c r="T74" s="904">
        <v>21959</v>
      </c>
      <c r="U74" s="904">
        <v>24538</v>
      </c>
    </row>
  </sheetData>
  <mergeCells count="21">
    <mergeCell ref="A1:T1"/>
    <mergeCell ref="C41:E41"/>
    <mergeCell ref="G41:I41"/>
    <mergeCell ref="K41:M41"/>
    <mergeCell ref="O41:Q41"/>
    <mergeCell ref="S2:U2"/>
    <mergeCell ref="C3:E3"/>
    <mergeCell ref="G3:I3"/>
    <mergeCell ref="K3:M3"/>
    <mergeCell ref="O3:Q3"/>
    <mergeCell ref="S3:U3"/>
    <mergeCell ref="C2:E2"/>
    <mergeCell ref="G2:I2"/>
    <mergeCell ref="K2:M2"/>
    <mergeCell ref="O2:Q2"/>
    <mergeCell ref="S41:U41"/>
    <mergeCell ref="C40:E40"/>
    <mergeCell ref="G40:I40"/>
    <mergeCell ref="K40:M40"/>
    <mergeCell ref="O40:Q40"/>
    <mergeCell ref="S40:U4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47"/>
  <sheetViews>
    <sheetView workbookViewId="0">
      <pane ySplit="6" topLeftCell="A7" activePane="bottomLeft" state="frozen"/>
      <selection sqref="A1:N1"/>
      <selection pane="bottomLeft" sqref="A1:N1"/>
    </sheetView>
  </sheetViews>
  <sheetFormatPr defaultColWidth="9.140625" defaultRowHeight="12.75" x14ac:dyDescent="0.2"/>
  <cols>
    <col min="1" max="1" width="7.7109375" style="3" customWidth="1"/>
    <col min="2" max="6" width="10.7109375" style="3" customWidth="1"/>
    <col min="7" max="7" width="5.7109375" style="3" customWidth="1"/>
    <col min="8" max="12" width="10.7109375" style="3" customWidth="1"/>
    <col min="13" max="13" width="9.140625" style="3" customWidth="1"/>
    <col min="14" max="16384" width="9.140625" style="3"/>
  </cols>
  <sheetData>
    <row r="1" spans="1:12" ht="14.25" customHeight="1" x14ac:dyDescent="0.2">
      <c r="A1" s="65" t="s">
        <v>113</v>
      </c>
      <c r="B1" s="86"/>
      <c r="C1" s="87"/>
      <c r="D1" s="87"/>
      <c r="E1" s="87"/>
    </row>
    <row r="2" spans="1:12" ht="14.25" customHeight="1" x14ac:dyDescent="0.2">
      <c r="A2" s="1030" t="s">
        <v>581</v>
      </c>
      <c r="B2" s="1030"/>
      <c r="C2" s="1030"/>
      <c r="D2" s="1030"/>
      <c r="E2" s="1030"/>
      <c r="F2" s="88"/>
      <c r="G2" s="88"/>
    </row>
    <row r="3" spans="1:12" ht="14.25" customHeight="1" x14ac:dyDescent="0.2">
      <c r="A3" s="1" t="s">
        <v>64</v>
      </c>
      <c r="B3" s="89"/>
      <c r="C3" s="87"/>
      <c r="D3" s="87"/>
      <c r="E3" s="87"/>
    </row>
    <row r="4" spans="1:12" x14ac:dyDescent="0.2">
      <c r="A4" s="67"/>
      <c r="B4" s="89"/>
      <c r="C4" s="87"/>
      <c r="D4" s="87"/>
      <c r="E4" s="87"/>
    </row>
    <row r="5" spans="1:12" s="86" customFormat="1" ht="25.5" customHeight="1" x14ac:dyDescent="0.2">
      <c r="A5" s="679"/>
      <c r="B5" s="1031" t="s">
        <v>114</v>
      </c>
      <c r="C5" s="1031"/>
      <c r="D5" s="1031"/>
      <c r="E5" s="1031"/>
      <c r="F5" s="1031"/>
      <c r="G5" s="809"/>
      <c r="H5" s="1031" t="s">
        <v>115</v>
      </c>
      <c r="I5" s="1031"/>
      <c r="J5" s="1031"/>
      <c r="K5" s="1031"/>
      <c r="L5" s="1031"/>
    </row>
    <row r="6" spans="1:12" s="680" customFormat="1" ht="25.5" customHeight="1" x14ac:dyDescent="0.2">
      <c r="A6" s="90"/>
      <c r="B6" s="75" t="s">
        <v>116</v>
      </c>
      <c r="C6" s="90" t="s">
        <v>117</v>
      </c>
      <c r="D6" s="91" t="s">
        <v>118</v>
      </c>
      <c r="E6" s="75" t="s">
        <v>22</v>
      </c>
      <c r="F6" s="90" t="s">
        <v>119</v>
      </c>
      <c r="G6" s="90"/>
      <c r="H6" s="73" t="s">
        <v>116</v>
      </c>
      <c r="I6" s="90" t="s">
        <v>117</v>
      </c>
      <c r="J6" s="91" t="s">
        <v>118</v>
      </c>
      <c r="K6" s="73" t="s">
        <v>22</v>
      </c>
      <c r="L6" s="90" t="s">
        <v>119</v>
      </c>
    </row>
    <row r="7" spans="1:12" x14ac:dyDescent="0.2">
      <c r="A7" s="78" t="s">
        <v>27</v>
      </c>
      <c r="B7" s="92"/>
      <c r="C7" s="92"/>
      <c r="D7" s="92"/>
      <c r="E7" s="92"/>
      <c r="F7" s="92"/>
      <c r="G7" s="92"/>
      <c r="H7" s="92"/>
      <c r="I7" s="92"/>
      <c r="J7" s="92"/>
      <c r="K7" s="92"/>
      <c r="L7" s="92"/>
    </row>
    <row r="8" spans="1:12" x14ac:dyDescent="0.2">
      <c r="A8" s="80">
        <v>2007</v>
      </c>
      <c r="B8" s="79">
        <v>78</v>
      </c>
      <c r="C8" s="79" t="s">
        <v>77</v>
      </c>
      <c r="D8" s="79" t="s">
        <v>77</v>
      </c>
      <c r="E8" s="79">
        <v>78</v>
      </c>
      <c r="F8" s="79">
        <v>85</v>
      </c>
      <c r="G8" s="79"/>
      <c r="H8" s="79">
        <v>29</v>
      </c>
      <c r="I8" s="79" t="s">
        <v>77</v>
      </c>
      <c r="J8" s="79" t="s">
        <v>77</v>
      </c>
      <c r="K8" s="79">
        <v>33</v>
      </c>
      <c r="L8" s="79">
        <v>38</v>
      </c>
    </row>
    <row r="9" spans="1:12" x14ac:dyDescent="0.2">
      <c r="A9" s="80">
        <v>2008</v>
      </c>
      <c r="B9" s="58">
        <v>79</v>
      </c>
      <c r="C9" s="79" t="s">
        <v>77</v>
      </c>
      <c r="D9" s="79" t="s">
        <v>77</v>
      </c>
      <c r="E9" s="58">
        <v>79</v>
      </c>
      <c r="F9" s="58">
        <v>85</v>
      </c>
      <c r="G9" s="58"/>
      <c r="H9" s="81">
        <v>30</v>
      </c>
      <c r="I9" s="79" t="s">
        <v>77</v>
      </c>
      <c r="J9" s="79" t="s">
        <v>77</v>
      </c>
      <c r="K9" s="81">
        <v>33</v>
      </c>
      <c r="L9" s="81">
        <v>38</v>
      </c>
    </row>
    <row r="10" spans="1:12" x14ac:dyDescent="0.2">
      <c r="A10" s="80">
        <v>2009</v>
      </c>
      <c r="B10" s="58">
        <v>79</v>
      </c>
      <c r="C10" s="79" t="s">
        <v>77</v>
      </c>
      <c r="D10" s="79" t="s">
        <v>77</v>
      </c>
      <c r="E10" s="58">
        <v>80</v>
      </c>
      <c r="F10" s="58">
        <v>86</v>
      </c>
      <c r="G10" s="58"/>
      <c r="H10" s="58">
        <v>30</v>
      </c>
      <c r="I10" s="79" t="s">
        <v>77</v>
      </c>
      <c r="J10" s="79" t="s">
        <v>77</v>
      </c>
      <c r="K10" s="58">
        <v>34</v>
      </c>
      <c r="L10" s="58">
        <v>38</v>
      </c>
    </row>
    <row r="11" spans="1:12" x14ac:dyDescent="0.2">
      <c r="A11" s="80" t="s">
        <v>120</v>
      </c>
      <c r="B11" s="58">
        <v>81</v>
      </c>
      <c r="C11" s="79" t="s">
        <v>77</v>
      </c>
      <c r="D11" s="79" t="s">
        <v>77</v>
      </c>
      <c r="E11" s="58">
        <v>81</v>
      </c>
      <c r="F11" s="58">
        <v>85</v>
      </c>
      <c r="G11" s="58"/>
      <c r="H11" s="58">
        <v>32</v>
      </c>
      <c r="I11" s="79" t="s">
        <v>77</v>
      </c>
      <c r="J11" s="79" t="s">
        <v>77</v>
      </c>
      <c r="K11" s="58">
        <v>35</v>
      </c>
      <c r="L11" s="58">
        <v>37</v>
      </c>
    </row>
    <row r="12" spans="1:12" x14ac:dyDescent="0.2">
      <c r="A12" s="80" t="s">
        <v>121</v>
      </c>
      <c r="B12" s="58">
        <v>81</v>
      </c>
      <c r="C12" s="79" t="s">
        <v>77</v>
      </c>
      <c r="D12" s="79" t="s">
        <v>77</v>
      </c>
      <c r="E12" s="58">
        <v>82</v>
      </c>
      <c r="F12" s="58">
        <v>85</v>
      </c>
      <c r="G12" s="58"/>
      <c r="H12" s="58">
        <v>32</v>
      </c>
      <c r="I12" s="79" t="s">
        <v>77</v>
      </c>
      <c r="J12" s="79" t="s">
        <v>77</v>
      </c>
      <c r="K12" s="58">
        <v>35</v>
      </c>
      <c r="L12" s="58">
        <v>35</v>
      </c>
    </row>
    <row r="13" spans="1:12" x14ac:dyDescent="0.2">
      <c r="A13" s="80" t="s">
        <v>122</v>
      </c>
      <c r="B13" s="58">
        <v>85</v>
      </c>
      <c r="C13" s="58">
        <v>86</v>
      </c>
      <c r="D13" s="58">
        <v>81</v>
      </c>
      <c r="E13" s="58">
        <v>85</v>
      </c>
      <c r="F13" s="58">
        <v>87</v>
      </c>
      <c r="G13" s="58"/>
      <c r="H13" s="58">
        <v>36</v>
      </c>
      <c r="I13" s="58">
        <v>46</v>
      </c>
      <c r="J13" s="58">
        <v>28</v>
      </c>
      <c r="K13" s="58">
        <v>40</v>
      </c>
      <c r="L13" s="58">
        <v>36</v>
      </c>
    </row>
    <row r="14" spans="1:12" x14ac:dyDescent="0.2">
      <c r="A14" s="80" t="s">
        <v>123</v>
      </c>
      <c r="B14" s="58">
        <v>87</v>
      </c>
      <c r="C14" s="58">
        <v>87</v>
      </c>
      <c r="D14" s="58">
        <v>83</v>
      </c>
      <c r="E14" s="58">
        <v>87</v>
      </c>
      <c r="F14" s="58">
        <v>88</v>
      </c>
      <c r="G14" s="58"/>
      <c r="H14" s="58">
        <v>39</v>
      </c>
      <c r="I14" s="58">
        <v>48</v>
      </c>
      <c r="J14" s="58">
        <v>30</v>
      </c>
      <c r="K14" s="58">
        <v>42</v>
      </c>
      <c r="L14" s="58">
        <v>38</v>
      </c>
    </row>
    <row r="15" spans="1:12" x14ac:dyDescent="0.2">
      <c r="A15" s="80">
        <v>2014</v>
      </c>
      <c r="B15" s="58">
        <v>88</v>
      </c>
      <c r="C15" s="58">
        <v>89</v>
      </c>
      <c r="D15" s="58">
        <v>85</v>
      </c>
      <c r="E15" s="58">
        <v>88</v>
      </c>
      <c r="F15" s="58">
        <v>88</v>
      </c>
      <c r="G15" s="58"/>
      <c r="H15" s="58">
        <v>41</v>
      </c>
      <c r="I15" s="58">
        <v>49</v>
      </c>
      <c r="J15" s="58">
        <v>33</v>
      </c>
      <c r="K15" s="58">
        <v>44</v>
      </c>
      <c r="L15" s="58">
        <v>39</v>
      </c>
    </row>
    <row r="16" spans="1:12" x14ac:dyDescent="0.2">
      <c r="A16" s="80">
        <v>2015</v>
      </c>
      <c r="B16" s="58">
        <v>89</v>
      </c>
      <c r="C16" s="58">
        <v>90</v>
      </c>
      <c r="D16" s="58">
        <v>87</v>
      </c>
      <c r="E16" s="58">
        <v>89</v>
      </c>
      <c r="F16" s="58">
        <v>89</v>
      </c>
      <c r="G16" s="58"/>
      <c r="H16" s="58">
        <v>43</v>
      </c>
      <c r="I16" s="58">
        <v>52</v>
      </c>
      <c r="J16" s="58">
        <v>36</v>
      </c>
      <c r="K16" s="58">
        <v>46</v>
      </c>
      <c r="L16" s="58">
        <v>40</v>
      </c>
    </row>
    <row r="17" spans="1:12" x14ac:dyDescent="0.2">
      <c r="A17" s="80"/>
      <c r="B17" s="58"/>
      <c r="C17" s="58"/>
      <c r="D17" s="58"/>
      <c r="E17" s="58"/>
      <c r="F17" s="58"/>
      <c r="G17" s="58"/>
      <c r="H17" s="58"/>
      <c r="I17" s="58"/>
      <c r="J17" s="58"/>
      <c r="K17" s="58"/>
      <c r="L17" s="58"/>
    </row>
    <row r="18" spans="1:12" x14ac:dyDescent="0.2">
      <c r="A18" s="78" t="s">
        <v>29</v>
      </c>
      <c r="B18" s="79"/>
      <c r="C18" s="79"/>
      <c r="D18" s="61"/>
      <c r="E18" s="79"/>
      <c r="F18" s="79"/>
      <c r="G18" s="79"/>
      <c r="H18" s="79"/>
      <c r="I18" s="79"/>
      <c r="J18" s="61"/>
      <c r="K18" s="79"/>
      <c r="L18" s="79"/>
    </row>
    <row r="19" spans="1:12" x14ac:dyDescent="0.2">
      <c r="A19" s="80">
        <v>2007</v>
      </c>
      <c r="B19" s="79">
        <v>73</v>
      </c>
      <c r="C19" s="79" t="s">
        <v>77</v>
      </c>
      <c r="D19" s="79" t="s">
        <v>77</v>
      </c>
      <c r="E19" s="79">
        <v>78</v>
      </c>
      <c r="F19" s="79">
        <v>84</v>
      </c>
      <c r="G19" s="79"/>
      <c r="H19" s="79">
        <v>24</v>
      </c>
      <c r="I19" s="79" t="s">
        <v>77</v>
      </c>
      <c r="J19" s="79" t="s">
        <v>77</v>
      </c>
      <c r="K19" s="79">
        <v>35</v>
      </c>
      <c r="L19" s="79">
        <v>38</v>
      </c>
    </row>
    <row r="20" spans="1:12" x14ac:dyDescent="0.2">
      <c r="A20" s="80">
        <v>2008</v>
      </c>
      <c r="B20" s="58">
        <v>74</v>
      </c>
      <c r="C20" s="79" t="s">
        <v>77</v>
      </c>
      <c r="D20" s="79" t="s">
        <v>77</v>
      </c>
      <c r="E20" s="58">
        <v>79</v>
      </c>
      <c r="F20" s="58">
        <v>84</v>
      </c>
      <c r="G20" s="58"/>
      <c r="H20" s="81">
        <v>24</v>
      </c>
      <c r="I20" s="79" t="s">
        <v>77</v>
      </c>
      <c r="J20" s="79" t="s">
        <v>77</v>
      </c>
      <c r="K20" s="81">
        <v>35</v>
      </c>
      <c r="L20" s="81">
        <v>38</v>
      </c>
    </row>
    <row r="21" spans="1:12" x14ac:dyDescent="0.2">
      <c r="A21" s="80">
        <v>2009</v>
      </c>
      <c r="B21" s="58">
        <v>75</v>
      </c>
      <c r="C21" s="79" t="s">
        <v>77</v>
      </c>
      <c r="D21" s="79" t="s">
        <v>77</v>
      </c>
      <c r="E21" s="58">
        <v>80</v>
      </c>
      <c r="F21" s="58">
        <v>85</v>
      </c>
      <c r="G21" s="58"/>
      <c r="H21" s="58">
        <v>25</v>
      </c>
      <c r="I21" s="79" t="s">
        <v>77</v>
      </c>
      <c r="J21" s="79" t="s">
        <v>77</v>
      </c>
      <c r="K21" s="58">
        <v>36</v>
      </c>
      <c r="L21" s="58">
        <v>38</v>
      </c>
    </row>
    <row r="22" spans="1:12" x14ac:dyDescent="0.2">
      <c r="A22" s="80" t="s">
        <v>120</v>
      </c>
      <c r="B22" s="58">
        <v>76</v>
      </c>
      <c r="C22" s="79" t="s">
        <v>77</v>
      </c>
      <c r="D22" s="79" t="s">
        <v>77</v>
      </c>
      <c r="E22" s="58">
        <v>81</v>
      </c>
      <c r="F22" s="58">
        <v>84</v>
      </c>
      <c r="G22" s="58"/>
      <c r="H22" s="58">
        <v>26</v>
      </c>
      <c r="I22" s="79" t="s">
        <v>77</v>
      </c>
      <c r="J22" s="79" t="s">
        <v>77</v>
      </c>
      <c r="K22" s="58">
        <v>37</v>
      </c>
      <c r="L22" s="58">
        <v>37</v>
      </c>
    </row>
    <row r="23" spans="1:12" x14ac:dyDescent="0.2">
      <c r="A23" s="80" t="s">
        <v>121</v>
      </c>
      <c r="B23" s="58">
        <v>77</v>
      </c>
      <c r="C23" s="79" t="s">
        <v>77</v>
      </c>
      <c r="D23" s="79" t="s">
        <v>77</v>
      </c>
      <c r="E23" s="58">
        <v>81</v>
      </c>
      <c r="F23" s="58">
        <v>83</v>
      </c>
      <c r="G23" s="58"/>
      <c r="H23" s="58">
        <v>26</v>
      </c>
      <c r="I23" s="79" t="s">
        <v>77</v>
      </c>
      <c r="J23" s="79" t="s">
        <v>77</v>
      </c>
      <c r="K23" s="58">
        <v>37</v>
      </c>
      <c r="L23" s="58">
        <v>35</v>
      </c>
    </row>
    <row r="24" spans="1:12" x14ac:dyDescent="0.2">
      <c r="A24" s="80" t="s">
        <v>122</v>
      </c>
      <c r="B24" s="58">
        <v>81</v>
      </c>
      <c r="C24" s="58">
        <v>83</v>
      </c>
      <c r="D24" s="58">
        <v>76</v>
      </c>
      <c r="E24" s="58">
        <v>85</v>
      </c>
      <c r="F24" s="58">
        <v>85</v>
      </c>
      <c r="G24" s="58"/>
      <c r="H24" s="58">
        <v>30</v>
      </c>
      <c r="I24" s="58">
        <v>40</v>
      </c>
      <c r="J24" s="58">
        <v>22</v>
      </c>
      <c r="K24" s="58">
        <v>42</v>
      </c>
      <c r="L24" s="58">
        <v>36</v>
      </c>
    </row>
    <row r="25" spans="1:12" x14ac:dyDescent="0.2">
      <c r="A25" s="80" t="s">
        <v>123</v>
      </c>
      <c r="B25" s="58">
        <v>83</v>
      </c>
      <c r="C25" s="58">
        <v>84</v>
      </c>
      <c r="D25" s="58">
        <v>78</v>
      </c>
      <c r="E25" s="58">
        <v>86</v>
      </c>
      <c r="F25" s="58">
        <v>86</v>
      </c>
      <c r="G25" s="58"/>
      <c r="H25" s="58">
        <v>32</v>
      </c>
      <c r="I25" s="58">
        <v>42</v>
      </c>
      <c r="J25" s="58">
        <v>23</v>
      </c>
      <c r="K25" s="58">
        <v>44</v>
      </c>
      <c r="L25" s="58">
        <v>38</v>
      </c>
    </row>
    <row r="26" spans="1:12" x14ac:dyDescent="0.2">
      <c r="A26" s="80">
        <v>2014</v>
      </c>
      <c r="B26" s="58">
        <v>85</v>
      </c>
      <c r="C26" s="58">
        <v>86</v>
      </c>
      <c r="D26" s="58">
        <v>81</v>
      </c>
      <c r="E26" s="58">
        <v>87</v>
      </c>
      <c r="F26" s="58">
        <v>87</v>
      </c>
      <c r="G26" s="58"/>
      <c r="H26" s="58">
        <v>34</v>
      </c>
      <c r="I26" s="58">
        <v>43</v>
      </c>
      <c r="J26" s="58">
        <v>26</v>
      </c>
      <c r="K26" s="58">
        <v>46</v>
      </c>
      <c r="L26" s="58">
        <v>38</v>
      </c>
    </row>
    <row r="27" spans="1:12" x14ac:dyDescent="0.2">
      <c r="A27" s="80">
        <v>2015</v>
      </c>
      <c r="B27" s="58">
        <v>86</v>
      </c>
      <c r="C27" s="58">
        <v>87</v>
      </c>
      <c r="D27" s="58">
        <v>83</v>
      </c>
      <c r="E27" s="58">
        <v>88</v>
      </c>
      <c r="F27" s="58">
        <v>87</v>
      </c>
      <c r="G27" s="58"/>
      <c r="H27" s="58">
        <v>37</v>
      </c>
      <c r="I27" s="58">
        <v>47</v>
      </c>
      <c r="J27" s="58">
        <v>29</v>
      </c>
      <c r="K27" s="58">
        <v>47</v>
      </c>
      <c r="L27" s="58">
        <v>39</v>
      </c>
    </row>
    <row r="28" spans="1:12" x14ac:dyDescent="0.2">
      <c r="A28" s="63"/>
      <c r="B28" s="79"/>
      <c r="C28" s="79"/>
      <c r="D28" s="79"/>
      <c r="E28" s="79"/>
      <c r="F28" s="79"/>
      <c r="G28" s="79"/>
      <c r="H28" s="79"/>
      <c r="I28" s="79"/>
      <c r="J28" s="79"/>
      <c r="K28" s="79"/>
      <c r="L28" s="79"/>
    </row>
    <row r="29" spans="1:12" x14ac:dyDescent="0.2">
      <c r="A29" s="78" t="s">
        <v>30</v>
      </c>
      <c r="B29" s="79"/>
      <c r="C29" s="79"/>
      <c r="D29" s="79"/>
      <c r="E29" s="79"/>
      <c r="F29" s="79"/>
      <c r="G29" s="79"/>
      <c r="H29" s="79"/>
      <c r="I29" s="79"/>
      <c r="J29" s="79"/>
      <c r="K29" s="79"/>
      <c r="L29" s="79"/>
    </row>
    <row r="30" spans="1:12" x14ac:dyDescent="0.2">
      <c r="A30" s="80">
        <v>2007</v>
      </c>
      <c r="B30" s="79">
        <v>83</v>
      </c>
      <c r="C30" s="79" t="s">
        <v>77</v>
      </c>
      <c r="D30" s="79" t="s">
        <v>77</v>
      </c>
      <c r="E30" s="79">
        <v>78</v>
      </c>
      <c r="F30" s="79">
        <v>85</v>
      </c>
      <c r="G30" s="79"/>
      <c r="H30" s="79">
        <v>35</v>
      </c>
      <c r="I30" s="79" t="s">
        <v>77</v>
      </c>
      <c r="J30" s="79" t="s">
        <v>77</v>
      </c>
      <c r="K30" s="79">
        <v>30</v>
      </c>
      <c r="L30" s="79">
        <v>38</v>
      </c>
    </row>
    <row r="31" spans="1:12" x14ac:dyDescent="0.2">
      <c r="A31" s="80">
        <v>2008</v>
      </c>
      <c r="B31" s="58">
        <v>84</v>
      </c>
      <c r="C31" s="79" t="s">
        <v>77</v>
      </c>
      <c r="D31" s="79" t="s">
        <v>77</v>
      </c>
      <c r="E31" s="58">
        <v>79</v>
      </c>
      <c r="F31" s="58">
        <v>86</v>
      </c>
      <c r="G31" s="58"/>
      <c r="H31" s="81">
        <v>35</v>
      </c>
      <c r="I31" s="79" t="s">
        <v>77</v>
      </c>
      <c r="J31" s="79" t="s">
        <v>77</v>
      </c>
      <c r="K31" s="81">
        <v>30</v>
      </c>
      <c r="L31" s="81">
        <v>38</v>
      </c>
    </row>
    <row r="32" spans="1:12" x14ac:dyDescent="0.2">
      <c r="A32" s="80">
        <v>2009</v>
      </c>
      <c r="B32" s="58">
        <v>84</v>
      </c>
      <c r="C32" s="79" t="s">
        <v>77</v>
      </c>
      <c r="D32" s="79" t="s">
        <v>77</v>
      </c>
      <c r="E32" s="58">
        <v>80</v>
      </c>
      <c r="F32" s="58">
        <v>87</v>
      </c>
      <c r="G32" s="58"/>
      <c r="H32" s="58">
        <v>36</v>
      </c>
      <c r="I32" s="79" t="s">
        <v>77</v>
      </c>
      <c r="J32" s="79" t="s">
        <v>77</v>
      </c>
      <c r="K32" s="58">
        <v>31</v>
      </c>
      <c r="L32" s="58">
        <v>38</v>
      </c>
    </row>
    <row r="33" spans="1:12" x14ac:dyDescent="0.2">
      <c r="A33" s="80" t="s">
        <v>120</v>
      </c>
      <c r="B33" s="58">
        <v>86</v>
      </c>
      <c r="C33" s="79" t="s">
        <v>77</v>
      </c>
      <c r="D33" s="79" t="s">
        <v>77</v>
      </c>
      <c r="E33" s="58">
        <v>82</v>
      </c>
      <c r="F33" s="58">
        <v>86</v>
      </c>
      <c r="G33" s="58"/>
      <c r="H33" s="58">
        <v>39</v>
      </c>
      <c r="I33" s="79" t="s">
        <v>77</v>
      </c>
      <c r="J33" s="79" t="s">
        <v>77</v>
      </c>
      <c r="K33" s="58">
        <v>33</v>
      </c>
      <c r="L33" s="58">
        <v>36</v>
      </c>
    </row>
    <row r="34" spans="1:12" x14ac:dyDescent="0.2">
      <c r="A34" s="80" t="s">
        <v>121</v>
      </c>
      <c r="B34" s="58">
        <v>86</v>
      </c>
      <c r="C34" s="79" t="s">
        <v>77</v>
      </c>
      <c r="D34" s="79" t="s">
        <v>77</v>
      </c>
      <c r="E34" s="58">
        <v>82</v>
      </c>
      <c r="F34" s="58">
        <v>86</v>
      </c>
      <c r="G34" s="58"/>
      <c r="H34" s="58">
        <v>39</v>
      </c>
      <c r="I34" s="79" t="s">
        <v>77</v>
      </c>
      <c r="J34" s="79" t="s">
        <v>77</v>
      </c>
      <c r="K34" s="58">
        <v>33</v>
      </c>
      <c r="L34" s="58">
        <v>35</v>
      </c>
    </row>
    <row r="35" spans="1:12" x14ac:dyDescent="0.2">
      <c r="A35" s="80" t="s">
        <v>122</v>
      </c>
      <c r="B35" s="58">
        <v>89</v>
      </c>
      <c r="C35" s="58">
        <v>90</v>
      </c>
      <c r="D35" s="58">
        <v>87</v>
      </c>
      <c r="E35" s="58">
        <v>86</v>
      </c>
      <c r="F35" s="58">
        <v>88</v>
      </c>
      <c r="G35" s="58"/>
      <c r="H35" s="58">
        <v>43</v>
      </c>
      <c r="I35" s="58">
        <v>52</v>
      </c>
      <c r="J35" s="58">
        <v>35</v>
      </c>
      <c r="K35" s="58">
        <v>38</v>
      </c>
      <c r="L35" s="58">
        <v>36</v>
      </c>
    </row>
    <row r="36" spans="1:12" x14ac:dyDescent="0.2">
      <c r="A36" s="80" t="s">
        <v>123</v>
      </c>
      <c r="B36" s="58">
        <v>90</v>
      </c>
      <c r="C36" s="58">
        <v>91</v>
      </c>
      <c r="D36" s="58">
        <v>88</v>
      </c>
      <c r="E36" s="58">
        <v>87</v>
      </c>
      <c r="F36" s="58">
        <v>89</v>
      </c>
      <c r="G36" s="58"/>
      <c r="H36" s="58">
        <v>46</v>
      </c>
      <c r="I36" s="58">
        <v>55</v>
      </c>
      <c r="J36" s="58">
        <v>38</v>
      </c>
      <c r="K36" s="58">
        <v>41</v>
      </c>
      <c r="L36" s="58">
        <v>38</v>
      </c>
    </row>
    <row r="37" spans="1:12" x14ac:dyDescent="0.2">
      <c r="A37" s="80">
        <v>2014</v>
      </c>
      <c r="B37" s="58">
        <v>91</v>
      </c>
      <c r="C37" s="58">
        <v>92</v>
      </c>
      <c r="D37" s="58">
        <v>90</v>
      </c>
      <c r="E37" s="58">
        <v>89</v>
      </c>
      <c r="F37" s="58">
        <v>90</v>
      </c>
      <c r="G37" s="58"/>
      <c r="H37" s="58">
        <v>48</v>
      </c>
      <c r="I37" s="58">
        <v>55</v>
      </c>
      <c r="J37" s="58">
        <v>41</v>
      </c>
      <c r="K37" s="58">
        <v>43</v>
      </c>
      <c r="L37" s="58">
        <v>39</v>
      </c>
    </row>
    <row r="38" spans="1:12" x14ac:dyDescent="0.2">
      <c r="A38" s="80">
        <v>2015</v>
      </c>
      <c r="B38" s="58">
        <v>92</v>
      </c>
      <c r="C38" s="58">
        <v>92</v>
      </c>
      <c r="D38" s="58">
        <v>91</v>
      </c>
      <c r="E38" s="58">
        <v>90</v>
      </c>
      <c r="F38" s="58">
        <v>90</v>
      </c>
      <c r="G38" s="58"/>
      <c r="H38" s="58">
        <v>50</v>
      </c>
      <c r="I38" s="58">
        <v>58</v>
      </c>
      <c r="J38" s="58">
        <v>44</v>
      </c>
      <c r="K38" s="58">
        <v>44</v>
      </c>
      <c r="L38" s="58">
        <v>40</v>
      </c>
    </row>
    <row r="39" spans="1:12" x14ac:dyDescent="0.2">
      <c r="A39" s="82"/>
      <c r="B39" s="69"/>
      <c r="C39" s="93"/>
      <c r="D39" s="93"/>
      <c r="E39" s="93"/>
      <c r="F39" s="93"/>
      <c r="G39" s="93"/>
      <c r="H39" s="93"/>
      <c r="I39" s="69"/>
      <c r="J39" s="69"/>
      <c r="K39" s="69"/>
      <c r="L39" s="69"/>
    </row>
    <row r="40" spans="1:12" ht="12.75" customHeight="1" x14ac:dyDescent="0.2">
      <c r="A40" s="63"/>
      <c r="L40" s="636" t="s">
        <v>167</v>
      </c>
    </row>
    <row r="41" spans="1:12" ht="12.75" customHeight="1" x14ac:dyDescent="0.2">
      <c r="A41" s="63"/>
    </row>
    <row r="42" spans="1:12" ht="12.75" customHeight="1" x14ac:dyDescent="0.2">
      <c r="A42" s="63" t="s">
        <v>622</v>
      </c>
    </row>
    <row r="43" spans="1:12" ht="12.75" customHeight="1" x14ac:dyDescent="0.2">
      <c r="A43" s="57" t="s">
        <v>110</v>
      </c>
    </row>
    <row r="44" spans="1:12" ht="12.75" customHeight="1" x14ac:dyDescent="0.2">
      <c r="A44" s="63" t="s">
        <v>124</v>
      </c>
      <c r="B44" s="805"/>
      <c r="C44" s="805"/>
      <c r="D44" s="805"/>
      <c r="E44" s="805"/>
      <c r="F44" s="805"/>
      <c r="G44" s="805"/>
    </row>
    <row r="45" spans="1:12" ht="12.75" customHeight="1" x14ac:dyDescent="0.2">
      <c r="A45" s="63" t="s">
        <v>515</v>
      </c>
    </row>
    <row r="46" spans="1:12" ht="12.75" customHeight="1" x14ac:dyDescent="0.2">
      <c r="A46" s="63"/>
      <c r="B46" s="805"/>
      <c r="C46" s="805"/>
      <c r="D46" s="805"/>
      <c r="E46" s="805"/>
      <c r="F46" s="805"/>
      <c r="G46" s="805"/>
    </row>
    <row r="47" spans="1:12" ht="12.75" customHeight="1" x14ac:dyDescent="0.2">
      <c r="A47" s="63" t="s">
        <v>100</v>
      </c>
    </row>
  </sheetData>
  <mergeCells count="3">
    <mergeCell ref="A2:E2"/>
    <mergeCell ref="B5:F5"/>
    <mergeCell ref="H5:L5"/>
  </mergeCells>
  <pageMargins left="0.39370078740157483" right="0.39370078740157483" top="0.39370078740157483" bottom="0.39370078740157483" header="0.51181102362204722" footer="0.51181102362204722"/>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53"/>
  <sheetViews>
    <sheetView workbookViewId="0">
      <pane ySplit="6" topLeftCell="A10" activePane="bottomLeft" state="frozen"/>
      <selection sqref="A1:N1"/>
      <selection pane="bottomLeft" sqref="A1:N1"/>
    </sheetView>
  </sheetViews>
  <sheetFormatPr defaultColWidth="9.140625" defaultRowHeight="12.75" x14ac:dyDescent="0.2"/>
  <cols>
    <col min="1" max="3" width="16.7109375" style="3" customWidth="1"/>
    <col min="4" max="4" width="5.7109375" style="3" customWidth="1"/>
    <col min="5" max="6" width="16.7109375" style="3" customWidth="1"/>
    <col min="7" max="7" width="5.7109375" style="3" customWidth="1"/>
    <col min="8" max="9" width="16.7109375" style="3" customWidth="1"/>
    <col min="10" max="10" width="9.140625" style="3" customWidth="1"/>
    <col min="11" max="16384" width="9.140625" style="3"/>
  </cols>
  <sheetData>
    <row r="1" spans="1:10" ht="14.25" customHeight="1" x14ac:dyDescent="0.2">
      <c r="A1" s="65" t="s">
        <v>125</v>
      </c>
    </row>
    <row r="2" spans="1:10" ht="14.25" customHeight="1" x14ac:dyDescent="0.2">
      <c r="A2" s="1030" t="s">
        <v>582</v>
      </c>
      <c r="B2" s="1030"/>
      <c r="C2" s="1030"/>
      <c r="D2" s="1030"/>
    </row>
    <row r="3" spans="1:10" ht="14.25" customHeight="1" x14ac:dyDescent="0.2">
      <c r="A3" s="1" t="s">
        <v>126</v>
      </c>
    </row>
    <row r="4" spans="1:10" x14ac:dyDescent="0.2">
      <c r="A4" s="67"/>
      <c r="D4" s="69"/>
    </row>
    <row r="5" spans="1:10" ht="25.5" customHeight="1" x14ac:dyDescent="0.2">
      <c r="A5" s="70"/>
      <c r="B5" s="1033" t="s">
        <v>127</v>
      </c>
      <c r="C5" s="1033"/>
      <c r="D5" s="70"/>
      <c r="E5" s="1033" t="s">
        <v>455</v>
      </c>
      <c r="F5" s="1033"/>
      <c r="G5" s="70"/>
      <c r="H5" s="1033" t="s">
        <v>128</v>
      </c>
      <c r="I5" s="1033"/>
      <c r="J5" s="94"/>
    </row>
    <row r="6" spans="1:10" s="77" customFormat="1" ht="25.5" customHeight="1" x14ac:dyDescent="0.2">
      <c r="A6" s="72"/>
      <c r="B6" s="95" t="s">
        <v>129</v>
      </c>
      <c r="C6" s="95" t="s">
        <v>23</v>
      </c>
      <c r="D6" s="96"/>
      <c r="E6" s="95" t="s">
        <v>129</v>
      </c>
      <c r="F6" s="95" t="s">
        <v>23</v>
      </c>
      <c r="G6" s="90"/>
      <c r="H6" s="95" t="s">
        <v>129</v>
      </c>
      <c r="I6" s="95" t="s">
        <v>23</v>
      </c>
    </row>
    <row r="7" spans="1:10" x14ac:dyDescent="0.2">
      <c r="A7" s="78" t="s">
        <v>27</v>
      </c>
      <c r="B7" s="79"/>
      <c r="C7" s="79"/>
      <c r="D7" s="61"/>
      <c r="E7" s="61"/>
      <c r="F7" s="61"/>
      <c r="G7" s="61"/>
      <c r="H7" s="61"/>
      <c r="I7" s="61"/>
    </row>
    <row r="8" spans="1:10" x14ac:dyDescent="0.2">
      <c r="A8" s="80">
        <v>2007</v>
      </c>
      <c r="B8" s="97">
        <v>66</v>
      </c>
      <c r="C8" s="97">
        <v>60</v>
      </c>
      <c r="D8" s="79"/>
      <c r="E8" s="79" t="s">
        <v>77</v>
      </c>
      <c r="F8" s="79" t="s">
        <v>77</v>
      </c>
      <c r="G8" s="79"/>
      <c r="H8" s="97">
        <v>18</v>
      </c>
      <c r="I8" s="97">
        <v>13</v>
      </c>
    </row>
    <row r="9" spans="1:10" x14ac:dyDescent="0.2">
      <c r="A9" s="80">
        <v>2008</v>
      </c>
      <c r="B9" s="97">
        <v>67</v>
      </c>
      <c r="C9" s="97">
        <v>62</v>
      </c>
      <c r="D9" s="79"/>
      <c r="E9" s="79" t="s">
        <v>77</v>
      </c>
      <c r="F9" s="79" t="s">
        <v>77</v>
      </c>
      <c r="G9" s="79"/>
      <c r="H9" s="97">
        <v>18</v>
      </c>
      <c r="I9" s="97">
        <v>13</v>
      </c>
    </row>
    <row r="10" spans="1:10" x14ac:dyDescent="0.2">
      <c r="A10" s="80">
        <v>2009</v>
      </c>
      <c r="B10" s="81">
        <v>67</v>
      </c>
      <c r="C10" s="81">
        <v>62</v>
      </c>
      <c r="D10" s="79"/>
      <c r="E10" s="79" t="s">
        <v>77</v>
      </c>
      <c r="F10" s="79" t="s">
        <v>77</v>
      </c>
      <c r="G10" s="79"/>
      <c r="H10" s="97">
        <v>18</v>
      </c>
      <c r="I10" s="97">
        <v>13</v>
      </c>
    </row>
    <row r="11" spans="1:10" x14ac:dyDescent="0.2">
      <c r="A11" s="80" t="s">
        <v>130</v>
      </c>
      <c r="B11" s="81">
        <v>68</v>
      </c>
      <c r="C11" s="81">
        <v>64</v>
      </c>
      <c r="D11" s="79"/>
      <c r="E11" s="79" t="s">
        <v>77</v>
      </c>
      <c r="F11" s="79" t="s">
        <v>77</v>
      </c>
      <c r="G11" s="79"/>
      <c r="H11" s="97">
        <v>19</v>
      </c>
      <c r="I11" s="97">
        <v>14</v>
      </c>
    </row>
    <row r="12" spans="1:10" x14ac:dyDescent="0.2">
      <c r="A12" s="80" t="s">
        <v>131</v>
      </c>
      <c r="B12" s="1013">
        <v>72</v>
      </c>
      <c r="C12" s="1013">
        <v>67</v>
      </c>
      <c r="D12" s="79"/>
      <c r="E12" s="79" t="s">
        <v>77</v>
      </c>
      <c r="F12" s="79" t="s">
        <v>77</v>
      </c>
      <c r="G12" s="79"/>
      <c r="H12" s="1013">
        <v>17</v>
      </c>
      <c r="I12" s="1013">
        <v>13</v>
      </c>
    </row>
    <row r="13" spans="1:10" x14ac:dyDescent="0.2">
      <c r="A13" s="80" t="s">
        <v>132</v>
      </c>
      <c r="B13" s="1014">
        <v>78</v>
      </c>
      <c r="C13" s="1014">
        <v>75</v>
      </c>
      <c r="D13" s="79"/>
      <c r="E13" s="79" t="s">
        <v>77</v>
      </c>
      <c r="F13" s="79">
        <v>64</v>
      </c>
      <c r="G13" s="79"/>
      <c r="H13" s="1014">
        <v>25</v>
      </c>
      <c r="I13" s="1014">
        <v>20</v>
      </c>
    </row>
    <row r="14" spans="1:10" x14ac:dyDescent="0.2">
      <c r="A14" s="80" t="s">
        <v>133</v>
      </c>
      <c r="B14" s="58">
        <v>79</v>
      </c>
      <c r="C14" s="58">
        <v>75</v>
      </c>
      <c r="D14" s="79"/>
      <c r="E14" s="79">
        <v>71</v>
      </c>
      <c r="F14" s="79">
        <v>63</v>
      </c>
      <c r="G14" s="79"/>
      <c r="H14" s="58">
        <v>26</v>
      </c>
      <c r="I14" s="58">
        <v>21</v>
      </c>
    </row>
    <row r="15" spans="1:10" x14ac:dyDescent="0.2">
      <c r="A15" s="80" t="s">
        <v>134</v>
      </c>
      <c r="B15" s="58">
        <v>82</v>
      </c>
      <c r="C15" s="58">
        <v>78</v>
      </c>
      <c r="D15" s="79"/>
      <c r="E15" s="79">
        <v>75</v>
      </c>
      <c r="F15" s="79">
        <v>67</v>
      </c>
      <c r="G15" s="79"/>
      <c r="H15" s="58">
        <v>29</v>
      </c>
      <c r="I15" s="58">
        <v>24</v>
      </c>
    </row>
    <row r="16" spans="1:10" x14ac:dyDescent="0.2">
      <c r="A16" s="80">
        <v>2015</v>
      </c>
      <c r="B16" s="58">
        <v>84</v>
      </c>
      <c r="C16" s="58">
        <v>80</v>
      </c>
      <c r="D16" s="79"/>
      <c r="E16" s="79">
        <v>77</v>
      </c>
      <c r="F16" s="79">
        <v>69</v>
      </c>
      <c r="G16" s="79"/>
      <c r="H16" s="58">
        <v>31</v>
      </c>
      <c r="I16" s="58">
        <v>24</v>
      </c>
    </row>
    <row r="17" spans="1:9" x14ac:dyDescent="0.2">
      <c r="A17" s="80"/>
      <c r="B17" s="58"/>
      <c r="C17" s="58"/>
      <c r="D17" s="79"/>
      <c r="E17" s="79"/>
      <c r="F17" s="79"/>
      <c r="G17" s="79"/>
      <c r="H17" s="58"/>
      <c r="I17" s="58"/>
    </row>
    <row r="18" spans="1:9" x14ac:dyDescent="0.2">
      <c r="A18" s="78" t="s">
        <v>29</v>
      </c>
      <c r="B18" s="79"/>
      <c r="C18" s="79"/>
      <c r="D18" s="79"/>
      <c r="E18" s="79"/>
      <c r="F18" s="79"/>
      <c r="G18" s="79"/>
      <c r="H18" s="79"/>
      <c r="I18" s="79"/>
    </row>
    <row r="19" spans="1:9" x14ac:dyDescent="0.2">
      <c r="A19" s="80">
        <v>2007</v>
      </c>
      <c r="B19" s="79" t="s">
        <v>77</v>
      </c>
      <c r="C19" s="79" t="s">
        <v>77</v>
      </c>
      <c r="D19" s="79"/>
      <c r="E19" s="79" t="s">
        <v>77</v>
      </c>
      <c r="F19" s="79" t="s">
        <v>77</v>
      </c>
      <c r="G19" s="79"/>
      <c r="H19" s="79" t="s">
        <v>77</v>
      </c>
      <c r="I19" s="79" t="s">
        <v>77</v>
      </c>
    </row>
    <row r="20" spans="1:9" x14ac:dyDescent="0.2">
      <c r="A20" s="80">
        <v>2008</v>
      </c>
      <c r="B20" s="79" t="s">
        <v>77</v>
      </c>
      <c r="C20" s="79" t="s">
        <v>77</v>
      </c>
      <c r="D20" s="79"/>
      <c r="E20" s="79" t="s">
        <v>77</v>
      </c>
      <c r="F20" s="79" t="s">
        <v>77</v>
      </c>
      <c r="G20" s="79"/>
      <c r="H20" s="79" t="s">
        <v>77</v>
      </c>
      <c r="I20" s="79" t="s">
        <v>77</v>
      </c>
    </row>
    <row r="21" spans="1:9" x14ac:dyDescent="0.2">
      <c r="A21" s="80">
        <v>2009</v>
      </c>
      <c r="B21" s="79" t="s">
        <v>77</v>
      </c>
      <c r="C21" s="79" t="s">
        <v>77</v>
      </c>
      <c r="D21" s="79"/>
      <c r="E21" s="79" t="s">
        <v>77</v>
      </c>
      <c r="F21" s="79" t="s">
        <v>77</v>
      </c>
      <c r="G21" s="79"/>
      <c r="H21" s="79" t="s">
        <v>77</v>
      </c>
      <c r="I21" s="79" t="s">
        <v>77</v>
      </c>
    </row>
    <row r="22" spans="1:9" x14ac:dyDescent="0.2">
      <c r="A22" s="80" t="s">
        <v>130</v>
      </c>
      <c r="B22" s="79" t="s">
        <v>77</v>
      </c>
      <c r="C22" s="79" t="s">
        <v>77</v>
      </c>
      <c r="D22" s="79"/>
      <c r="E22" s="79" t="s">
        <v>77</v>
      </c>
      <c r="F22" s="79" t="s">
        <v>77</v>
      </c>
      <c r="G22" s="79"/>
      <c r="H22" s="79" t="s">
        <v>77</v>
      </c>
      <c r="I22" s="79" t="s">
        <v>77</v>
      </c>
    </row>
    <row r="23" spans="1:9" x14ac:dyDescent="0.2">
      <c r="A23" s="80" t="s">
        <v>131</v>
      </c>
      <c r="B23" s="1013">
        <v>66</v>
      </c>
      <c r="C23" s="1013">
        <v>62</v>
      </c>
      <c r="D23" s="79"/>
      <c r="E23" s="79" t="s">
        <v>77</v>
      </c>
      <c r="F23" s="79" t="s">
        <v>77</v>
      </c>
      <c r="G23" s="79"/>
      <c r="H23" s="1013">
        <v>13</v>
      </c>
      <c r="I23" s="1013">
        <v>11</v>
      </c>
    </row>
    <row r="24" spans="1:9" x14ac:dyDescent="0.2">
      <c r="A24" s="80" t="s">
        <v>132</v>
      </c>
      <c r="B24" s="1014">
        <v>73</v>
      </c>
      <c r="C24" s="1014">
        <v>71</v>
      </c>
      <c r="D24" s="79"/>
      <c r="E24" s="79" t="s">
        <v>77</v>
      </c>
      <c r="F24" s="79">
        <v>61</v>
      </c>
      <c r="G24" s="79"/>
      <c r="H24" s="1014">
        <v>19</v>
      </c>
      <c r="I24" s="1014">
        <v>17</v>
      </c>
    </row>
    <row r="25" spans="1:9" x14ac:dyDescent="0.2">
      <c r="A25" s="80" t="s">
        <v>133</v>
      </c>
      <c r="B25" s="58">
        <v>74</v>
      </c>
      <c r="C25" s="58">
        <v>72</v>
      </c>
      <c r="D25" s="79"/>
      <c r="E25" s="79">
        <v>67</v>
      </c>
      <c r="F25" s="79">
        <v>61</v>
      </c>
      <c r="G25" s="79"/>
      <c r="H25" s="58">
        <v>20</v>
      </c>
      <c r="I25" s="58">
        <v>18</v>
      </c>
    </row>
    <row r="26" spans="1:9" x14ac:dyDescent="0.2">
      <c r="A26" s="80" t="s">
        <v>134</v>
      </c>
      <c r="B26" s="58">
        <v>78</v>
      </c>
      <c r="C26" s="58">
        <v>75</v>
      </c>
      <c r="D26" s="79"/>
      <c r="E26" s="79">
        <v>71</v>
      </c>
      <c r="F26" s="79">
        <v>65</v>
      </c>
      <c r="G26" s="79"/>
      <c r="H26" s="58">
        <v>23</v>
      </c>
      <c r="I26" s="58">
        <v>20</v>
      </c>
    </row>
    <row r="27" spans="1:9" x14ac:dyDescent="0.2">
      <c r="A27" s="80">
        <v>2015</v>
      </c>
      <c r="B27" s="58">
        <v>80</v>
      </c>
      <c r="C27" s="58">
        <v>77</v>
      </c>
      <c r="D27" s="79"/>
      <c r="E27" s="79">
        <v>73</v>
      </c>
      <c r="F27" s="79">
        <v>67</v>
      </c>
      <c r="G27" s="79"/>
      <c r="H27" s="58">
        <v>25</v>
      </c>
      <c r="I27" s="58">
        <v>22</v>
      </c>
    </row>
    <row r="28" spans="1:9" x14ac:dyDescent="0.2">
      <c r="A28" s="63"/>
      <c r="B28" s="79"/>
      <c r="C28" s="79"/>
      <c r="D28" s="79"/>
      <c r="E28" s="79"/>
      <c r="F28" s="79"/>
      <c r="G28" s="79"/>
      <c r="H28" s="79"/>
      <c r="I28" s="79"/>
    </row>
    <row r="29" spans="1:9" x14ac:dyDescent="0.2">
      <c r="A29" s="78" t="s">
        <v>30</v>
      </c>
      <c r="B29" s="79"/>
      <c r="C29" s="79"/>
      <c r="D29" s="79"/>
      <c r="E29" s="79"/>
      <c r="F29" s="79"/>
      <c r="G29" s="79"/>
      <c r="H29" s="79"/>
      <c r="I29" s="79"/>
    </row>
    <row r="30" spans="1:9" x14ac:dyDescent="0.2">
      <c r="A30" s="80">
        <v>2007</v>
      </c>
      <c r="B30" s="79" t="s">
        <v>77</v>
      </c>
      <c r="C30" s="79"/>
      <c r="D30" s="79"/>
      <c r="E30" s="79" t="s">
        <v>77</v>
      </c>
      <c r="F30" s="79" t="s">
        <v>77</v>
      </c>
      <c r="G30" s="79"/>
      <c r="H30" s="79" t="s">
        <v>77</v>
      </c>
      <c r="I30" s="79" t="s">
        <v>77</v>
      </c>
    </row>
    <row r="31" spans="1:9" x14ac:dyDescent="0.2">
      <c r="A31" s="80">
        <v>2008</v>
      </c>
      <c r="B31" s="79" t="s">
        <v>77</v>
      </c>
      <c r="C31" s="58"/>
      <c r="D31" s="79"/>
      <c r="E31" s="79" t="s">
        <v>77</v>
      </c>
      <c r="F31" s="79" t="s">
        <v>77</v>
      </c>
      <c r="G31" s="79"/>
      <c r="H31" s="79" t="s">
        <v>77</v>
      </c>
      <c r="I31" s="79" t="s">
        <v>77</v>
      </c>
    </row>
    <row r="32" spans="1:9" x14ac:dyDescent="0.2">
      <c r="A32" s="80">
        <v>2009</v>
      </c>
      <c r="B32" s="79" t="s">
        <v>77</v>
      </c>
      <c r="C32" s="58"/>
      <c r="D32" s="79"/>
      <c r="E32" s="79" t="s">
        <v>77</v>
      </c>
      <c r="F32" s="79" t="s">
        <v>77</v>
      </c>
      <c r="G32" s="79"/>
      <c r="H32" s="79" t="s">
        <v>77</v>
      </c>
      <c r="I32" s="79" t="s">
        <v>77</v>
      </c>
    </row>
    <row r="33" spans="1:12" x14ac:dyDescent="0.2">
      <c r="A33" s="80" t="s">
        <v>130</v>
      </c>
      <c r="B33" s="79" t="s">
        <v>77</v>
      </c>
      <c r="C33" s="58"/>
      <c r="D33" s="79"/>
      <c r="E33" s="79" t="s">
        <v>77</v>
      </c>
      <c r="F33" s="79" t="s">
        <v>77</v>
      </c>
      <c r="G33" s="79"/>
      <c r="H33" s="79" t="s">
        <v>77</v>
      </c>
      <c r="I33" s="79" t="s">
        <v>77</v>
      </c>
    </row>
    <row r="34" spans="1:12" x14ac:dyDescent="0.2">
      <c r="A34" s="80" t="s">
        <v>131</v>
      </c>
      <c r="B34" s="1013">
        <v>79</v>
      </c>
      <c r="C34" s="1013">
        <v>72</v>
      </c>
      <c r="D34" s="79"/>
      <c r="E34" s="79" t="s">
        <v>77</v>
      </c>
      <c r="F34" s="79" t="s">
        <v>77</v>
      </c>
      <c r="G34" s="79"/>
      <c r="H34" s="1013">
        <v>22</v>
      </c>
      <c r="I34" s="1013">
        <v>16</v>
      </c>
    </row>
    <row r="35" spans="1:12" x14ac:dyDescent="0.2">
      <c r="A35" s="80" t="s">
        <v>132</v>
      </c>
      <c r="B35" s="1014">
        <v>84</v>
      </c>
      <c r="C35" s="1014">
        <v>79</v>
      </c>
      <c r="D35" s="79"/>
      <c r="E35" s="79" t="s">
        <v>77</v>
      </c>
      <c r="F35" s="79">
        <v>67</v>
      </c>
      <c r="G35" s="79"/>
      <c r="H35" s="1014">
        <v>32</v>
      </c>
      <c r="I35" s="1014">
        <v>23</v>
      </c>
    </row>
    <row r="36" spans="1:12" x14ac:dyDescent="0.2">
      <c r="A36" s="80" t="s">
        <v>133</v>
      </c>
      <c r="B36" s="58">
        <v>84</v>
      </c>
      <c r="C36" s="58">
        <v>79</v>
      </c>
      <c r="D36" s="79"/>
      <c r="E36" s="79">
        <v>76</v>
      </c>
      <c r="F36" s="79">
        <v>65</v>
      </c>
      <c r="G36" s="79"/>
      <c r="H36" s="58">
        <v>32</v>
      </c>
      <c r="I36" s="58">
        <v>25</v>
      </c>
    </row>
    <row r="37" spans="1:12" x14ac:dyDescent="0.2">
      <c r="A37" s="80" t="s">
        <v>134</v>
      </c>
      <c r="B37" s="58">
        <v>87</v>
      </c>
      <c r="C37" s="58">
        <v>82</v>
      </c>
      <c r="D37" s="79"/>
      <c r="E37" s="79">
        <v>79</v>
      </c>
      <c r="F37" s="79">
        <v>69</v>
      </c>
      <c r="G37" s="79"/>
      <c r="H37" s="58">
        <v>35</v>
      </c>
      <c r="I37" s="58">
        <v>27</v>
      </c>
    </row>
    <row r="38" spans="1:12" x14ac:dyDescent="0.2">
      <c r="A38" s="80">
        <v>2015</v>
      </c>
      <c r="B38" s="58">
        <v>88</v>
      </c>
      <c r="C38" s="58">
        <v>83</v>
      </c>
      <c r="D38" s="79"/>
      <c r="E38" s="79">
        <v>82</v>
      </c>
      <c r="F38" s="79">
        <v>71</v>
      </c>
      <c r="G38" s="79"/>
      <c r="H38" s="58">
        <v>37</v>
      </c>
      <c r="I38" s="58">
        <v>27</v>
      </c>
    </row>
    <row r="39" spans="1:12" x14ac:dyDescent="0.2">
      <c r="A39" s="82"/>
      <c r="B39" s="93"/>
      <c r="C39" s="93"/>
      <c r="D39" s="93"/>
      <c r="E39" s="93"/>
      <c r="F39" s="93"/>
      <c r="G39" s="69"/>
      <c r="H39" s="69"/>
      <c r="I39" s="69"/>
    </row>
    <row r="40" spans="1:12" x14ac:dyDescent="0.2">
      <c r="A40" s="63"/>
      <c r="B40" s="98"/>
      <c r="I40" s="636" t="s">
        <v>167</v>
      </c>
    </row>
    <row r="41" spans="1:12" x14ac:dyDescent="0.2">
      <c r="A41" s="63"/>
    </row>
    <row r="42" spans="1:12" x14ac:dyDescent="0.2">
      <c r="A42" s="63"/>
    </row>
    <row r="43" spans="1:12" ht="21.95" customHeight="1" x14ac:dyDescent="0.2">
      <c r="A43" s="1032" t="s">
        <v>610</v>
      </c>
      <c r="B43" s="1032"/>
      <c r="C43" s="1032"/>
      <c r="D43" s="1032"/>
      <c r="E43" s="1032"/>
      <c r="F43" s="1032"/>
      <c r="G43" s="1032"/>
      <c r="H43" s="1032"/>
      <c r="I43" s="1032"/>
    </row>
    <row r="44" spans="1:12" ht="12.75" customHeight="1" x14ac:dyDescent="0.2">
      <c r="A44" s="63" t="s">
        <v>623</v>
      </c>
    </row>
    <row r="45" spans="1:12" ht="12.75" customHeight="1" x14ac:dyDescent="0.2">
      <c r="A45" s="57" t="s">
        <v>135</v>
      </c>
    </row>
    <row r="46" spans="1:12" s="777" customFormat="1" ht="35.25" customHeight="1" x14ac:dyDescent="0.2">
      <c r="A46" s="1025" t="s">
        <v>453</v>
      </c>
      <c r="B46" s="1025"/>
      <c r="C46" s="1025"/>
      <c r="D46" s="1025"/>
      <c r="E46" s="1025"/>
      <c r="F46" s="1025"/>
      <c r="G46" s="1025"/>
      <c r="H46" s="1025"/>
      <c r="I46" s="1025"/>
      <c r="J46" s="776"/>
      <c r="K46" s="776"/>
      <c r="L46" s="776"/>
    </row>
    <row r="47" spans="1:12" ht="21.95" customHeight="1" x14ac:dyDescent="0.2">
      <c r="A47" s="1029" t="s">
        <v>136</v>
      </c>
      <c r="B47" s="1029"/>
      <c r="C47" s="1029"/>
      <c r="D47" s="1029"/>
      <c r="E47" s="1029"/>
      <c r="F47" s="1029"/>
      <c r="G47" s="1029"/>
      <c r="H47" s="1029"/>
      <c r="I47" s="1029"/>
    </row>
    <row r="48" spans="1:12" ht="12.75" customHeight="1" x14ac:dyDescent="0.2">
      <c r="A48" s="57" t="s">
        <v>137</v>
      </c>
      <c r="B48" s="57"/>
    </row>
    <row r="49" spans="1:12" ht="12.75" customHeight="1" x14ac:dyDescent="0.2">
      <c r="A49" s="63" t="s">
        <v>516</v>
      </c>
    </row>
    <row r="50" spans="1:12" x14ac:dyDescent="0.2">
      <c r="A50" s="801"/>
      <c r="B50" s="801"/>
      <c r="C50" s="801"/>
      <c r="D50" s="801"/>
      <c r="E50" s="801"/>
      <c r="F50" s="801"/>
      <c r="G50" s="801"/>
      <c r="H50" s="801"/>
      <c r="I50" s="801"/>
      <c r="J50" s="801"/>
      <c r="K50" s="801"/>
      <c r="L50" s="801"/>
    </row>
    <row r="51" spans="1:12" x14ac:dyDescent="0.2">
      <c r="A51" s="63" t="s">
        <v>100</v>
      </c>
    </row>
    <row r="53" spans="1:12" ht="24.75" customHeight="1" x14ac:dyDescent="0.2">
      <c r="A53" s="1032"/>
      <c r="B53" s="1032"/>
      <c r="C53" s="1032"/>
      <c r="D53" s="1032"/>
      <c r="E53" s="1032"/>
      <c r="F53" s="1032"/>
      <c r="G53" s="1032"/>
      <c r="H53" s="1032"/>
      <c r="I53" s="1032"/>
    </row>
  </sheetData>
  <mergeCells count="8">
    <mergeCell ref="A53:I53"/>
    <mergeCell ref="A47:I47"/>
    <mergeCell ref="A2:D2"/>
    <mergeCell ref="B5:C5"/>
    <mergeCell ref="E5:F5"/>
    <mergeCell ref="H5:I5"/>
    <mergeCell ref="A43:I43"/>
    <mergeCell ref="A46:I46"/>
  </mergeCells>
  <pageMargins left="0.39370078740157483" right="0.39370078740157483" top="0.39370078740157483" bottom="0.39370078740157483" header="0.51181102362204722" footer="0.51181102362204722"/>
  <pageSetup paperSize="9"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79"/>
  <sheetViews>
    <sheetView zoomScaleNormal="100" workbookViewId="0">
      <pane ySplit="5" topLeftCell="A6" activePane="bottomLeft" state="frozen"/>
      <selection sqref="A1:N1"/>
      <selection pane="bottomLeft" sqref="A1:N1"/>
    </sheetView>
  </sheetViews>
  <sheetFormatPr defaultColWidth="9.140625" defaultRowHeight="12.75" x14ac:dyDescent="0.2"/>
  <cols>
    <col min="1" max="1" width="30.42578125" style="813" customWidth="1"/>
    <col min="2" max="15" width="9.140625" style="813" customWidth="1"/>
    <col min="16" max="18" width="9.140625" style="128" customWidth="1"/>
    <col min="19" max="19" width="9.140625" style="813" customWidth="1"/>
    <col min="20" max="20" width="9.140625" style="585"/>
    <col min="21" max="21" width="18.7109375" style="692" hidden="1" customWidth="1"/>
    <col min="22" max="22" width="9.140625" style="692" hidden="1" customWidth="1"/>
    <col min="23" max="23" width="9.140625" style="692"/>
    <col min="24" max="16384" width="9.140625" style="813"/>
  </cols>
  <sheetData>
    <row r="1" spans="1:23" ht="14.25" customHeight="1" thickBot="1" x14ac:dyDescent="0.25">
      <c r="A1" s="99" t="s">
        <v>555</v>
      </c>
      <c r="B1" s="99"/>
      <c r="C1" s="99"/>
      <c r="D1" s="99"/>
      <c r="E1" s="99"/>
      <c r="F1" s="100"/>
      <c r="G1" s="99"/>
      <c r="H1" s="99"/>
      <c r="I1" s="99"/>
      <c r="J1" s="101"/>
      <c r="K1" s="102"/>
      <c r="L1" s="102"/>
      <c r="M1" s="102"/>
      <c r="N1" s="103"/>
      <c r="O1" s="103"/>
      <c r="P1" s="104"/>
      <c r="Q1" s="104"/>
      <c r="R1" s="104"/>
    </row>
    <row r="2" spans="1:23" ht="14.25" customHeight="1" thickBot="1" x14ac:dyDescent="0.25">
      <c r="A2" s="105" t="s">
        <v>624</v>
      </c>
      <c r="B2" s="105"/>
      <c r="C2" s="105"/>
      <c r="D2" s="106"/>
      <c r="E2" s="106"/>
      <c r="F2" s="107"/>
      <c r="G2" s="106"/>
      <c r="H2" s="106"/>
      <c r="I2" s="106"/>
      <c r="J2" s="101"/>
      <c r="K2" s="102"/>
      <c r="L2" s="102"/>
      <c r="M2" s="102"/>
      <c r="N2" s="589" t="s">
        <v>138</v>
      </c>
      <c r="O2" s="590"/>
      <c r="P2" s="590"/>
      <c r="Q2" s="590"/>
      <c r="R2" s="591"/>
      <c r="S2" s="108"/>
      <c r="T2" s="586"/>
    </row>
    <row r="3" spans="1:23" ht="14.25" customHeight="1" thickBot="1" x14ac:dyDescent="0.25">
      <c r="A3" s="5" t="s">
        <v>139</v>
      </c>
      <c r="B3" s="105"/>
      <c r="C3" s="105"/>
      <c r="D3" s="105"/>
      <c r="E3" s="106"/>
      <c r="F3" s="107"/>
      <c r="G3" s="106"/>
      <c r="H3" s="106"/>
      <c r="I3" s="106"/>
      <c r="J3" s="101"/>
      <c r="K3" s="109"/>
      <c r="L3" s="102"/>
      <c r="N3" s="697" t="s">
        <v>140</v>
      </c>
      <c r="O3" s="697"/>
      <c r="P3" s="1034" t="s">
        <v>141</v>
      </c>
      <c r="Q3" s="1035"/>
      <c r="R3" s="1036"/>
      <c r="V3" s="693" t="s">
        <v>142</v>
      </c>
    </row>
    <row r="4" spans="1:23" s="118" customFormat="1" x14ac:dyDescent="0.2">
      <c r="A4" s="116"/>
      <c r="B4" s="117"/>
      <c r="C4" s="117"/>
      <c r="D4" s="117"/>
      <c r="E4" s="117"/>
      <c r="F4" s="117"/>
      <c r="G4" s="117"/>
      <c r="H4" s="117"/>
      <c r="I4" s="117"/>
      <c r="J4" s="117"/>
      <c r="K4" s="117"/>
      <c r="L4" s="117"/>
      <c r="M4" s="113"/>
      <c r="N4" s="114"/>
      <c r="O4" s="114"/>
      <c r="P4" s="115"/>
      <c r="Q4" s="115"/>
      <c r="R4" s="115"/>
      <c r="T4" s="588"/>
      <c r="U4" s="694"/>
      <c r="V4" s="696" t="s">
        <v>141</v>
      </c>
      <c r="W4" s="694"/>
    </row>
    <row r="5" spans="1:23" s="677" customFormat="1" ht="25.5" customHeight="1" x14ac:dyDescent="0.2">
      <c r="A5" s="672"/>
      <c r="B5" s="673" t="s">
        <v>143</v>
      </c>
      <c r="C5" s="673" t="s">
        <v>144</v>
      </c>
      <c r="D5" s="673" t="s">
        <v>145</v>
      </c>
      <c r="E5" s="673" t="s">
        <v>146</v>
      </c>
      <c r="F5" s="674" t="s">
        <v>70</v>
      </c>
      <c r="G5" s="674" t="s">
        <v>71</v>
      </c>
      <c r="H5" s="674" t="s">
        <v>147</v>
      </c>
      <c r="I5" s="674">
        <v>1</v>
      </c>
      <c r="J5" s="674">
        <v>2</v>
      </c>
      <c r="K5" s="674">
        <v>3</v>
      </c>
      <c r="L5" s="674">
        <v>4</v>
      </c>
      <c r="M5" s="674">
        <v>5</v>
      </c>
      <c r="N5" s="675">
        <v>6</v>
      </c>
      <c r="O5" s="675" t="s">
        <v>68</v>
      </c>
      <c r="P5" s="675" t="s">
        <v>69</v>
      </c>
      <c r="Q5" s="674" t="s">
        <v>148</v>
      </c>
      <c r="R5" s="676" t="s">
        <v>149</v>
      </c>
      <c r="T5" s="678"/>
      <c r="U5" s="695"/>
      <c r="V5" s="695"/>
      <c r="W5" s="695"/>
    </row>
    <row r="6" spans="1:23" x14ac:dyDescent="0.2">
      <c r="A6" s="119" t="s">
        <v>27</v>
      </c>
      <c r="B6" s="110"/>
      <c r="C6" s="110"/>
      <c r="D6" s="110"/>
      <c r="E6" s="110"/>
      <c r="F6" s="111"/>
      <c r="G6" s="110"/>
      <c r="H6" s="110"/>
      <c r="I6" s="110"/>
      <c r="J6" s="112"/>
      <c r="K6" s="113"/>
      <c r="L6" s="113"/>
      <c r="M6" s="120"/>
      <c r="N6" s="121"/>
      <c r="O6" s="121"/>
      <c r="P6" s="115"/>
      <c r="Q6" s="115"/>
      <c r="R6" s="115"/>
    </row>
    <row r="7" spans="1:23" x14ac:dyDescent="0.2">
      <c r="A7" s="122" t="s">
        <v>150</v>
      </c>
      <c r="B7" s="123">
        <f>IF($P$3="Numbers",Table_3_data!B8,IF(Table_3a!$P$3="Percentages",Table_3_data!B70))</f>
        <v>5</v>
      </c>
      <c r="C7" s="123">
        <f>IF($P$3="Numbers",Table_3_data!C8,IF(Table_3a!$P$3="Percentages",Table_3_data!C70))</f>
        <v>11</v>
      </c>
      <c r="D7" s="123">
        <f>IF($P$3="Numbers",Table_3_data!D8,IF(Table_3a!$P$3="Percentages",Table_3_data!D70))</f>
        <v>89</v>
      </c>
      <c r="E7" s="123">
        <f>IF($P$3="Numbers",Table_3_data!E8,IF(Table_3a!$P$3="Percentages",Table_3_data!E70))</f>
        <v>49</v>
      </c>
      <c r="F7" s="123">
        <f>IF($P$3="Numbers",Table_3_data!F8,IF(Table_3a!$P$3="Percentages",Table_3_data!F70))</f>
        <v>3</v>
      </c>
      <c r="G7" s="123">
        <f>IF($P$3="Numbers",Table_3_data!G8,IF(Table_3a!$P$3="Percentages",Table_3_data!G70))</f>
        <v>2</v>
      </c>
      <c r="H7" s="123" t="str">
        <f>IF($P$3="Numbers",Table_3_data!H8,IF(Table_3a!$P$3="Percentages",Table_3_data!H70))</f>
        <v>..</v>
      </c>
      <c r="I7" s="123" t="str">
        <f>IF($P$3="Numbers",Table_3_data!I8,IF(Table_3a!$P$3="Percentages",Table_3_data!I70))</f>
        <v>..</v>
      </c>
      <c r="J7" s="123" t="str">
        <f>IF($P$3="Numbers",Table_3_data!J8,IF(Table_3a!$P$3="Percentages",Table_3_data!J70))</f>
        <v>..</v>
      </c>
      <c r="K7" s="123">
        <f>IF($P$3="Numbers",Table_3_data!K8,IF(Table_3a!$P$3="Percentages",Table_3_data!K70))</f>
        <v>6</v>
      </c>
      <c r="L7" s="123">
        <f>IF($P$3="Numbers",Table_3_data!L8,IF(Table_3a!$P$3="Percentages",Table_3_data!L70))</f>
        <v>40</v>
      </c>
      <c r="M7" s="123">
        <f>IF($P$3="Numbers",Table_3_data!M8,IF(Table_3a!$P$3="Percentages",Table_3_data!M70))</f>
        <v>48</v>
      </c>
      <c r="N7" s="123">
        <f>IF($P$3="Numbers",Table_3_data!N8,IF(Table_3a!$P$3="Percentages",Table_3_data!N70))</f>
        <v>0</v>
      </c>
      <c r="O7" s="123">
        <f>IF($P$3="Numbers",Table_3_data!O8,IF(Table_3a!$P$3="Percentages",Table_3_data!O70))</f>
        <v>0</v>
      </c>
      <c r="P7" s="123">
        <f>IF($P$3="Numbers",Table_3_data!P8,IF(Table_3a!$P$3="Percentages",Table_3_data!P70))</f>
        <v>0</v>
      </c>
      <c r="Q7" s="123" t="str">
        <f>IF($P$3="Numbers",Table_3_data!Q8,IF(Table_3a!$P$3="Percentages",Table_3_data!Q70))</f>
        <v>..</v>
      </c>
      <c r="R7" s="123">
        <f>IF($P$3="Numbers",Table_3_data!R8,IF(Table_3a!$P$3="Percentages",Table_3_data!R70))</f>
        <v>100</v>
      </c>
    </row>
    <row r="8" spans="1:23" x14ac:dyDescent="0.2">
      <c r="A8" s="122" t="s">
        <v>151</v>
      </c>
      <c r="B8" s="123">
        <f>IF($P$3="Numbers",Table_3_data!B9,IF(Table_3a!$P$3="Percentages",Table_3_data!B71))</f>
        <v>5</v>
      </c>
      <c r="C8" s="123">
        <f>IF($P$3="Numbers",Table_3_data!C9,IF(Table_3a!$P$3="Percentages",Table_3_data!C71))</f>
        <v>20</v>
      </c>
      <c r="D8" s="123">
        <f>IF($P$3="Numbers",Table_3_data!D9,IF(Table_3a!$P$3="Percentages",Table_3_data!D71))</f>
        <v>80</v>
      </c>
      <c r="E8" s="123">
        <f>IF($P$3="Numbers",Table_3_data!E9,IF(Table_3a!$P$3="Percentages",Table_3_data!E71))</f>
        <v>56</v>
      </c>
      <c r="F8" s="123">
        <f>IF($P$3="Numbers",Table_3_data!F9,IF(Table_3a!$P$3="Percentages",Table_3_data!F71))</f>
        <v>3</v>
      </c>
      <c r="G8" s="123">
        <f>IF($P$3="Numbers",Table_3_data!G9,IF(Table_3a!$P$3="Percentages",Table_3_data!G71))</f>
        <v>2</v>
      </c>
      <c r="H8" s="123" t="str">
        <f>IF($P$3="Numbers",Table_3_data!H9,IF(Table_3a!$P$3="Percentages",Table_3_data!H71))</f>
        <v>..</v>
      </c>
      <c r="I8" s="123" t="str">
        <f>IF($P$3="Numbers",Table_3_data!I9,IF(Table_3a!$P$3="Percentages",Table_3_data!I71))</f>
        <v>..</v>
      </c>
      <c r="J8" s="123" t="str">
        <f>IF($P$3="Numbers",Table_3_data!J9,IF(Table_3a!$P$3="Percentages",Table_3_data!J71))</f>
        <v>..</v>
      </c>
      <c r="K8" s="123">
        <f>IF($P$3="Numbers",Table_3_data!K9,IF(Table_3a!$P$3="Percentages",Table_3_data!K71))</f>
        <v>15</v>
      </c>
      <c r="L8" s="123">
        <f>IF($P$3="Numbers",Table_3_data!L9,IF(Table_3a!$P$3="Percentages",Table_3_data!L71))</f>
        <v>24</v>
      </c>
      <c r="M8" s="123">
        <f>IF($P$3="Numbers",Table_3_data!M9,IF(Table_3a!$P$3="Percentages",Table_3_data!M71))</f>
        <v>52</v>
      </c>
      <c r="N8" s="123">
        <f>IF($P$3="Numbers",Table_3_data!N9,IF(Table_3a!$P$3="Percentages",Table_3_data!N71))</f>
        <v>4</v>
      </c>
      <c r="O8" s="123">
        <f>IF($P$3="Numbers",Table_3_data!O9,IF(Table_3a!$P$3="Percentages",Table_3_data!O71))</f>
        <v>0</v>
      </c>
      <c r="P8" s="123">
        <f>IF($P$3="Numbers",Table_3_data!P9,IF(Table_3a!$P$3="Percentages",Table_3_data!P71))</f>
        <v>0</v>
      </c>
      <c r="Q8" s="123" t="str">
        <f>IF($P$3="Numbers",Table_3_data!Q9,IF(Table_3a!$P$3="Percentages",Table_3_data!Q71))</f>
        <v>..</v>
      </c>
      <c r="R8" s="123">
        <f>IF($P$3="Numbers",Table_3_data!R9,IF(Table_3a!$P$3="Percentages",Table_3_data!R71))</f>
        <v>100</v>
      </c>
    </row>
    <row r="9" spans="1:23" x14ac:dyDescent="0.2">
      <c r="A9" s="124" t="s">
        <v>152</v>
      </c>
      <c r="B9" s="123">
        <f>IF($P$3="Numbers",Table_3_data!B10,IF(Table_3a!$P$3="Percentages",Table_3_data!B72))</f>
        <v>4</v>
      </c>
      <c r="C9" s="123">
        <f>IF($P$3="Numbers",Table_3_data!C10,IF(Table_3a!$P$3="Percentages",Table_3_data!C72))</f>
        <v>13</v>
      </c>
      <c r="D9" s="123">
        <f>IF($P$3="Numbers",Table_3_data!D10,IF(Table_3a!$P$3="Percentages",Table_3_data!D72))</f>
        <v>87</v>
      </c>
      <c r="E9" s="123">
        <f>IF($P$3="Numbers",Table_3_data!E10,IF(Table_3a!$P$3="Percentages",Table_3_data!E72))</f>
        <v>42</v>
      </c>
      <c r="F9" s="123">
        <f>IF($P$3="Numbers",Table_3_data!F10,IF(Table_3a!$P$3="Percentages",Table_3_data!F72))</f>
        <v>3</v>
      </c>
      <c r="G9" s="123">
        <f>IF($P$3="Numbers",Table_3_data!G10,IF(Table_3a!$P$3="Percentages",Table_3_data!G72))</f>
        <v>1</v>
      </c>
      <c r="H9" s="123" t="str">
        <f>IF($P$3="Numbers",Table_3_data!H10,IF(Table_3a!$P$3="Percentages",Table_3_data!H72))</f>
        <v>..</v>
      </c>
      <c r="I9" s="123" t="str">
        <f>IF($P$3="Numbers",Table_3_data!I10,IF(Table_3a!$P$3="Percentages",Table_3_data!I72))</f>
        <v>..</v>
      </c>
      <c r="J9" s="123">
        <f>IF($P$3="Numbers",Table_3_data!J10,IF(Table_3a!$P$3="Percentages",Table_3_data!J72))</f>
        <v>0</v>
      </c>
      <c r="K9" s="123">
        <f>IF($P$3="Numbers",Table_3_data!K10,IF(Table_3a!$P$3="Percentages",Table_3_data!K72))</f>
        <v>9</v>
      </c>
      <c r="L9" s="123">
        <f>IF($P$3="Numbers",Table_3_data!L10,IF(Table_3a!$P$3="Percentages",Table_3_data!L72))</f>
        <v>45</v>
      </c>
      <c r="M9" s="123">
        <f>IF($P$3="Numbers",Table_3_data!M10,IF(Table_3a!$P$3="Percentages",Table_3_data!M72))</f>
        <v>33</v>
      </c>
      <c r="N9" s="123">
        <f>IF($P$3="Numbers",Table_3_data!N10,IF(Table_3a!$P$3="Percentages",Table_3_data!N72))</f>
        <v>9</v>
      </c>
      <c r="O9" s="123">
        <f>IF($P$3="Numbers",Table_3_data!O10,IF(Table_3a!$P$3="Percentages",Table_3_data!O72))</f>
        <v>0</v>
      </c>
      <c r="P9" s="123">
        <f>IF($P$3="Numbers",Table_3_data!P10,IF(Table_3a!$P$3="Percentages",Table_3_data!P72))</f>
        <v>0</v>
      </c>
      <c r="Q9" s="123" t="str">
        <f>IF($P$3="Numbers",Table_3_data!Q10,IF(Table_3a!$P$3="Percentages",Table_3_data!Q72))</f>
        <v>..</v>
      </c>
      <c r="R9" s="123">
        <f>IF($P$3="Numbers",Table_3_data!R10,IF(Table_3a!$P$3="Percentages",Table_3_data!R72))</f>
        <v>100</v>
      </c>
    </row>
    <row r="10" spans="1:23" x14ac:dyDescent="0.2">
      <c r="A10" s="125"/>
      <c r="B10" s="123"/>
      <c r="C10" s="123"/>
      <c r="D10" s="123"/>
      <c r="E10" s="123"/>
      <c r="F10" s="123"/>
      <c r="G10" s="123"/>
      <c r="H10" s="123"/>
      <c r="I10" s="123"/>
      <c r="J10" s="123"/>
      <c r="K10" s="123"/>
      <c r="L10" s="123"/>
      <c r="M10" s="123"/>
      <c r="N10" s="123"/>
      <c r="O10" s="123"/>
      <c r="P10" s="123"/>
      <c r="Q10" s="123"/>
      <c r="R10" s="123"/>
      <c r="U10" s="692" t="str">
        <f>CONCATENATE("KS2_",P3,"_All")</f>
        <v>KS2_Percentages_All</v>
      </c>
    </row>
    <row r="11" spans="1:23" x14ac:dyDescent="0.2">
      <c r="A11" s="122" t="s">
        <v>153</v>
      </c>
      <c r="B11" s="123">
        <f>IF($P$3="Numbers",Table_3_data!B12,IF(Table_3a!$P$3="Percentages",Table_3_data!B74))</f>
        <v>3</v>
      </c>
      <c r="C11" s="123">
        <f>IF($P$3="Numbers",Table_3_data!C12,IF(Table_3a!$P$3="Percentages",Table_3_data!C74))</f>
        <v>11</v>
      </c>
      <c r="D11" s="123">
        <f>IF($P$3="Numbers",Table_3_data!D12,IF(Table_3a!$P$3="Percentages",Table_3_data!D74))</f>
        <v>89</v>
      </c>
      <c r="E11" s="123">
        <f>IF($P$3="Numbers",Table_3_data!E12,IF(Table_3a!$P$3="Percentages",Table_3_data!E74))</f>
        <v>43</v>
      </c>
      <c r="F11" s="123" t="str">
        <f>IF($P$3="Numbers",Table_3_data!F12,IF(Table_3a!$P$3="Percentages",Table_3_data!F74))</f>
        <v>..</v>
      </c>
      <c r="G11" s="123" t="str">
        <f>IF($P$3="Numbers",Table_3_data!G12,IF(Table_3a!$P$3="Percentages",Table_3_data!G74))</f>
        <v>..</v>
      </c>
      <c r="H11" s="123">
        <f>IF($P$3="Numbers",Table_3_data!H12,IF(Table_3a!$P$3="Percentages",Table_3_data!H74))</f>
        <v>1</v>
      </c>
      <c r="I11" s="123">
        <f>IF($P$3="Numbers",Table_3_data!I12,IF(Table_3a!$P$3="Percentages",Table_3_data!I74))</f>
        <v>1</v>
      </c>
      <c r="J11" s="123">
        <f>IF($P$3="Numbers",Table_3_data!J12,IF(Table_3a!$P$3="Percentages",Table_3_data!J74))</f>
        <v>2</v>
      </c>
      <c r="K11" s="123">
        <f>IF($P$3="Numbers",Table_3_data!K12,IF(Table_3a!$P$3="Percentages",Table_3_data!K74))</f>
        <v>8</v>
      </c>
      <c r="L11" s="123">
        <f>IF($P$3="Numbers",Table_3_data!L12,IF(Table_3a!$P$3="Percentages",Table_3_data!L74))</f>
        <v>46</v>
      </c>
      <c r="M11" s="123">
        <f>IF($P$3="Numbers",Table_3_data!M12,IF(Table_3a!$P$3="Percentages",Table_3_data!M74))</f>
        <v>42</v>
      </c>
      <c r="N11" s="123">
        <f>IF($P$3="Numbers",Table_3_data!N12,IF(Table_3a!$P$3="Percentages",Table_3_data!N74))</f>
        <v>2</v>
      </c>
      <c r="O11" s="123">
        <f>IF($P$3="Numbers",Table_3_data!O12,IF(Table_3a!$P$3="Percentages",Table_3_data!O74))</f>
        <v>0</v>
      </c>
      <c r="P11" s="123" t="str">
        <f>IF($P$3="Numbers",Table_3_data!P12,IF(Table_3a!$P$3="Percentages",Table_3_data!P74))</f>
        <v>..</v>
      </c>
      <c r="Q11" s="123">
        <f>IF($P$3="Numbers",Table_3_data!Q12,IF(Table_3a!$P$3="Percentages",Table_3_data!Q74))</f>
        <v>0</v>
      </c>
      <c r="R11" s="123">
        <f>IF($P$3="Numbers",Table_3_data!R12,IF(Table_3a!$P$3="Percentages",Table_3_data!R74))</f>
        <v>100</v>
      </c>
      <c r="U11" s="692" t="str">
        <f>CONCATENATE("KS2_",P3,"_Boys")</f>
        <v>KS2_Percentages_Boys</v>
      </c>
    </row>
    <row r="12" spans="1:23" x14ac:dyDescent="0.2">
      <c r="A12" s="122" t="s">
        <v>154</v>
      </c>
      <c r="B12" s="123">
        <f>IF($P$3="Numbers",Table_3_data!B13,IF(Table_3a!$P$3="Percentages",Table_3_data!B75))</f>
        <v>3</v>
      </c>
      <c r="C12" s="123">
        <f>IF($P$3="Numbers",Table_3_data!C13,IF(Table_3a!$P$3="Percentages",Table_3_data!C75))</f>
        <v>12</v>
      </c>
      <c r="D12" s="123">
        <f>IF($P$3="Numbers",Table_3_data!D13,IF(Table_3a!$P$3="Percentages",Table_3_data!D75))</f>
        <v>88</v>
      </c>
      <c r="E12" s="123">
        <f>IF($P$3="Numbers",Table_3_data!E13,IF(Table_3a!$P$3="Percentages",Table_3_data!E75))</f>
        <v>41</v>
      </c>
      <c r="F12" s="123" t="str">
        <f>IF($P$3="Numbers",Table_3_data!F13,IF(Table_3a!$P$3="Percentages",Table_3_data!F75))</f>
        <v>..</v>
      </c>
      <c r="G12" s="123" t="str">
        <f>IF($P$3="Numbers",Table_3_data!G13,IF(Table_3a!$P$3="Percentages",Table_3_data!G75))</f>
        <v>..</v>
      </c>
      <c r="H12" s="123">
        <f>IF($P$3="Numbers",Table_3_data!H13,IF(Table_3a!$P$3="Percentages",Table_3_data!H75))</f>
        <v>1</v>
      </c>
      <c r="I12" s="123">
        <f>IF($P$3="Numbers",Table_3_data!I13,IF(Table_3a!$P$3="Percentages",Table_3_data!I75))</f>
        <v>1</v>
      </c>
      <c r="J12" s="123">
        <f>IF($P$3="Numbers",Table_3_data!J13,IF(Table_3a!$P$3="Percentages",Table_3_data!J75))</f>
        <v>2</v>
      </c>
      <c r="K12" s="123">
        <f>IF($P$3="Numbers",Table_3_data!K13,IF(Table_3a!$P$3="Percentages",Table_3_data!K75))</f>
        <v>9</v>
      </c>
      <c r="L12" s="123">
        <f>IF($P$3="Numbers",Table_3_data!L13,IF(Table_3a!$P$3="Percentages",Table_3_data!L75))</f>
        <v>47</v>
      </c>
      <c r="M12" s="123">
        <f>IF($P$3="Numbers",Table_3_data!M13,IF(Table_3a!$P$3="Percentages",Table_3_data!M75))</f>
        <v>40</v>
      </c>
      <c r="N12" s="123">
        <f>IF($P$3="Numbers",Table_3_data!N13,IF(Table_3a!$P$3="Percentages",Table_3_data!N75))</f>
        <v>2</v>
      </c>
      <c r="O12" s="123">
        <f>IF($P$3="Numbers",Table_3_data!O13,IF(Table_3a!$P$3="Percentages",Table_3_data!O75))</f>
        <v>0</v>
      </c>
      <c r="P12" s="123" t="str">
        <f>IF($P$3="Numbers",Table_3_data!P13,IF(Table_3a!$P$3="Percentages",Table_3_data!P75))</f>
        <v>..</v>
      </c>
      <c r="Q12" s="123">
        <f>IF($P$3="Numbers",Table_3_data!Q13,IF(Table_3a!$P$3="Percentages",Table_3_data!Q75))</f>
        <v>0</v>
      </c>
      <c r="R12" s="123">
        <f>IF($P$3="Numbers",Table_3_data!R13,IF(Table_3a!$P$3="Percentages",Table_3_data!R75))</f>
        <v>100</v>
      </c>
      <c r="U12" s="692" t="str">
        <f>CONCATENATE("KS2_",P3,"_Girls")</f>
        <v>KS2_Percentages_Girls</v>
      </c>
    </row>
    <row r="13" spans="1:23" x14ac:dyDescent="0.2">
      <c r="A13" s="122" t="s">
        <v>155</v>
      </c>
      <c r="B13" s="123">
        <f>IF($P$3="Numbers",Table_3_data!B14,IF(Table_3a!$P$3="Percentages",Table_3_data!B76))</f>
        <v>3</v>
      </c>
      <c r="C13" s="123">
        <f>IF($P$3="Numbers",Table_3_data!C14,IF(Table_3a!$P$3="Percentages",Table_3_data!C76))</f>
        <v>10</v>
      </c>
      <c r="D13" s="123">
        <f>IF($P$3="Numbers",Table_3_data!D14,IF(Table_3a!$P$3="Percentages",Table_3_data!D76))</f>
        <v>90</v>
      </c>
      <c r="E13" s="123">
        <f>IF($P$3="Numbers",Table_3_data!E14,IF(Table_3a!$P$3="Percentages",Table_3_data!E76))</f>
        <v>52</v>
      </c>
      <c r="F13" s="123" t="str">
        <f>IF($P$3="Numbers",Table_3_data!F14,IF(Table_3a!$P$3="Percentages",Table_3_data!F76))</f>
        <v>..</v>
      </c>
      <c r="G13" s="123" t="str">
        <f>IF($P$3="Numbers",Table_3_data!G14,IF(Table_3a!$P$3="Percentages",Table_3_data!G76))</f>
        <v>..</v>
      </c>
      <c r="H13" s="123">
        <f>IF($P$3="Numbers",Table_3_data!H14,IF(Table_3a!$P$3="Percentages",Table_3_data!H76))</f>
        <v>1</v>
      </c>
      <c r="I13" s="123">
        <f>IF($P$3="Numbers",Table_3_data!I14,IF(Table_3a!$P$3="Percentages",Table_3_data!I76))</f>
        <v>1</v>
      </c>
      <c r="J13" s="123">
        <f>IF($P$3="Numbers",Table_3_data!J14,IF(Table_3a!$P$3="Percentages",Table_3_data!J76))</f>
        <v>2</v>
      </c>
      <c r="K13" s="123">
        <f>IF($P$3="Numbers",Table_3_data!K14,IF(Table_3a!$P$3="Percentages",Table_3_data!K76))</f>
        <v>7</v>
      </c>
      <c r="L13" s="123">
        <f>IF($P$3="Numbers",Table_3_data!L14,IF(Table_3a!$P$3="Percentages",Table_3_data!L76))</f>
        <v>37</v>
      </c>
      <c r="M13" s="123">
        <f>IF($P$3="Numbers",Table_3_data!M14,IF(Table_3a!$P$3="Percentages",Table_3_data!M76))</f>
        <v>50</v>
      </c>
      <c r="N13" s="123">
        <f>IF($P$3="Numbers",Table_3_data!N14,IF(Table_3a!$P$3="Percentages",Table_3_data!N76))</f>
        <v>3</v>
      </c>
      <c r="O13" s="123">
        <f>IF($P$3="Numbers",Table_3_data!O14,IF(Table_3a!$P$3="Percentages",Table_3_data!O76))</f>
        <v>0</v>
      </c>
      <c r="P13" s="123" t="str">
        <f>IF($P$3="Numbers",Table_3_data!P14,IF(Table_3a!$P$3="Percentages",Table_3_data!P76))</f>
        <v>..</v>
      </c>
      <c r="Q13" s="123">
        <f>IF($P$3="Numbers",Table_3_data!Q14,IF(Table_3a!$P$3="Percentages",Table_3_data!Q76))</f>
        <v>0</v>
      </c>
      <c r="R13" s="123">
        <f>IF($P$3="Numbers",Table_3_data!R14,IF(Table_3a!$P$3="Percentages",Table_3_data!R76))</f>
        <v>100</v>
      </c>
    </row>
    <row r="14" spans="1:23" x14ac:dyDescent="0.2">
      <c r="A14" s="126" t="s">
        <v>156</v>
      </c>
      <c r="B14" s="123">
        <f>IF($P$3="Numbers",Table_3_data!B15,IF(Table_3a!$P$3="Percentages",Table_3_data!B77))</f>
        <v>4</v>
      </c>
      <c r="C14" s="123">
        <f>IF($P$3="Numbers",Table_3_data!C15,IF(Table_3a!$P$3="Percentages",Table_3_data!C77))</f>
        <v>13</v>
      </c>
      <c r="D14" s="123">
        <f>IF($P$3="Numbers",Table_3_data!D15,IF(Table_3a!$P$3="Percentages",Table_3_data!D77))</f>
        <v>87</v>
      </c>
      <c r="E14" s="123">
        <f>IF($P$3="Numbers",Table_3_data!E15,IF(Table_3a!$P$3="Percentages",Table_3_data!E77))</f>
        <v>36</v>
      </c>
      <c r="F14" s="123" t="str">
        <f>IF($P$3="Numbers",Table_3_data!F15,IF(Table_3a!$P$3="Percentages",Table_3_data!F77))</f>
        <v>..</v>
      </c>
      <c r="G14" s="123" t="str">
        <f>IF($P$3="Numbers",Table_3_data!G15,IF(Table_3a!$P$3="Percentages",Table_3_data!G77))</f>
        <v>..</v>
      </c>
      <c r="H14" s="123">
        <f>IF($P$3="Numbers",Table_3_data!H15,IF(Table_3a!$P$3="Percentages",Table_3_data!H77))</f>
        <v>1</v>
      </c>
      <c r="I14" s="123">
        <f>IF($P$3="Numbers",Table_3_data!I15,IF(Table_3a!$P$3="Percentages",Table_3_data!I77))</f>
        <v>1</v>
      </c>
      <c r="J14" s="123">
        <f>IF($P$3="Numbers",Table_3_data!J15,IF(Table_3a!$P$3="Percentages",Table_3_data!J77))</f>
        <v>2</v>
      </c>
      <c r="K14" s="123">
        <f>IF($P$3="Numbers",Table_3_data!K15,IF(Table_3a!$P$3="Percentages",Table_3_data!K77))</f>
        <v>10</v>
      </c>
      <c r="L14" s="123">
        <f>IF($P$3="Numbers",Table_3_data!L15,IF(Table_3a!$P$3="Percentages",Table_3_data!L77))</f>
        <v>51</v>
      </c>
      <c r="M14" s="123">
        <f>IF($P$3="Numbers",Table_3_data!M15,IF(Table_3a!$P$3="Percentages",Table_3_data!M77))</f>
        <v>34</v>
      </c>
      <c r="N14" s="123">
        <f>IF($P$3="Numbers",Table_3_data!N15,IF(Table_3a!$P$3="Percentages",Table_3_data!N77))</f>
        <v>2</v>
      </c>
      <c r="O14" s="123">
        <f>IF($P$3="Numbers",Table_3_data!O15,IF(Table_3a!$P$3="Percentages",Table_3_data!O77))</f>
        <v>0</v>
      </c>
      <c r="P14" s="123" t="str">
        <f>IF($P$3="Numbers",Table_3_data!P15,IF(Table_3a!$P$3="Percentages",Table_3_data!P77))</f>
        <v>..</v>
      </c>
      <c r="Q14" s="123">
        <f>IF($P$3="Numbers",Table_3_data!Q15,IF(Table_3a!$P$3="Percentages",Table_3_data!Q77))</f>
        <v>0</v>
      </c>
      <c r="R14" s="123">
        <f>IF($P$3="Numbers",Table_3_data!R15,IF(Table_3a!$P$3="Percentages",Table_3_data!R77))</f>
        <v>100</v>
      </c>
    </row>
    <row r="15" spans="1:23" x14ac:dyDescent="0.2">
      <c r="A15" s="122" t="s">
        <v>157</v>
      </c>
      <c r="B15" s="123">
        <f>IF($P$3="Numbers",Table_3_data!B16,IF(Table_3a!$P$3="Percentages",Table_3_data!B78))</f>
        <v>3</v>
      </c>
      <c r="C15" s="123">
        <f>IF($P$3="Numbers",Table_3_data!C16,IF(Table_3a!$P$3="Percentages",Table_3_data!C78))</f>
        <v>11</v>
      </c>
      <c r="D15" s="123">
        <f>IF($P$3="Numbers",Table_3_data!D16,IF(Table_3a!$P$3="Percentages",Table_3_data!D78))</f>
        <v>89</v>
      </c>
      <c r="E15" s="123">
        <f>IF($P$3="Numbers",Table_3_data!E16,IF(Table_3a!$P$3="Percentages",Table_3_data!E78))</f>
        <v>46</v>
      </c>
      <c r="F15" s="123" t="str">
        <f>IF($P$3="Numbers",Table_3_data!F16,IF(Table_3a!$P$3="Percentages",Table_3_data!F78))</f>
        <v>..</v>
      </c>
      <c r="G15" s="123" t="str">
        <f>IF($P$3="Numbers",Table_3_data!G16,IF(Table_3a!$P$3="Percentages",Table_3_data!G78))</f>
        <v>..</v>
      </c>
      <c r="H15" s="123">
        <f>IF($P$3="Numbers",Table_3_data!H16,IF(Table_3a!$P$3="Percentages",Table_3_data!H78))</f>
        <v>1</v>
      </c>
      <c r="I15" s="123">
        <f>IF($P$3="Numbers",Table_3_data!I16,IF(Table_3a!$P$3="Percentages",Table_3_data!I78))</f>
        <v>0</v>
      </c>
      <c r="J15" s="123">
        <f>IF($P$3="Numbers",Table_3_data!J16,IF(Table_3a!$P$3="Percentages",Table_3_data!J78))</f>
        <v>2</v>
      </c>
      <c r="K15" s="123">
        <f>IF($P$3="Numbers",Table_3_data!K16,IF(Table_3a!$P$3="Percentages",Table_3_data!K78))</f>
        <v>8</v>
      </c>
      <c r="L15" s="123">
        <f>IF($P$3="Numbers",Table_3_data!L16,IF(Table_3a!$P$3="Percentages",Table_3_data!L78))</f>
        <v>43</v>
      </c>
      <c r="M15" s="123">
        <f>IF($P$3="Numbers",Table_3_data!M16,IF(Table_3a!$P$3="Percentages",Table_3_data!M78))</f>
        <v>37</v>
      </c>
      <c r="N15" s="123">
        <f>IF($P$3="Numbers",Table_3_data!N16,IF(Table_3a!$P$3="Percentages",Table_3_data!N78))</f>
        <v>9</v>
      </c>
      <c r="O15" s="123">
        <f>IF($P$3="Numbers",Table_3_data!O16,IF(Table_3a!$P$3="Percentages",Table_3_data!O78))</f>
        <v>0</v>
      </c>
      <c r="P15" s="123" t="str">
        <f>IF($P$3="Numbers",Table_3_data!P16,IF(Table_3a!$P$3="Percentages",Table_3_data!P78))</f>
        <v>..</v>
      </c>
      <c r="Q15" s="123">
        <f>IF($P$3="Numbers",Table_3_data!Q16,IF(Table_3a!$P$3="Percentages",Table_3_data!Q78))</f>
        <v>0</v>
      </c>
      <c r="R15" s="123">
        <f>IF($P$3="Numbers",Table_3_data!R16,IF(Table_3a!$P$3="Percentages",Table_3_data!R78))</f>
        <v>100</v>
      </c>
    </row>
    <row r="16" spans="1:23" x14ac:dyDescent="0.2">
      <c r="A16" s="122" t="s">
        <v>158</v>
      </c>
      <c r="B16" s="123">
        <f>IF($P$3="Numbers",Table_3_data!B17,IF(Table_3a!$P$3="Percentages",Table_3_data!B79))</f>
        <v>3</v>
      </c>
      <c r="C16" s="123">
        <f>IF($P$3="Numbers",Table_3_data!C17,IF(Table_3a!$P$3="Percentages",Table_3_data!C79))</f>
        <v>15</v>
      </c>
      <c r="D16" s="123">
        <f>IF($P$3="Numbers",Table_3_data!D17,IF(Table_3a!$P$3="Percentages",Table_3_data!D79))</f>
        <v>85</v>
      </c>
      <c r="E16" s="123">
        <f>IF($P$3="Numbers",Table_3_data!E17,IF(Table_3a!$P$3="Percentages",Table_3_data!E79))</f>
        <v>41</v>
      </c>
      <c r="F16" s="123" t="str">
        <f>IF($P$3="Numbers",Table_3_data!F17,IF(Table_3a!$P$3="Percentages",Table_3_data!F79))</f>
        <v>..</v>
      </c>
      <c r="G16" s="123" t="str">
        <f>IF($P$3="Numbers",Table_3_data!G17,IF(Table_3a!$P$3="Percentages",Table_3_data!G79))</f>
        <v>..</v>
      </c>
      <c r="H16" s="123">
        <f>IF($P$3="Numbers",Table_3_data!H17,IF(Table_3a!$P$3="Percentages",Table_3_data!H79))</f>
        <v>1</v>
      </c>
      <c r="I16" s="123">
        <f>IF($P$3="Numbers",Table_3_data!I17,IF(Table_3a!$P$3="Percentages",Table_3_data!I79))</f>
        <v>1</v>
      </c>
      <c r="J16" s="123">
        <f>IF($P$3="Numbers",Table_3_data!J17,IF(Table_3a!$P$3="Percentages",Table_3_data!J79))</f>
        <v>2</v>
      </c>
      <c r="K16" s="123">
        <f>IF($P$3="Numbers",Table_3_data!K17,IF(Table_3a!$P$3="Percentages",Table_3_data!K79))</f>
        <v>12</v>
      </c>
      <c r="L16" s="123">
        <f>IF($P$3="Numbers",Table_3_data!L17,IF(Table_3a!$P$3="Percentages",Table_3_data!L79))</f>
        <v>44</v>
      </c>
      <c r="M16" s="123">
        <f>IF($P$3="Numbers",Table_3_data!M17,IF(Table_3a!$P$3="Percentages",Table_3_data!M79))</f>
        <v>34</v>
      </c>
      <c r="N16" s="123">
        <f>IF($P$3="Numbers",Table_3_data!N17,IF(Table_3a!$P$3="Percentages",Table_3_data!N79))</f>
        <v>8</v>
      </c>
      <c r="O16" s="123">
        <f>IF($P$3="Numbers",Table_3_data!O17,IF(Table_3a!$P$3="Percentages",Table_3_data!O79))</f>
        <v>0</v>
      </c>
      <c r="P16" s="123" t="str">
        <f>IF($P$3="Numbers",Table_3_data!P17,IF(Table_3a!$P$3="Percentages",Table_3_data!P79))</f>
        <v>..</v>
      </c>
      <c r="Q16" s="123">
        <f>IF($P$3="Numbers",Table_3_data!Q17,IF(Table_3a!$P$3="Percentages",Table_3_data!Q79))</f>
        <v>0</v>
      </c>
      <c r="R16" s="123">
        <f>IF($P$3="Numbers",Table_3_data!R17,IF(Table_3a!$P$3="Percentages",Table_3_data!R79))</f>
        <v>100</v>
      </c>
    </row>
    <row r="17" spans="1:18" x14ac:dyDescent="0.2">
      <c r="A17" s="122" t="s">
        <v>159</v>
      </c>
      <c r="B17" s="123">
        <f>IF($P$3="Numbers",Table_3_data!B18,IF(Table_3a!$P$3="Percentages",Table_3_data!B80))</f>
        <v>3</v>
      </c>
      <c r="C17" s="123">
        <f>IF($P$3="Numbers",Table_3_data!C18,IF(Table_3a!$P$3="Percentages",Table_3_data!C80))</f>
        <v>11</v>
      </c>
      <c r="D17" s="123">
        <f>IF($P$3="Numbers",Table_3_data!D18,IF(Table_3a!$P$3="Percentages",Table_3_data!D80))</f>
        <v>88</v>
      </c>
      <c r="E17" s="123">
        <f>IF($P$3="Numbers",Table_3_data!E18,IF(Table_3a!$P$3="Percentages",Table_3_data!E80))</f>
        <v>45</v>
      </c>
      <c r="F17" s="123" t="str">
        <f>IF($P$3="Numbers",Table_3_data!F18,IF(Table_3a!$P$3="Percentages",Table_3_data!F80))</f>
        <v>..</v>
      </c>
      <c r="G17" s="123" t="str">
        <f>IF($P$3="Numbers",Table_3_data!G18,IF(Table_3a!$P$3="Percentages",Table_3_data!G80))</f>
        <v>..</v>
      </c>
      <c r="H17" s="123">
        <f>IF($P$3="Numbers",Table_3_data!H18,IF(Table_3a!$P$3="Percentages",Table_3_data!H80))</f>
        <v>1</v>
      </c>
      <c r="I17" s="123">
        <f>IF($P$3="Numbers",Table_3_data!I18,IF(Table_3a!$P$3="Percentages",Table_3_data!I80))</f>
        <v>0</v>
      </c>
      <c r="J17" s="123">
        <f>IF($P$3="Numbers",Table_3_data!J18,IF(Table_3a!$P$3="Percentages",Table_3_data!J80))</f>
        <v>2</v>
      </c>
      <c r="K17" s="123">
        <f>IF($P$3="Numbers",Table_3_data!K18,IF(Table_3a!$P$3="Percentages",Table_3_data!K80))</f>
        <v>9</v>
      </c>
      <c r="L17" s="123">
        <f>IF($P$3="Numbers",Table_3_data!L18,IF(Table_3a!$P$3="Percentages",Table_3_data!L80))</f>
        <v>43</v>
      </c>
      <c r="M17" s="123">
        <f>IF($P$3="Numbers",Table_3_data!M18,IF(Table_3a!$P$3="Percentages",Table_3_data!M80))</f>
        <v>36</v>
      </c>
      <c r="N17" s="123">
        <f>IF($P$3="Numbers",Table_3_data!N18,IF(Table_3a!$P$3="Percentages",Table_3_data!N80))</f>
        <v>9</v>
      </c>
      <c r="O17" s="123">
        <f>IF($P$3="Numbers",Table_3_data!O18,IF(Table_3a!$P$3="Percentages",Table_3_data!O80))</f>
        <v>0</v>
      </c>
      <c r="P17" s="123" t="str">
        <f>IF($P$3="Numbers",Table_3_data!P18,IF(Table_3a!$P$3="Percentages",Table_3_data!P80))</f>
        <v>..</v>
      </c>
      <c r="Q17" s="123">
        <f>IF($P$3="Numbers",Table_3_data!Q18,IF(Table_3a!$P$3="Percentages",Table_3_data!Q80))</f>
        <v>0</v>
      </c>
      <c r="R17" s="123">
        <f>IF($P$3="Numbers",Table_3_data!R18,IF(Table_3a!$P$3="Percentages",Table_3_data!R80))</f>
        <v>100</v>
      </c>
    </row>
    <row r="18" spans="1:18" x14ac:dyDescent="0.2">
      <c r="A18" s="122" t="s">
        <v>160</v>
      </c>
      <c r="B18" s="123">
        <f>IF($P$3="Numbers",Table_3_data!B19,IF(Table_3a!$P$3="Percentages",Table_3_data!B81))</f>
        <v>3</v>
      </c>
      <c r="C18" s="123">
        <f>IF($P$3="Numbers",Table_3_data!C19,IF(Table_3a!$P$3="Percentages",Table_3_data!C81))</f>
        <v>12</v>
      </c>
      <c r="D18" s="123">
        <f>IF($P$3="Numbers",Table_3_data!D19,IF(Table_3a!$P$3="Percentages",Table_3_data!D81))</f>
        <v>88</v>
      </c>
      <c r="E18" s="123">
        <f>IF($P$3="Numbers",Table_3_data!E19,IF(Table_3a!$P$3="Percentages",Table_3_data!E81))</f>
        <v>43</v>
      </c>
      <c r="F18" s="123" t="str">
        <f>IF($P$3="Numbers",Table_3_data!F19,IF(Table_3a!$P$3="Percentages",Table_3_data!F81))</f>
        <v>..</v>
      </c>
      <c r="G18" s="123" t="str">
        <f>IF($P$3="Numbers",Table_3_data!G19,IF(Table_3a!$P$3="Percentages",Table_3_data!G81))</f>
        <v>..</v>
      </c>
      <c r="H18" s="123">
        <f>IF($P$3="Numbers",Table_3_data!H19,IF(Table_3a!$P$3="Percentages",Table_3_data!H81))</f>
        <v>1</v>
      </c>
      <c r="I18" s="123">
        <f>IF($P$3="Numbers",Table_3_data!I19,IF(Table_3a!$P$3="Percentages",Table_3_data!I81))</f>
        <v>0</v>
      </c>
      <c r="J18" s="123">
        <f>IF($P$3="Numbers",Table_3_data!J19,IF(Table_3a!$P$3="Percentages",Table_3_data!J81))</f>
        <v>2</v>
      </c>
      <c r="K18" s="123">
        <f>IF($P$3="Numbers",Table_3_data!K19,IF(Table_3a!$P$3="Percentages",Table_3_data!K81))</f>
        <v>9</v>
      </c>
      <c r="L18" s="123">
        <f>IF($P$3="Numbers",Table_3_data!L19,IF(Table_3a!$P$3="Percentages",Table_3_data!L81))</f>
        <v>44</v>
      </c>
      <c r="M18" s="123">
        <f>IF($P$3="Numbers",Table_3_data!M19,IF(Table_3a!$P$3="Percentages",Table_3_data!M81))</f>
        <v>36</v>
      </c>
      <c r="N18" s="123">
        <f>IF($P$3="Numbers",Table_3_data!N19,IF(Table_3a!$P$3="Percentages",Table_3_data!N81))</f>
        <v>7</v>
      </c>
      <c r="O18" s="123">
        <f>IF($P$3="Numbers",Table_3_data!O19,IF(Table_3a!$P$3="Percentages",Table_3_data!O81))</f>
        <v>0</v>
      </c>
      <c r="P18" s="123" t="str">
        <f>IF($P$3="Numbers",Table_3_data!P19,IF(Table_3a!$P$3="Percentages",Table_3_data!P81))</f>
        <v>..</v>
      </c>
      <c r="Q18" s="123">
        <f>IF($P$3="Numbers",Table_3_data!Q19,IF(Table_3a!$P$3="Percentages",Table_3_data!Q81))</f>
        <v>0</v>
      </c>
      <c r="R18" s="123">
        <f>IF($P$3="Numbers",Table_3_data!R19,IF(Table_3a!$P$3="Percentages",Table_3_data!R81))</f>
        <v>100</v>
      </c>
    </row>
    <row r="19" spans="1:18" x14ac:dyDescent="0.2">
      <c r="A19" s="122" t="s">
        <v>161</v>
      </c>
      <c r="B19" s="123">
        <f>IF($P$3="Numbers",Table_3_data!B20,IF(Table_3a!$P$3="Percentages",Table_3_data!B82))</f>
        <v>3</v>
      </c>
      <c r="C19" s="123">
        <f>IF($P$3="Numbers",Table_3_data!C20,IF(Table_3a!$P$3="Percentages",Table_3_data!C82))</f>
        <v>12</v>
      </c>
      <c r="D19" s="123">
        <f>IF($P$3="Numbers",Table_3_data!D20,IF(Table_3a!$P$3="Percentages",Table_3_data!D82))</f>
        <v>88</v>
      </c>
      <c r="E19" s="123">
        <f>IF($P$3="Numbers",Table_3_data!E20,IF(Table_3a!$P$3="Percentages",Table_3_data!E82))</f>
        <v>43</v>
      </c>
      <c r="F19" s="123" t="str">
        <f>IF($P$3="Numbers",Table_3_data!F20,IF(Table_3a!$P$3="Percentages",Table_3_data!F82))</f>
        <v>..</v>
      </c>
      <c r="G19" s="123" t="str">
        <f>IF($P$3="Numbers",Table_3_data!G20,IF(Table_3a!$P$3="Percentages",Table_3_data!G82))</f>
        <v>..</v>
      </c>
      <c r="H19" s="123">
        <f>IF($P$3="Numbers",Table_3_data!H20,IF(Table_3a!$P$3="Percentages",Table_3_data!H82))</f>
        <v>1</v>
      </c>
      <c r="I19" s="123">
        <f>IF($P$3="Numbers",Table_3_data!I20,IF(Table_3a!$P$3="Percentages",Table_3_data!I82))</f>
        <v>0</v>
      </c>
      <c r="J19" s="123">
        <f>IF($P$3="Numbers",Table_3_data!J20,IF(Table_3a!$P$3="Percentages",Table_3_data!J82))</f>
        <v>2</v>
      </c>
      <c r="K19" s="123">
        <f>IF($P$3="Numbers",Table_3_data!K20,IF(Table_3a!$P$3="Percentages",Table_3_data!K82))</f>
        <v>9</v>
      </c>
      <c r="L19" s="123">
        <f>IF($P$3="Numbers",Table_3_data!L20,IF(Table_3a!$P$3="Percentages",Table_3_data!L82))</f>
        <v>44</v>
      </c>
      <c r="M19" s="123">
        <f>IF($P$3="Numbers",Table_3_data!M20,IF(Table_3a!$P$3="Percentages",Table_3_data!M82))</f>
        <v>36</v>
      </c>
      <c r="N19" s="123">
        <f>IF($P$3="Numbers",Table_3_data!N20,IF(Table_3a!$P$3="Percentages",Table_3_data!N82))</f>
        <v>8</v>
      </c>
      <c r="O19" s="123">
        <f>IF($P$3="Numbers",Table_3_data!O20,IF(Table_3a!$P$3="Percentages",Table_3_data!O82))</f>
        <v>0</v>
      </c>
      <c r="P19" s="123" t="str">
        <f>IF($P$3="Numbers",Table_3_data!P20,IF(Table_3a!$P$3="Percentages",Table_3_data!P82))</f>
        <v>..</v>
      </c>
      <c r="Q19" s="123">
        <f>IF($P$3="Numbers",Table_3_data!Q20,IF(Table_3a!$P$3="Percentages",Table_3_data!Q82))</f>
        <v>0</v>
      </c>
      <c r="R19" s="123">
        <f>IF($P$3="Numbers",Table_3_data!R20,IF(Table_3a!$P$3="Percentages",Table_3_data!R82))</f>
        <v>100</v>
      </c>
    </row>
    <row r="20" spans="1:18" x14ac:dyDescent="0.2">
      <c r="A20" s="122" t="s">
        <v>162</v>
      </c>
      <c r="B20" s="123">
        <f>IF($P$3="Numbers",Table_3_data!B21,IF(Table_3a!$P$3="Percentages",Table_3_data!B83))</f>
        <v>3</v>
      </c>
      <c r="C20" s="123">
        <f>IF($P$3="Numbers",Table_3_data!C21,IF(Table_3a!$P$3="Percentages",Table_3_data!C83))</f>
        <v>11</v>
      </c>
      <c r="D20" s="123">
        <f>IF($P$3="Numbers",Table_3_data!D21,IF(Table_3a!$P$3="Percentages",Table_3_data!D83))</f>
        <v>89</v>
      </c>
      <c r="E20" s="123">
        <f>IF($P$3="Numbers",Table_3_data!E21,IF(Table_3a!$P$3="Percentages",Table_3_data!E83))</f>
        <v>40</v>
      </c>
      <c r="F20" s="123" t="str">
        <f>IF($P$3="Numbers",Table_3_data!F21,IF(Table_3a!$P$3="Percentages",Table_3_data!F83))</f>
        <v>..</v>
      </c>
      <c r="G20" s="123" t="str">
        <f>IF($P$3="Numbers",Table_3_data!G21,IF(Table_3a!$P$3="Percentages",Table_3_data!G83))</f>
        <v>..</v>
      </c>
      <c r="H20" s="123">
        <f>IF($P$3="Numbers",Table_3_data!H21,IF(Table_3a!$P$3="Percentages",Table_3_data!H83))</f>
        <v>1</v>
      </c>
      <c r="I20" s="123">
        <f>IF($P$3="Numbers",Table_3_data!I21,IF(Table_3a!$P$3="Percentages",Table_3_data!I83))</f>
        <v>0</v>
      </c>
      <c r="J20" s="123">
        <f>IF($P$3="Numbers",Table_3_data!J21,IF(Table_3a!$P$3="Percentages",Table_3_data!J83))</f>
        <v>1</v>
      </c>
      <c r="K20" s="123">
        <f>IF($P$3="Numbers",Table_3_data!K21,IF(Table_3a!$P$3="Percentages",Table_3_data!K83))</f>
        <v>9</v>
      </c>
      <c r="L20" s="123">
        <f>IF($P$3="Numbers",Table_3_data!L21,IF(Table_3a!$P$3="Percentages",Table_3_data!L83))</f>
        <v>49</v>
      </c>
      <c r="M20" s="123">
        <f>IF($P$3="Numbers",Table_3_data!M21,IF(Table_3a!$P$3="Percentages",Table_3_data!M83))</f>
        <v>39</v>
      </c>
      <c r="N20" s="123">
        <f>IF($P$3="Numbers",Table_3_data!N21,IF(Table_3a!$P$3="Percentages",Table_3_data!N83))</f>
        <v>0</v>
      </c>
      <c r="O20" s="123">
        <f>IF($P$3="Numbers",Table_3_data!O21,IF(Table_3a!$P$3="Percentages",Table_3_data!O83))</f>
        <v>0</v>
      </c>
      <c r="P20" s="123" t="str">
        <f>IF($P$3="Numbers",Table_3_data!P21,IF(Table_3a!$P$3="Percentages",Table_3_data!P83))</f>
        <v>..</v>
      </c>
      <c r="Q20" s="123">
        <f>IF($P$3="Numbers",Table_3_data!Q21,IF(Table_3a!$P$3="Percentages",Table_3_data!Q83))</f>
        <v>0</v>
      </c>
      <c r="R20" s="123">
        <f>IF($P$3="Numbers",Table_3_data!R21,IF(Table_3a!$P$3="Percentages",Table_3_data!R83))</f>
        <v>100</v>
      </c>
    </row>
    <row r="21" spans="1:18" x14ac:dyDescent="0.2">
      <c r="A21" s="122" t="s">
        <v>163</v>
      </c>
      <c r="B21" s="123">
        <f>IF($P$3="Numbers",Table_3_data!B22,IF(Table_3a!$P$3="Percentages",Table_3_data!B84))</f>
        <v>3</v>
      </c>
      <c r="C21" s="123">
        <f>IF($P$3="Numbers",Table_3_data!C22,IF(Table_3a!$P$3="Percentages",Table_3_data!C84))</f>
        <v>13</v>
      </c>
      <c r="D21" s="123">
        <f>IF($P$3="Numbers",Table_3_data!D22,IF(Table_3a!$P$3="Percentages",Table_3_data!D84))</f>
        <v>87</v>
      </c>
      <c r="E21" s="123">
        <f>IF($P$3="Numbers",Table_3_data!E22,IF(Table_3a!$P$3="Percentages",Table_3_data!E84))</f>
        <v>39</v>
      </c>
      <c r="F21" s="123" t="str">
        <f>IF($P$3="Numbers",Table_3_data!F22,IF(Table_3a!$P$3="Percentages",Table_3_data!F84))</f>
        <v>..</v>
      </c>
      <c r="G21" s="123" t="str">
        <f>IF($P$3="Numbers",Table_3_data!G22,IF(Table_3a!$P$3="Percentages",Table_3_data!G84))</f>
        <v>..</v>
      </c>
      <c r="H21" s="123">
        <f>IF($P$3="Numbers",Table_3_data!H22,IF(Table_3a!$P$3="Percentages",Table_3_data!H84))</f>
        <v>1</v>
      </c>
      <c r="I21" s="123">
        <f>IF($P$3="Numbers",Table_3_data!I22,IF(Table_3a!$P$3="Percentages",Table_3_data!I84))</f>
        <v>0</v>
      </c>
      <c r="J21" s="123">
        <f>IF($P$3="Numbers",Table_3_data!J22,IF(Table_3a!$P$3="Percentages",Table_3_data!J84))</f>
        <v>2</v>
      </c>
      <c r="K21" s="123">
        <f>IF($P$3="Numbers",Table_3_data!K22,IF(Table_3a!$P$3="Percentages",Table_3_data!K84))</f>
        <v>10</v>
      </c>
      <c r="L21" s="123">
        <f>IF($P$3="Numbers",Table_3_data!L22,IF(Table_3a!$P$3="Percentages",Table_3_data!L84))</f>
        <v>48</v>
      </c>
      <c r="M21" s="123">
        <f>IF($P$3="Numbers",Table_3_data!M22,IF(Table_3a!$P$3="Percentages",Table_3_data!M84))</f>
        <v>38</v>
      </c>
      <c r="N21" s="123">
        <f>IF($P$3="Numbers",Table_3_data!N22,IF(Table_3a!$P$3="Percentages",Table_3_data!N84))</f>
        <v>1</v>
      </c>
      <c r="O21" s="123">
        <f>IF($P$3="Numbers",Table_3_data!O22,IF(Table_3a!$P$3="Percentages",Table_3_data!O84))</f>
        <v>0</v>
      </c>
      <c r="P21" s="123" t="str">
        <f>IF($P$3="Numbers",Table_3_data!P22,IF(Table_3a!$P$3="Percentages",Table_3_data!P84))</f>
        <v>..</v>
      </c>
      <c r="Q21" s="123">
        <f>IF($P$3="Numbers",Table_3_data!Q22,IF(Table_3a!$P$3="Percentages",Table_3_data!Q84))</f>
        <v>0</v>
      </c>
      <c r="R21" s="123">
        <f>IF($P$3="Numbers",Table_3_data!R22,IF(Table_3a!$P$3="Percentages",Table_3_data!R84))</f>
        <v>100</v>
      </c>
    </row>
    <row r="22" spans="1:18" x14ac:dyDescent="0.2">
      <c r="A22" s="122" t="s">
        <v>164</v>
      </c>
      <c r="B22" s="123">
        <f>IF($P$3="Numbers",Table_3_data!B23,IF(Table_3a!$P$3="Percentages",Table_3_data!B85))</f>
        <v>3</v>
      </c>
      <c r="C22" s="123">
        <f>IF($P$3="Numbers",Table_3_data!C23,IF(Table_3a!$P$3="Percentages",Table_3_data!C85))</f>
        <v>11</v>
      </c>
      <c r="D22" s="123">
        <f>IF($P$3="Numbers",Table_3_data!D23,IF(Table_3a!$P$3="Percentages",Table_3_data!D85))</f>
        <v>89</v>
      </c>
      <c r="E22" s="123">
        <f>IF($P$3="Numbers",Table_3_data!E23,IF(Table_3a!$P$3="Percentages",Table_3_data!E85))</f>
        <v>40</v>
      </c>
      <c r="F22" s="123" t="str">
        <f>IF($P$3="Numbers",Table_3_data!F23,IF(Table_3a!$P$3="Percentages",Table_3_data!F85))</f>
        <v>..</v>
      </c>
      <c r="G22" s="123" t="str">
        <f>IF($P$3="Numbers",Table_3_data!G23,IF(Table_3a!$P$3="Percentages",Table_3_data!G85))</f>
        <v>..</v>
      </c>
      <c r="H22" s="123">
        <f>IF($P$3="Numbers",Table_3_data!H23,IF(Table_3a!$P$3="Percentages",Table_3_data!H85))</f>
        <v>1</v>
      </c>
      <c r="I22" s="123">
        <f>IF($P$3="Numbers",Table_3_data!I23,IF(Table_3a!$P$3="Percentages",Table_3_data!I85))</f>
        <v>0</v>
      </c>
      <c r="J22" s="123">
        <f>IF($P$3="Numbers",Table_3_data!J23,IF(Table_3a!$P$3="Percentages",Table_3_data!J85))</f>
        <v>1</v>
      </c>
      <c r="K22" s="123">
        <f>IF($P$3="Numbers",Table_3_data!K23,IF(Table_3a!$P$3="Percentages",Table_3_data!K85))</f>
        <v>8</v>
      </c>
      <c r="L22" s="123">
        <f>IF($P$3="Numbers",Table_3_data!L23,IF(Table_3a!$P$3="Percentages",Table_3_data!L85))</f>
        <v>49</v>
      </c>
      <c r="M22" s="123">
        <f>IF($P$3="Numbers",Table_3_data!M23,IF(Table_3a!$P$3="Percentages",Table_3_data!M85))</f>
        <v>40</v>
      </c>
      <c r="N22" s="123">
        <f>IF($P$3="Numbers",Table_3_data!N23,IF(Table_3a!$P$3="Percentages",Table_3_data!N85))</f>
        <v>0</v>
      </c>
      <c r="O22" s="123">
        <f>IF($P$3="Numbers",Table_3_data!O23,IF(Table_3a!$P$3="Percentages",Table_3_data!O85))</f>
        <v>0</v>
      </c>
      <c r="P22" s="123" t="str">
        <f>IF($P$3="Numbers",Table_3_data!P23,IF(Table_3a!$P$3="Percentages",Table_3_data!P85))</f>
        <v>..</v>
      </c>
      <c r="Q22" s="123">
        <f>IF($P$3="Numbers",Table_3_data!Q23,IF(Table_3a!$P$3="Percentages",Table_3_data!Q85))</f>
        <v>0</v>
      </c>
      <c r="R22" s="123">
        <f>IF($P$3="Numbers",Table_3_data!R23,IF(Table_3a!$P$3="Percentages",Table_3_data!R85))</f>
        <v>100</v>
      </c>
    </row>
    <row r="23" spans="1:18" x14ac:dyDescent="0.2">
      <c r="A23" s="122" t="s">
        <v>165</v>
      </c>
      <c r="B23" s="123">
        <f>IF($P$3="Numbers",Table_3_data!B24,IF(Table_3a!$P$3="Percentages",Table_3_data!B86))</f>
        <v>3</v>
      </c>
      <c r="C23" s="123">
        <f>IF($P$3="Numbers",Table_3_data!C24,IF(Table_3a!$P$3="Percentages",Table_3_data!C86))</f>
        <v>12</v>
      </c>
      <c r="D23" s="123">
        <f>IF($P$3="Numbers",Table_3_data!D24,IF(Table_3a!$P$3="Percentages",Table_3_data!D86))</f>
        <v>88</v>
      </c>
      <c r="E23" s="123">
        <f>IF($P$3="Numbers",Table_3_data!E24,IF(Table_3a!$P$3="Percentages",Table_3_data!E86))</f>
        <v>38</v>
      </c>
      <c r="F23" s="123" t="str">
        <f>IF($P$3="Numbers",Table_3_data!F24,IF(Table_3a!$P$3="Percentages",Table_3_data!F86))</f>
        <v>..</v>
      </c>
      <c r="G23" s="123" t="str">
        <f>IF($P$3="Numbers",Table_3_data!G24,IF(Table_3a!$P$3="Percentages",Table_3_data!G86))</f>
        <v>..</v>
      </c>
      <c r="H23" s="123">
        <f>IF($P$3="Numbers",Table_3_data!H24,IF(Table_3a!$P$3="Percentages",Table_3_data!H86))</f>
        <v>1</v>
      </c>
      <c r="I23" s="123">
        <f>IF($P$3="Numbers",Table_3_data!I24,IF(Table_3a!$P$3="Percentages",Table_3_data!I86))</f>
        <v>0</v>
      </c>
      <c r="J23" s="123">
        <f>IF($P$3="Numbers",Table_3_data!J24,IF(Table_3a!$P$3="Percentages",Table_3_data!J86))</f>
        <v>2</v>
      </c>
      <c r="K23" s="123">
        <f>IF($P$3="Numbers",Table_3_data!K24,IF(Table_3a!$P$3="Percentages",Table_3_data!K86))</f>
        <v>9</v>
      </c>
      <c r="L23" s="123">
        <f>IF($P$3="Numbers",Table_3_data!L24,IF(Table_3a!$P$3="Percentages",Table_3_data!L86))</f>
        <v>50</v>
      </c>
      <c r="M23" s="123">
        <f>IF($P$3="Numbers",Table_3_data!M24,IF(Table_3a!$P$3="Percentages",Table_3_data!M86))</f>
        <v>38</v>
      </c>
      <c r="N23" s="123">
        <f>IF($P$3="Numbers",Table_3_data!N24,IF(Table_3a!$P$3="Percentages",Table_3_data!N86))</f>
        <v>0</v>
      </c>
      <c r="O23" s="123">
        <f>IF($P$3="Numbers",Table_3_data!O24,IF(Table_3a!$P$3="Percentages",Table_3_data!O86))</f>
        <v>0</v>
      </c>
      <c r="P23" s="123" t="str">
        <f>IF($P$3="Numbers",Table_3_data!P24,IF(Table_3a!$P$3="Percentages",Table_3_data!P86))</f>
        <v>..</v>
      </c>
      <c r="Q23" s="123">
        <f>IF($P$3="Numbers",Table_3_data!Q24,IF(Table_3a!$P$3="Percentages",Table_3_data!Q86))</f>
        <v>0</v>
      </c>
      <c r="R23" s="123">
        <f>IF($P$3="Numbers",Table_3_data!R24,IF(Table_3a!$P$3="Percentages",Table_3_data!R86))</f>
        <v>100</v>
      </c>
    </row>
    <row r="24" spans="1:18" x14ac:dyDescent="0.2">
      <c r="A24" s="122" t="s">
        <v>166</v>
      </c>
      <c r="B24" s="123">
        <f>IF($P$3="Numbers",Table_3_data!B25,IF(Table_3a!$P$3="Percentages",Table_3_data!B87))</f>
        <v>3</v>
      </c>
      <c r="C24" s="123">
        <f>IF($P$3="Numbers",Table_3_data!C25,IF(Table_3a!$P$3="Percentages",Table_3_data!C87))</f>
        <v>12</v>
      </c>
      <c r="D24" s="123">
        <f>IF($P$3="Numbers",Table_3_data!D25,IF(Table_3a!$P$3="Percentages",Table_3_data!D87))</f>
        <v>88</v>
      </c>
      <c r="E24" s="123">
        <f>IF($P$3="Numbers",Table_3_data!E25,IF(Table_3a!$P$3="Percentages",Table_3_data!E87))</f>
        <v>38</v>
      </c>
      <c r="F24" s="123" t="str">
        <f>IF($P$3="Numbers",Table_3_data!F25,IF(Table_3a!$P$3="Percentages",Table_3_data!F87))</f>
        <v>..</v>
      </c>
      <c r="G24" s="123" t="str">
        <f>IF($P$3="Numbers",Table_3_data!G25,IF(Table_3a!$P$3="Percentages",Table_3_data!G87))</f>
        <v>..</v>
      </c>
      <c r="H24" s="123">
        <f>IF($P$3="Numbers",Table_3_data!H25,IF(Table_3a!$P$3="Percentages",Table_3_data!H87))</f>
        <v>1</v>
      </c>
      <c r="I24" s="123">
        <f>IF($P$3="Numbers",Table_3_data!I25,IF(Table_3a!$P$3="Percentages",Table_3_data!I87))</f>
        <v>0</v>
      </c>
      <c r="J24" s="123">
        <f>IF($P$3="Numbers",Table_3_data!J25,IF(Table_3a!$P$3="Percentages",Table_3_data!J87))</f>
        <v>2</v>
      </c>
      <c r="K24" s="123">
        <f>IF($P$3="Numbers",Table_3_data!K25,IF(Table_3a!$P$3="Percentages",Table_3_data!K87))</f>
        <v>9</v>
      </c>
      <c r="L24" s="123">
        <f>IF($P$3="Numbers",Table_3_data!L25,IF(Table_3a!$P$3="Percentages",Table_3_data!L87))</f>
        <v>50</v>
      </c>
      <c r="M24" s="123">
        <f>IF($P$3="Numbers",Table_3_data!M25,IF(Table_3a!$P$3="Percentages",Table_3_data!M87))</f>
        <v>38</v>
      </c>
      <c r="N24" s="123">
        <f>IF($P$3="Numbers",Table_3_data!N25,IF(Table_3a!$P$3="Percentages",Table_3_data!N87))</f>
        <v>0</v>
      </c>
      <c r="O24" s="123">
        <f>IF($P$3="Numbers",Table_3_data!O25,IF(Table_3a!$P$3="Percentages",Table_3_data!O87))</f>
        <v>0</v>
      </c>
      <c r="P24" s="123" t="str">
        <f>IF($P$3="Numbers",Table_3_data!P25,IF(Table_3a!$P$3="Percentages",Table_3_data!P87))</f>
        <v>..</v>
      </c>
      <c r="Q24" s="123">
        <f>IF($P$3="Numbers",Table_3_data!Q25,IF(Table_3a!$P$3="Percentages",Table_3_data!Q87))</f>
        <v>0</v>
      </c>
      <c r="R24" s="123">
        <f>IF($P$3="Numbers",Table_3_data!R25,IF(Table_3a!$P$3="Percentages",Table_3_data!R87))</f>
        <v>100</v>
      </c>
    </row>
    <row r="25" spans="1:18" x14ac:dyDescent="0.2">
      <c r="A25" s="122"/>
      <c r="B25" s="123"/>
      <c r="C25" s="123"/>
      <c r="D25" s="123"/>
      <c r="E25" s="123"/>
      <c r="F25" s="123"/>
      <c r="G25" s="123"/>
      <c r="H25" s="123"/>
      <c r="I25" s="123"/>
      <c r="J25" s="123"/>
      <c r="K25" s="123"/>
      <c r="L25" s="123"/>
      <c r="M25" s="123"/>
      <c r="N25" s="123"/>
      <c r="O25" s="123"/>
      <c r="P25" s="123"/>
      <c r="Q25" s="123"/>
      <c r="R25" s="123"/>
    </row>
    <row r="26" spans="1:18" x14ac:dyDescent="0.2">
      <c r="A26" s="119" t="s">
        <v>29</v>
      </c>
      <c r="B26" s="123"/>
      <c r="C26" s="123"/>
      <c r="D26" s="123"/>
      <c r="E26" s="123"/>
      <c r="F26" s="123"/>
      <c r="G26" s="123"/>
      <c r="H26" s="123"/>
      <c r="I26" s="123"/>
      <c r="J26" s="123"/>
      <c r="K26" s="123"/>
      <c r="L26" s="123"/>
      <c r="M26" s="123"/>
      <c r="N26" s="123"/>
      <c r="O26" s="123"/>
      <c r="P26" s="123"/>
      <c r="Q26" s="123"/>
      <c r="R26" s="123"/>
    </row>
    <row r="27" spans="1:18" x14ac:dyDescent="0.2">
      <c r="A27" s="122" t="s">
        <v>150</v>
      </c>
      <c r="B27" s="123">
        <f>IF($P$3="Numbers",Table_3_data!B28,IF(Table_3a!$P$3="Percentages",Table_3_data!B90))</f>
        <v>6</v>
      </c>
      <c r="C27" s="123">
        <f>IF($P$3="Numbers",Table_3_data!C28,IF(Table_3a!$P$3="Percentages",Table_3_data!C90))</f>
        <v>13</v>
      </c>
      <c r="D27" s="123">
        <f>IF($P$3="Numbers",Table_3_data!D28,IF(Table_3a!$P$3="Percentages",Table_3_data!D90))</f>
        <v>87</v>
      </c>
      <c r="E27" s="123">
        <f>IF($P$3="Numbers",Table_3_data!E28,IF(Table_3a!$P$3="Percentages",Table_3_data!E90))</f>
        <v>44</v>
      </c>
      <c r="F27" s="123">
        <f>IF($P$3="Numbers",Table_3_data!F28,IF(Table_3a!$P$3="Percentages",Table_3_data!F90))</f>
        <v>4</v>
      </c>
      <c r="G27" s="123">
        <f>IF($P$3="Numbers",Table_3_data!G28,IF(Table_3a!$P$3="Percentages",Table_3_data!G90))</f>
        <v>2</v>
      </c>
      <c r="H27" s="123" t="str">
        <f>IF($P$3="Numbers",Table_3_data!H28,IF(Table_3a!$P$3="Percentages",Table_3_data!H90))</f>
        <v>..</v>
      </c>
      <c r="I27" s="123" t="str">
        <f>IF($P$3="Numbers",Table_3_data!I28,IF(Table_3a!$P$3="Percentages",Table_3_data!I90))</f>
        <v>..</v>
      </c>
      <c r="J27" s="123" t="str">
        <f>IF($P$3="Numbers",Table_3_data!J28,IF(Table_3a!$P$3="Percentages",Table_3_data!J90))</f>
        <v>..</v>
      </c>
      <c r="K27" s="123">
        <f>IF($P$3="Numbers",Table_3_data!K28,IF(Table_3a!$P$3="Percentages",Table_3_data!K90))</f>
        <v>7</v>
      </c>
      <c r="L27" s="123">
        <f>IF($P$3="Numbers",Table_3_data!L28,IF(Table_3a!$P$3="Percentages",Table_3_data!L90))</f>
        <v>43</v>
      </c>
      <c r="M27" s="123">
        <f>IF($P$3="Numbers",Table_3_data!M28,IF(Table_3a!$P$3="Percentages",Table_3_data!M90))</f>
        <v>44</v>
      </c>
      <c r="N27" s="123">
        <f>IF($P$3="Numbers",Table_3_data!N28,IF(Table_3a!$P$3="Percentages",Table_3_data!N90))</f>
        <v>0</v>
      </c>
      <c r="O27" s="123">
        <f>IF($P$3="Numbers",Table_3_data!O28,IF(Table_3a!$P$3="Percentages",Table_3_data!O90))</f>
        <v>0</v>
      </c>
      <c r="P27" s="123">
        <f>IF($P$3="Numbers",Table_3_data!P28,IF(Table_3a!$P$3="Percentages",Table_3_data!P90))</f>
        <v>0</v>
      </c>
      <c r="Q27" s="123" t="str">
        <f>IF($P$3="Numbers",Table_3_data!Q28,IF(Table_3a!$P$3="Percentages",Table_3_data!Q90))</f>
        <v>..</v>
      </c>
      <c r="R27" s="123">
        <f>IF($P$3="Numbers",Table_3_data!R28,IF(Table_3a!$P$3="Percentages",Table_3_data!R90))</f>
        <v>100</v>
      </c>
    </row>
    <row r="28" spans="1:18" x14ac:dyDescent="0.2">
      <c r="A28" s="122" t="s">
        <v>151</v>
      </c>
      <c r="B28" s="123">
        <f>IF($P$3="Numbers",Table_3_data!B29,IF(Table_3a!$P$3="Percentages",Table_3_data!B91))</f>
        <v>6</v>
      </c>
      <c r="C28" s="123">
        <f>IF($P$3="Numbers",Table_3_data!C29,IF(Table_3a!$P$3="Percentages",Table_3_data!C91))</f>
        <v>24</v>
      </c>
      <c r="D28" s="123">
        <f>IF($P$3="Numbers",Table_3_data!D29,IF(Table_3a!$P$3="Percentages",Table_3_data!D91))</f>
        <v>76</v>
      </c>
      <c r="E28" s="123">
        <f>IF($P$3="Numbers",Table_3_data!E29,IF(Table_3a!$P$3="Percentages",Table_3_data!E91))</f>
        <v>50</v>
      </c>
      <c r="F28" s="123">
        <f>IF($P$3="Numbers",Table_3_data!F29,IF(Table_3a!$P$3="Percentages",Table_3_data!F91))</f>
        <v>4</v>
      </c>
      <c r="G28" s="123">
        <f>IF($P$3="Numbers",Table_3_data!G29,IF(Table_3a!$P$3="Percentages",Table_3_data!G91))</f>
        <v>2</v>
      </c>
      <c r="H28" s="123" t="str">
        <f>IF($P$3="Numbers",Table_3_data!H29,IF(Table_3a!$P$3="Percentages",Table_3_data!H91))</f>
        <v>..</v>
      </c>
      <c r="I28" s="123" t="str">
        <f>IF($P$3="Numbers",Table_3_data!I29,IF(Table_3a!$P$3="Percentages",Table_3_data!I91))</f>
        <v>..</v>
      </c>
      <c r="J28" s="123" t="str">
        <f>IF($P$3="Numbers",Table_3_data!J29,IF(Table_3a!$P$3="Percentages",Table_3_data!J91))</f>
        <v>..</v>
      </c>
      <c r="K28" s="123">
        <f>IF($P$3="Numbers",Table_3_data!K29,IF(Table_3a!$P$3="Percentages",Table_3_data!K91))</f>
        <v>18</v>
      </c>
      <c r="L28" s="123">
        <f>IF($P$3="Numbers",Table_3_data!L29,IF(Table_3a!$P$3="Percentages",Table_3_data!L91))</f>
        <v>26</v>
      </c>
      <c r="M28" s="123">
        <f>IF($P$3="Numbers",Table_3_data!M29,IF(Table_3a!$P$3="Percentages",Table_3_data!M91))</f>
        <v>47</v>
      </c>
      <c r="N28" s="123">
        <f>IF($P$3="Numbers",Table_3_data!N29,IF(Table_3a!$P$3="Percentages",Table_3_data!N91))</f>
        <v>3</v>
      </c>
      <c r="O28" s="123">
        <f>IF($P$3="Numbers",Table_3_data!O29,IF(Table_3a!$P$3="Percentages",Table_3_data!O91))</f>
        <v>0</v>
      </c>
      <c r="P28" s="123">
        <f>IF($P$3="Numbers",Table_3_data!P29,IF(Table_3a!$P$3="Percentages",Table_3_data!P91))</f>
        <v>0</v>
      </c>
      <c r="Q28" s="123" t="str">
        <f>IF($P$3="Numbers",Table_3_data!Q29,IF(Table_3a!$P$3="Percentages",Table_3_data!Q91))</f>
        <v>..</v>
      </c>
      <c r="R28" s="123">
        <f>IF($P$3="Numbers",Table_3_data!R29,IF(Table_3a!$P$3="Percentages",Table_3_data!R91))</f>
        <v>100</v>
      </c>
    </row>
    <row r="29" spans="1:18" x14ac:dyDescent="0.2">
      <c r="A29" s="124" t="s">
        <v>152</v>
      </c>
      <c r="B29" s="123">
        <f>IF($P$3="Numbers",Table_3_data!B30,IF(Table_3a!$P$3="Percentages",Table_3_data!B92))</f>
        <v>4</v>
      </c>
      <c r="C29" s="123">
        <f>IF($P$3="Numbers",Table_3_data!C30,IF(Table_3a!$P$3="Percentages",Table_3_data!C92))</f>
        <v>13</v>
      </c>
      <c r="D29" s="123">
        <f>IF($P$3="Numbers",Table_3_data!D30,IF(Table_3a!$P$3="Percentages",Table_3_data!D92))</f>
        <v>87</v>
      </c>
      <c r="E29" s="123">
        <f>IF($P$3="Numbers",Table_3_data!E30,IF(Table_3a!$P$3="Percentages",Table_3_data!E92))</f>
        <v>46</v>
      </c>
      <c r="F29" s="123">
        <f>IF($P$3="Numbers",Table_3_data!F30,IF(Table_3a!$P$3="Percentages",Table_3_data!F92))</f>
        <v>3</v>
      </c>
      <c r="G29" s="123">
        <f>IF($P$3="Numbers",Table_3_data!G30,IF(Table_3a!$P$3="Percentages",Table_3_data!G92))</f>
        <v>1</v>
      </c>
      <c r="H29" s="123" t="str">
        <f>IF($P$3="Numbers",Table_3_data!H30,IF(Table_3a!$P$3="Percentages",Table_3_data!H92))</f>
        <v>..</v>
      </c>
      <c r="I29" s="123" t="str">
        <f>IF($P$3="Numbers",Table_3_data!I30,IF(Table_3a!$P$3="Percentages",Table_3_data!I92))</f>
        <v>..</v>
      </c>
      <c r="J29" s="123">
        <f>IF($P$3="Numbers",Table_3_data!J30,IF(Table_3a!$P$3="Percentages",Table_3_data!J92))</f>
        <v>0</v>
      </c>
      <c r="K29" s="123">
        <f>IF($P$3="Numbers",Table_3_data!K30,IF(Table_3a!$P$3="Percentages",Table_3_data!K92))</f>
        <v>8</v>
      </c>
      <c r="L29" s="123">
        <f>IF($P$3="Numbers",Table_3_data!L30,IF(Table_3a!$P$3="Percentages",Table_3_data!L92))</f>
        <v>41</v>
      </c>
      <c r="M29" s="123">
        <f>IF($P$3="Numbers",Table_3_data!M30,IF(Table_3a!$P$3="Percentages",Table_3_data!M92))</f>
        <v>35</v>
      </c>
      <c r="N29" s="123">
        <f>IF($P$3="Numbers",Table_3_data!N30,IF(Table_3a!$P$3="Percentages",Table_3_data!N92))</f>
        <v>10</v>
      </c>
      <c r="O29" s="123">
        <f>IF($P$3="Numbers",Table_3_data!O30,IF(Table_3a!$P$3="Percentages",Table_3_data!O92))</f>
        <v>0</v>
      </c>
      <c r="P29" s="123">
        <f>IF($P$3="Numbers",Table_3_data!P30,IF(Table_3a!$P$3="Percentages",Table_3_data!P92))</f>
        <v>0</v>
      </c>
      <c r="Q29" s="123" t="str">
        <f>IF($P$3="Numbers",Table_3_data!Q30,IF(Table_3a!$P$3="Percentages",Table_3_data!Q92))</f>
        <v>..</v>
      </c>
      <c r="R29" s="123">
        <f>IF($P$3="Numbers",Table_3_data!R30,IF(Table_3a!$P$3="Percentages",Table_3_data!R92))</f>
        <v>100</v>
      </c>
    </row>
    <row r="30" spans="1:18" x14ac:dyDescent="0.2">
      <c r="A30" s="125"/>
      <c r="B30" s="123"/>
      <c r="C30" s="123"/>
      <c r="D30" s="123"/>
      <c r="E30" s="123"/>
      <c r="F30" s="123"/>
      <c r="G30" s="123"/>
      <c r="H30" s="123"/>
      <c r="I30" s="123"/>
      <c r="J30" s="123"/>
      <c r="K30" s="123"/>
      <c r="L30" s="123"/>
      <c r="M30" s="123"/>
      <c r="N30" s="123"/>
      <c r="O30" s="123"/>
      <c r="P30" s="123"/>
      <c r="Q30" s="123"/>
      <c r="R30" s="123"/>
    </row>
    <row r="31" spans="1:18" x14ac:dyDescent="0.2">
      <c r="A31" s="122" t="s">
        <v>153</v>
      </c>
      <c r="B31" s="123">
        <f>IF($P$3="Numbers",Table_3_data!B32,IF(Table_3a!$P$3="Percentages",Table_3_data!B94))</f>
        <v>4</v>
      </c>
      <c r="C31" s="123">
        <f>IF($P$3="Numbers",Table_3_data!C32,IF(Table_3a!$P$3="Percentages",Table_3_data!C94))</f>
        <v>14</v>
      </c>
      <c r="D31" s="123">
        <f>IF($P$3="Numbers",Table_3_data!D32,IF(Table_3a!$P$3="Percentages",Table_3_data!D94))</f>
        <v>86</v>
      </c>
      <c r="E31" s="123">
        <f>IF($P$3="Numbers",Table_3_data!E32,IF(Table_3a!$P$3="Percentages",Table_3_data!E94))</f>
        <v>37</v>
      </c>
      <c r="F31" s="123" t="str">
        <f>IF($P$3="Numbers",Table_3_data!F32,IF(Table_3a!$P$3="Percentages",Table_3_data!F94))</f>
        <v>..</v>
      </c>
      <c r="G31" s="123" t="str">
        <f>IF($P$3="Numbers",Table_3_data!G32,IF(Table_3a!$P$3="Percentages",Table_3_data!G94))</f>
        <v>..</v>
      </c>
      <c r="H31" s="123">
        <f>IF($P$3="Numbers",Table_3_data!H32,IF(Table_3a!$P$3="Percentages",Table_3_data!H94))</f>
        <v>1</v>
      </c>
      <c r="I31" s="123">
        <f>IF($P$3="Numbers",Table_3_data!I32,IF(Table_3a!$P$3="Percentages",Table_3_data!I94))</f>
        <v>1</v>
      </c>
      <c r="J31" s="123">
        <f>IF($P$3="Numbers",Table_3_data!J32,IF(Table_3a!$P$3="Percentages",Table_3_data!J94))</f>
        <v>2</v>
      </c>
      <c r="K31" s="123">
        <f>IF($P$3="Numbers",Table_3_data!K32,IF(Table_3a!$P$3="Percentages",Table_3_data!K94))</f>
        <v>10</v>
      </c>
      <c r="L31" s="123">
        <f>IF($P$3="Numbers",Table_3_data!L32,IF(Table_3a!$P$3="Percentages",Table_3_data!L94))</f>
        <v>49</v>
      </c>
      <c r="M31" s="123">
        <f>IF($P$3="Numbers",Table_3_data!M32,IF(Table_3a!$P$3="Percentages",Table_3_data!M94))</f>
        <v>35</v>
      </c>
      <c r="N31" s="123">
        <f>IF($P$3="Numbers",Table_3_data!N32,IF(Table_3a!$P$3="Percentages",Table_3_data!N94))</f>
        <v>1</v>
      </c>
      <c r="O31" s="123">
        <f>IF($P$3="Numbers",Table_3_data!O32,IF(Table_3a!$P$3="Percentages",Table_3_data!O94))</f>
        <v>0</v>
      </c>
      <c r="P31" s="123" t="str">
        <f>IF($P$3="Numbers",Table_3_data!P32,IF(Table_3a!$P$3="Percentages",Table_3_data!P94))</f>
        <v>..</v>
      </c>
      <c r="Q31" s="123">
        <f>IF($P$3="Numbers",Table_3_data!Q32,IF(Table_3a!$P$3="Percentages",Table_3_data!Q94))</f>
        <v>0</v>
      </c>
      <c r="R31" s="123">
        <f>IF($P$3="Numbers",Table_3_data!R32,IF(Table_3a!$P$3="Percentages",Table_3_data!R94))</f>
        <v>100</v>
      </c>
    </row>
    <row r="32" spans="1:18" x14ac:dyDescent="0.2">
      <c r="A32" s="122" t="s">
        <v>154</v>
      </c>
      <c r="B32" s="123">
        <f>IF($P$3="Numbers",Table_3_data!B33,IF(Table_3a!$P$3="Percentages",Table_3_data!B95))</f>
        <v>4</v>
      </c>
      <c r="C32" s="123">
        <f>IF($P$3="Numbers",Table_3_data!C33,IF(Table_3a!$P$3="Percentages",Table_3_data!C95))</f>
        <v>15</v>
      </c>
      <c r="D32" s="123">
        <f>IF($P$3="Numbers",Table_3_data!D33,IF(Table_3a!$P$3="Percentages",Table_3_data!D95))</f>
        <v>85</v>
      </c>
      <c r="E32" s="123">
        <f>IF($P$3="Numbers",Table_3_data!E33,IF(Table_3a!$P$3="Percentages",Table_3_data!E95))</f>
        <v>36</v>
      </c>
      <c r="F32" s="123" t="str">
        <f>IF($P$3="Numbers",Table_3_data!F33,IF(Table_3a!$P$3="Percentages",Table_3_data!F95))</f>
        <v>..</v>
      </c>
      <c r="G32" s="123" t="str">
        <f>IF($P$3="Numbers",Table_3_data!G33,IF(Table_3a!$P$3="Percentages",Table_3_data!G95))</f>
        <v>..</v>
      </c>
      <c r="H32" s="123">
        <f>IF($P$3="Numbers",Table_3_data!H33,IF(Table_3a!$P$3="Percentages",Table_3_data!H95))</f>
        <v>1</v>
      </c>
      <c r="I32" s="123">
        <f>IF($P$3="Numbers",Table_3_data!I33,IF(Table_3a!$P$3="Percentages",Table_3_data!I95))</f>
        <v>1</v>
      </c>
      <c r="J32" s="123">
        <f>IF($P$3="Numbers",Table_3_data!J33,IF(Table_3a!$P$3="Percentages",Table_3_data!J95))</f>
        <v>2</v>
      </c>
      <c r="K32" s="123">
        <f>IF($P$3="Numbers",Table_3_data!K33,IF(Table_3a!$P$3="Percentages",Table_3_data!K95))</f>
        <v>11</v>
      </c>
      <c r="L32" s="123">
        <f>IF($P$3="Numbers",Table_3_data!L33,IF(Table_3a!$P$3="Percentages",Table_3_data!L95))</f>
        <v>49</v>
      </c>
      <c r="M32" s="123">
        <f>IF($P$3="Numbers",Table_3_data!M33,IF(Table_3a!$P$3="Percentages",Table_3_data!M95))</f>
        <v>35</v>
      </c>
      <c r="N32" s="123">
        <f>IF($P$3="Numbers",Table_3_data!N33,IF(Table_3a!$P$3="Percentages",Table_3_data!N95))</f>
        <v>1</v>
      </c>
      <c r="O32" s="123">
        <f>IF($P$3="Numbers",Table_3_data!O33,IF(Table_3a!$P$3="Percentages",Table_3_data!O95))</f>
        <v>0</v>
      </c>
      <c r="P32" s="123" t="str">
        <f>IF($P$3="Numbers",Table_3_data!P33,IF(Table_3a!$P$3="Percentages",Table_3_data!P95))</f>
        <v>..</v>
      </c>
      <c r="Q32" s="123">
        <f>IF($P$3="Numbers",Table_3_data!Q33,IF(Table_3a!$P$3="Percentages",Table_3_data!Q95))</f>
        <v>0</v>
      </c>
      <c r="R32" s="123">
        <f>IF($P$3="Numbers",Table_3_data!R33,IF(Table_3a!$P$3="Percentages",Table_3_data!R95))</f>
        <v>100</v>
      </c>
    </row>
    <row r="33" spans="1:18" x14ac:dyDescent="0.2">
      <c r="A33" s="122" t="s">
        <v>155</v>
      </c>
      <c r="B33" s="123">
        <f>IF($P$3="Numbers",Table_3_data!B34,IF(Table_3a!$P$3="Percentages",Table_3_data!B96))</f>
        <v>4</v>
      </c>
      <c r="C33" s="123">
        <f>IF($P$3="Numbers",Table_3_data!C34,IF(Table_3a!$P$3="Percentages",Table_3_data!C96))</f>
        <v>13</v>
      </c>
      <c r="D33" s="123">
        <f>IF($P$3="Numbers",Table_3_data!D34,IF(Table_3a!$P$3="Percentages",Table_3_data!D96))</f>
        <v>87</v>
      </c>
      <c r="E33" s="123">
        <f>IF($P$3="Numbers",Table_3_data!E34,IF(Table_3a!$P$3="Percentages",Table_3_data!E96))</f>
        <v>47</v>
      </c>
      <c r="F33" s="123" t="str">
        <f>IF($P$3="Numbers",Table_3_data!F34,IF(Table_3a!$P$3="Percentages",Table_3_data!F96))</f>
        <v>..</v>
      </c>
      <c r="G33" s="123" t="str">
        <f>IF($P$3="Numbers",Table_3_data!G34,IF(Table_3a!$P$3="Percentages",Table_3_data!G96))</f>
        <v>..</v>
      </c>
      <c r="H33" s="123">
        <f>IF($P$3="Numbers",Table_3_data!H34,IF(Table_3a!$P$3="Percentages",Table_3_data!H96))</f>
        <v>1</v>
      </c>
      <c r="I33" s="123">
        <f>IF($P$3="Numbers",Table_3_data!I34,IF(Table_3a!$P$3="Percentages",Table_3_data!I96))</f>
        <v>1</v>
      </c>
      <c r="J33" s="123">
        <f>IF($P$3="Numbers",Table_3_data!J34,IF(Table_3a!$P$3="Percentages",Table_3_data!J96))</f>
        <v>3</v>
      </c>
      <c r="K33" s="123">
        <f>IF($P$3="Numbers",Table_3_data!K34,IF(Table_3a!$P$3="Percentages",Table_3_data!K96))</f>
        <v>8</v>
      </c>
      <c r="L33" s="123">
        <f>IF($P$3="Numbers",Table_3_data!L34,IF(Table_3a!$P$3="Percentages",Table_3_data!L96))</f>
        <v>41</v>
      </c>
      <c r="M33" s="123">
        <f>IF($P$3="Numbers",Table_3_data!M34,IF(Table_3a!$P$3="Percentages",Table_3_data!M96))</f>
        <v>45</v>
      </c>
      <c r="N33" s="123">
        <f>IF($P$3="Numbers",Table_3_data!N34,IF(Table_3a!$P$3="Percentages",Table_3_data!N96))</f>
        <v>2</v>
      </c>
      <c r="O33" s="123">
        <f>IF($P$3="Numbers",Table_3_data!O34,IF(Table_3a!$P$3="Percentages",Table_3_data!O96))</f>
        <v>0</v>
      </c>
      <c r="P33" s="123" t="str">
        <f>IF($P$3="Numbers",Table_3_data!P34,IF(Table_3a!$P$3="Percentages",Table_3_data!P96))</f>
        <v>..</v>
      </c>
      <c r="Q33" s="123">
        <f>IF($P$3="Numbers",Table_3_data!Q34,IF(Table_3a!$P$3="Percentages",Table_3_data!Q96))</f>
        <v>0</v>
      </c>
      <c r="R33" s="123">
        <f>IF($P$3="Numbers",Table_3_data!R34,IF(Table_3a!$P$3="Percentages",Table_3_data!R96))</f>
        <v>100</v>
      </c>
    </row>
    <row r="34" spans="1:18" x14ac:dyDescent="0.2">
      <c r="A34" s="126" t="s">
        <v>156</v>
      </c>
      <c r="B34" s="123">
        <f>IF($P$3="Numbers",Table_3_data!B35,IF(Table_3a!$P$3="Percentages",Table_3_data!B97))</f>
        <v>5</v>
      </c>
      <c r="C34" s="123">
        <f>IF($P$3="Numbers",Table_3_data!C35,IF(Table_3a!$P$3="Percentages",Table_3_data!C97))</f>
        <v>17</v>
      </c>
      <c r="D34" s="123">
        <f>IF($P$3="Numbers",Table_3_data!D35,IF(Table_3a!$P$3="Percentages",Table_3_data!D97))</f>
        <v>83</v>
      </c>
      <c r="E34" s="123">
        <f>IF($P$3="Numbers",Table_3_data!E35,IF(Table_3a!$P$3="Percentages",Table_3_data!E97))</f>
        <v>29</v>
      </c>
      <c r="F34" s="123" t="str">
        <f>IF($P$3="Numbers",Table_3_data!F35,IF(Table_3a!$P$3="Percentages",Table_3_data!F97))</f>
        <v>..</v>
      </c>
      <c r="G34" s="123" t="str">
        <f>IF($P$3="Numbers",Table_3_data!G35,IF(Table_3a!$P$3="Percentages",Table_3_data!G97))</f>
        <v>..</v>
      </c>
      <c r="H34" s="123">
        <f>IF($P$3="Numbers",Table_3_data!H35,IF(Table_3a!$P$3="Percentages",Table_3_data!H97))</f>
        <v>1</v>
      </c>
      <c r="I34" s="123">
        <f>IF($P$3="Numbers",Table_3_data!I35,IF(Table_3a!$P$3="Percentages",Table_3_data!I97))</f>
        <v>1</v>
      </c>
      <c r="J34" s="123">
        <f>IF($P$3="Numbers",Table_3_data!J35,IF(Table_3a!$P$3="Percentages",Table_3_data!J97))</f>
        <v>3</v>
      </c>
      <c r="K34" s="123">
        <f>IF($P$3="Numbers",Table_3_data!K35,IF(Table_3a!$P$3="Percentages",Table_3_data!K97))</f>
        <v>12</v>
      </c>
      <c r="L34" s="123">
        <f>IF($P$3="Numbers",Table_3_data!L35,IF(Table_3a!$P$3="Percentages",Table_3_data!L97))</f>
        <v>54</v>
      </c>
      <c r="M34" s="123">
        <f>IF($P$3="Numbers",Table_3_data!M35,IF(Table_3a!$P$3="Percentages",Table_3_data!M97))</f>
        <v>27</v>
      </c>
      <c r="N34" s="123">
        <f>IF($P$3="Numbers",Table_3_data!N35,IF(Table_3a!$P$3="Percentages",Table_3_data!N97))</f>
        <v>1</v>
      </c>
      <c r="O34" s="123">
        <f>IF($P$3="Numbers",Table_3_data!O35,IF(Table_3a!$P$3="Percentages",Table_3_data!O97))</f>
        <v>0</v>
      </c>
      <c r="P34" s="123" t="str">
        <f>IF($P$3="Numbers",Table_3_data!P35,IF(Table_3a!$P$3="Percentages",Table_3_data!P97))</f>
        <v>..</v>
      </c>
      <c r="Q34" s="123">
        <f>IF($P$3="Numbers",Table_3_data!Q35,IF(Table_3a!$P$3="Percentages",Table_3_data!Q97))</f>
        <v>0</v>
      </c>
      <c r="R34" s="123">
        <f>IF($P$3="Numbers",Table_3_data!R35,IF(Table_3a!$P$3="Percentages",Table_3_data!R97))</f>
        <v>100</v>
      </c>
    </row>
    <row r="35" spans="1:18" x14ac:dyDescent="0.2">
      <c r="A35" s="122" t="s">
        <v>157</v>
      </c>
      <c r="B35" s="123">
        <f>IF($P$3="Numbers",Table_3_data!B36,IF(Table_3a!$P$3="Percentages",Table_3_data!B98))</f>
        <v>3</v>
      </c>
      <c r="C35" s="123">
        <f>IF($P$3="Numbers",Table_3_data!C36,IF(Table_3a!$P$3="Percentages",Table_3_data!C98))</f>
        <v>12</v>
      </c>
      <c r="D35" s="123">
        <f>IF($P$3="Numbers",Table_3_data!D36,IF(Table_3a!$P$3="Percentages",Table_3_data!D98))</f>
        <v>88</v>
      </c>
      <c r="E35" s="123">
        <f>IF($P$3="Numbers",Table_3_data!E36,IF(Table_3a!$P$3="Percentages",Table_3_data!E98))</f>
        <v>47</v>
      </c>
      <c r="F35" s="123" t="str">
        <f>IF($P$3="Numbers",Table_3_data!F36,IF(Table_3a!$P$3="Percentages",Table_3_data!F98))</f>
        <v>..</v>
      </c>
      <c r="G35" s="123" t="str">
        <f>IF($P$3="Numbers",Table_3_data!G36,IF(Table_3a!$P$3="Percentages",Table_3_data!G98))</f>
        <v>..</v>
      </c>
      <c r="H35" s="123">
        <f>IF($P$3="Numbers",Table_3_data!H36,IF(Table_3a!$P$3="Percentages",Table_3_data!H98))</f>
        <v>1</v>
      </c>
      <c r="I35" s="123">
        <f>IF($P$3="Numbers",Table_3_data!I36,IF(Table_3a!$P$3="Percentages",Table_3_data!I98))</f>
        <v>1</v>
      </c>
      <c r="J35" s="123">
        <f>IF($P$3="Numbers",Table_3_data!J36,IF(Table_3a!$P$3="Percentages",Table_3_data!J98))</f>
        <v>2</v>
      </c>
      <c r="K35" s="123">
        <f>IF($P$3="Numbers",Table_3_data!K36,IF(Table_3a!$P$3="Percentages",Table_3_data!K98))</f>
        <v>9</v>
      </c>
      <c r="L35" s="123">
        <f>IF($P$3="Numbers",Table_3_data!L36,IF(Table_3a!$P$3="Percentages",Table_3_data!L98))</f>
        <v>41</v>
      </c>
      <c r="M35" s="123">
        <f>IF($P$3="Numbers",Table_3_data!M36,IF(Table_3a!$P$3="Percentages",Table_3_data!M98))</f>
        <v>37</v>
      </c>
      <c r="N35" s="123">
        <f>IF($P$3="Numbers",Table_3_data!N36,IF(Table_3a!$P$3="Percentages",Table_3_data!N98))</f>
        <v>10</v>
      </c>
      <c r="O35" s="123">
        <f>IF($P$3="Numbers",Table_3_data!O36,IF(Table_3a!$P$3="Percentages",Table_3_data!O98))</f>
        <v>0</v>
      </c>
      <c r="P35" s="123" t="str">
        <f>IF($P$3="Numbers",Table_3_data!P36,IF(Table_3a!$P$3="Percentages",Table_3_data!P98))</f>
        <v>..</v>
      </c>
      <c r="Q35" s="123">
        <f>IF($P$3="Numbers",Table_3_data!Q36,IF(Table_3a!$P$3="Percentages",Table_3_data!Q98))</f>
        <v>0</v>
      </c>
      <c r="R35" s="123">
        <f>IF($P$3="Numbers",Table_3_data!R36,IF(Table_3a!$P$3="Percentages",Table_3_data!R98))</f>
        <v>100</v>
      </c>
    </row>
    <row r="36" spans="1:18" x14ac:dyDescent="0.2">
      <c r="A36" s="122" t="s">
        <v>158</v>
      </c>
      <c r="B36" s="123">
        <f>IF($P$3="Numbers",Table_3_data!B37,IF(Table_3a!$P$3="Percentages",Table_3_data!B99))</f>
        <v>4</v>
      </c>
      <c r="C36" s="123">
        <f>IF($P$3="Numbers",Table_3_data!C37,IF(Table_3a!$P$3="Percentages",Table_3_data!C99))</f>
        <v>16</v>
      </c>
      <c r="D36" s="123">
        <f>IF($P$3="Numbers",Table_3_data!D37,IF(Table_3a!$P$3="Percentages",Table_3_data!D99))</f>
        <v>84</v>
      </c>
      <c r="E36" s="123">
        <f>IF($P$3="Numbers",Table_3_data!E37,IF(Table_3a!$P$3="Percentages",Table_3_data!E99))</f>
        <v>43</v>
      </c>
      <c r="F36" s="123" t="str">
        <f>IF($P$3="Numbers",Table_3_data!F37,IF(Table_3a!$P$3="Percentages",Table_3_data!F99))</f>
        <v>..</v>
      </c>
      <c r="G36" s="123" t="str">
        <f>IF($P$3="Numbers",Table_3_data!G37,IF(Table_3a!$P$3="Percentages",Table_3_data!G99))</f>
        <v>..</v>
      </c>
      <c r="H36" s="123">
        <f>IF($P$3="Numbers",Table_3_data!H37,IF(Table_3a!$P$3="Percentages",Table_3_data!H99))</f>
        <v>1</v>
      </c>
      <c r="I36" s="123">
        <f>IF($P$3="Numbers",Table_3_data!I37,IF(Table_3a!$P$3="Percentages",Table_3_data!I99))</f>
        <v>1</v>
      </c>
      <c r="J36" s="123">
        <f>IF($P$3="Numbers",Table_3_data!J37,IF(Table_3a!$P$3="Percentages",Table_3_data!J99))</f>
        <v>3</v>
      </c>
      <c r="K36" s="123">
        <f>IF($P$3="Numbers",Table_3_data!K37,IF(Table_3a!$P$3="Percentages",Table_3_data!K99))</f>
        <v>12</v>
      </c>
      <c r="L36" s="123">
        <f>IF($P$3="Numbers",Table_3_data!L37,IF(Table_3a!$P$3="Percentages",Table_3_data!L99))</f>
        <v>41</v>
      </c>
      <c r="M36" s="123">
        <f>IF($P$3="Numbers",Table_3_data!M37,IF(Table_3a!$P$3="Percentages",Table_3_data!M99))</f>
        <v>34</v>
      </c>
      <c r="N36" s="123">
        <f>IF($P$3="Numbers",Table_3_data!N37,IF(Table_3a!$P$3="Percentages",Table_3_data!N99))</f>
        <v>9</v>
      </c>
      <c r="O36" s="123">
        <f>IF($P$3="Numbers",Table_3_data!O37,IF(Table_3a!$P$3="Percentages",Table_3_data!O99))</f>
        <v>0</v>
      </c>
      <c r="P36" s="123" t="str">
        <f>IF($P$3="Numbers",Table_3_data!P37,IF(Table_3a!$P$3="Percentages",Table_3_data!P99))</f>
        <v>..</v>
      </c>
      <c r="Q36" s="123">
        <f>IF($P$3="Numbers",Table_3_data!Q37,IF(Table_3a!$P$3="Percentages",Table_3_data!Q99))</f>
        <v>0</v>
      </c>
      <c r="R36" s="123">
        <f>IF($P$3="Numbers",Table_3_data!R37,IF(Table_3a!$P$3="Percentages",Table_3_data!R99))</f>
        <v>100</v>
      </c>
    </row>
    <row r="37" spans="1:18" x14ac:dyDescent="0.2">
      <c r="A37" s="122" t="s">
        <v>159</v>
      </c>
      <c r="B37" s="123">
        <f>IF($P$3="Numbers",Table_3_data!B38,IF(Table_3a!$P$3="Percentages",Table_3_data!B100))</f>
        <v>3</v>
      </c>
      <c r="C37" s="123">
        <f>IF($P$3="Numbers",Table_3_data!C38,IF(Table_3a!$P$3="Percentages",Table_3_data!C100))</f>
        <v>12</v>
      </c>
      <c r="D37" s="123">
        <f>IF($P$3="Numbers",Table_3_data!D38,IF(Table_3a!$P$3="Percentages",Table_3_data!D100))</f>
        <v>88</v>
      </c>
      <c r="E37" s="123">
        <f>IF($P$3="Numbers",Table_3_data!E38,IF(Table_3a!$P$3="Percentages",Table_3_data!E100))</f>
        <v>47</v>
      </c>
      <c r="F37" s="123" t="str">
        <f>IF($P$3="Numbers",Table_3_data!F38,IF(Table_3a!$P$3="Percentages",Table_3_data!F100))</f>
        <v>..</v>
      </c>
      <c r="G37" s="123" t="str">
        <f>IF($P$3="Numbers",Table_3_data!G38,IF(Table_3a!$P$3="Percentages",Table_3_data!G100))</f>
        <v>..</v>
      </c>
      <c r="H37" s="123">
        <f>IF($P$3="Numbers",Table_3_data!H38,IF(Table_3a!$P$3="Percentages",Table_3_data!H100))</f>
        <v>1</v>
      </c>
      <c r="I37" s="123">
        <f>IF($P$3="Numbers",Table_3_data!I38,IF(Table_3a!$P$3="Percentages",Table_3_data!I100))</f>
        <v>1</v>
      </c>
      <c r="J37" s="123">
        <f>IF($P$3="Numbers",Table_3_data!J38,IF(Table_3a!$P$3="Percentages",Table_3_data!J100))</f>
        <v>2</v>
      </c>
      <c r="K37" s="123">
        <f>IF($P$3="Numbers",Table_3_data!K38,IF(Table_3a!$P$3="Percentages",Table_3_data!K100))</f>
        <v>9</v>
      </c>
      <c r="L37" s="123">
        <f>IF($P$3="Numbers",Table_3_data!L38,IF(Table_3a!$P$3="Percentages",Table_3_data!L100))</f>
        <v>41</v>
      </c>
      <c r="M37" s="123">
        <f>IF($P$3="Numbers",Table_3_data!M38,IF(Table_3a!$P$3="Percentages",Table_3_data!M100))</f>
        <v>37</v>
      </c>
      <c r="N37" s="123">
        <f>IF($P$3="Numbers",Table_3_data!N38,IF(Table_3a!$P$3="Percentages",Table_3_data!N100))</f>
        <v>10</v>
      </c>
      <c r="O37" s="123">
        <f>IF($P$3="Numbers",Table_3_data!O38,IF(Table_3a!$P$3="Percentages",Table_3_data!O100))</f>
        <v>0</v>
      </c>
      <c r="P37" s="123" t="str">
        <f>IF($P$3="Numbers",Table_3_data!P38,IF(Table_3a!$P$3="Percentages",Table_3_data!P100))</f>
        <v>..</v>
      </c>
      <c r="Q37" s="123">
        <f>IF($P$3="Numbers",Table_3_data!Q38,IF(Table_3a!$P$3="Percentages",Table_3_data!Q100))</f>
        <v>0</v>
      </c>
      <c r="R37" s="123">
        <f>IF($P$3="Numbers",Table_3_data!R38,IF(Table_3a!$P$3="Percentages",Table_3_data!R100))</f>
        <v>100</v>
      </c>
    </row>
    <row r="38" spans="1:18" x14ac:dyDescent="0.2">
      <c r="A38" s="122" t="s">
        <v>160</v>
      </c>
      <c r="B38" s="123">
        <f>IF($P$3="Numbers",Table_3_data!B39,IF(Table_3a!$P$3="Percentages",Table_3_data!B101))</f>
        <v>3</v>
      </c>
      <c r="C38" s="123">
        <f>IF($P$3="Numbers",Table_3_data!C39,IF(Table_3a!$P$3="Percentages",Table_3_data!C101))</f>
        <v>13</v>
      </c>
      <c r="D38" s="123">
        <f>IF($P$3="Numbers",Table_3_data!D39,IF(Table_3a!$P$3="Percentages",Table_3_data!D101))</f>
        <v>87</v>
      </c>
      <c r="E38" s="123">
        <f>IF($P$3="Numbers",Table_3_data!E39,IF(Table_3a!$P$3="Percentages",Table_3_data!E101))</f>
        <v>44</v>
      </c>
      <c r="F38" s="123" t="str">
        <f>IF($P$3="Numbers",Table_3_data!F39,IF(Table_3a!$P$3="Percentages",Table_3_data!F101))</f>
        <v>..</v>
      </c>
      <c r="G38" s="123" t="str">
        <f>IF($P$3="Numbers",Table_3_data!G39,IF(Table_3a!$P$3="Percentages",Table_3_data!G101))</f>
        <v>..</v>
      </c>
      <c r="H38" s="123">
        <f>IF($P$3="Numbers",Table_3_data!H39,IF(Table_3a!$P$3="Percentages",Table_3_data!H101))</f>
        <v>1</v>
      </c>
      <c r="I38" s="123">
        <f>IF($P$3="Numbers",Table_3_data!I39,IF(Table_3a!$P$3="Percentages",Table_3_data!I101))</f>
        <v>1</v>
      </c>
      <c r="J38" s="123">
        <f>IF($P$3="Numbers",Table_3_data!J39,IF(Table_3a!$P$3="Percentages",Table_3_data!J101))</f>
        <v>2</v>
      </c>
      <c r="K38" s="123">
        <f>IF($P$3="Numbers",Table_3_data!K39,IF(Table_3a!$P$3="Percentages",Table_3_data!K101))</f>
        <v>10</v>
      </c>
      <c r="L38" s="123">
        <f>IF($P$3="Numbers",Table_3_data!L39,IF(Table_3a!$P$3="Percentages",Table_3_data!L101))</f>
        <v>42</v>
      </c>
      <c r="M38" s="123">
        <f>IF($P$3="Numbers",Table_3_data!M39,IF(Table_3a!$P$3="Percentages",Table_3_data!M101))</f>
        <v>36</v>
      </c>
      <c r="N38" s="123">
        <f>IF($P$3="Numbers",Table_3_data!N39,IF(Table_3a!$P$3="Percentages",Table_3_data!N101))</f>
        <v>8</v>
      </c>
      <c r="O38" s="123">
        <f>IF($P$3="Numbers",Table_3_data!O39,IF(Table_3a!$P$3="Percentages",Table_3_data!O101))</f>
        <v>0</v>
      </c>
      <c r="P38" s="123" t="str">
        <f>IF($P$3="Numbers",Table_3_data!P39,IF(Table_3a!$P$3="Percentages",Table_3_data!P101))</f>
        <v>..</v>
      </c>
      <c r="Q38" s="123">
        <f>IF($P$3="Numbers",Table_3_data!Q39,IF(Table_3a!$P$3="Percentages",Table_3_data!Q101))</f>
        <v>0</v>
      </c>
      <c r="R38" s="123">
        <f>IF($P$3="Numbers",Table_3_data!R39,IF(Table_3a!$P$3="Percentages",Table_3_data!R101))</f>
        <v>100</v>
      </c>
    </row>
    <row r="39" spans="1:18" x14ac:dyDescent="0.2">
      <c r="A39" s="122" t="s">
        <v>161</v>
      </c>
      <c r="B39" s="123">
        <f>IF($P$3="Numbers",Table_3_data!B40,IF(Table_3a!$P$3="Percentages",Table_3_data!B102))</f>
        <v>4</v>
      </c>
      <c r="C39" s="123">
        <f>IF($P$3="Numbers",Table_3_data!C40,IF(Table_3a!$P$3="Percentages",Table_3_data!C102))</f>
        <v>13</v>
      </c>
      <c r="D39" s="123">
        <f>IF($P$3="Numbers",Table_3_data!D40,IF(Table_3a!$P$3="Percentages",Table_3_data!D102))</f>
        <v>87</v>
      </c>
      <c r="E39" s="123">
        <f>IF($P$3="Numbers",Table_3_data!E40,IF(Table_3a!$P$3="Percentages",Table_3_data!E102))</f>
        <v>45</v>
      </c>
      <c r="F39" s="123" t="str">
        <f>IF($P$3="Numbers",Table_3_data!F40,IF(Table_3a!$P$3="Percentages",Table_3_data!F102))</f>
        <v>..</v>
      </c>
      <c r="G39" s="123" t="str">
        <f>IF($P$3="Numbers",Table_3_data!G40,IF(Table_3a!$P$3="Percentages",Table_3_data!G102))</f>
        <v>..</v>
      </c>
      <c r="H39" s="123">
        <f>IF($P$3="Numbers",Table_3_data!H40,IF(Table_3a!$P$3="Percentages",Table_3_data!H102))</f>
        <v>1</v>
      </c>
      <c r="I39" s="123">
        <f>IF($P$3="Numbers",Table_3_data!I40,IF(Table_3a!$P$3="Percentages",Table_3_data!I102))</f>
        <v>1</v>
      </c>
      <c r="J39" s="123">
        <f>IF($P$3="Numbers",Table_3_data!J40,IF(Table_3a!$P$3="Percentages",Table_3_data!J102))</f>
        <v>2</v>
      </c>
      <c r="K39" s="123">
        <f>IF($P$3="Numbers",Table_3_data!K40,IF(Table_3a!$P$3="Percentages",Table_3_data!K102))</f>
        <v>10</v>
      </c>
      <c r="L39" s="123">
        <f>IF($P$3="Numbers",Table_3_data!L40,IF(Table_3a!$P$3="Percentages",Table_3_data!L102))</f>
        <v>42</v>
      </c>
      <c r="M39" s="123">
        <f>IF($P$3="Numbers",Table_3_data!M40,IF(Table_3a!$P$3="Percentages",Table_3_data!M102))</f>
        <v>36</v>
      </c>
      <c r="N39" s="123">
        <f>IF($P$3="Numbers",Table_3_data!N40,IF(Table_3a!$P$3="Percentages",Table_3_data!N102))</f>
        <v>9</v>
      </c>
      <c r="O39" s="123">
        <f>IF($P$3="Numbers",Table_3_data!O40,IF(Table_3a!$P$3="Percentages",Table_3_data!O102))</f>
        <v>0</v>
      </c>
      <c r="P39" s="123" t="str">
        <f>IF($P$3="Numbers",Table_3_data!P40,IF(Table_3a!$P$3="Percentages",Table_3_data!P102))</f>
        <v>..</v>
      </c>
      <c r="Q39" s="123">
        <f>IF($P$3="Numbers",Table_3_data!Q40,IF(Table_3a!$P$3="Percentages",Table_3_data!Q102))</f>
        <v>0</v>
      </c>
      <c r="R39" s="123">
        <f>IF($P$3="Numbers",Table_3_data!R40,IF(Table_3a!$P$3="Percentages",Table_3_data!R102))</f>
        <v>100</v>
      </c>
    </row>
    <row r="40" spans="1:18" x14ac:dyDescent="0.2">
      <c r="A40" s="122" t="s">
        <v>162</v>
      </c>
      <c r="B40" s="123">
        <f>IF($P$3="Numbers",Table_3_data!B41,IF(Table_3a!$P$3="Percentages",Table_3_data!B103))</f>
        <v>3</v>
      </c>
      <c r="C40" s="123">
        <f>IF($P$3="Numbers",Table_3_data!C41,IF(Table_3a!$P$3="Percentages",Table_3_data!C103))</f>
        <v>13</v>
      </c>
      <c r="D40" s="123">
        <f>IF($P$3="Numbers",Table_3_data!D41,IF(Table_3a!$P$3="Percentages",Table_3_data!D103))</f>
        <v>87</v>
      </c>
      <c r="E40" s="123">
        <f>IF($P$3="Numbers",Table_3_data!E41,IF(Table_3a!$P$3="Percentages",Table_3_data!E103))</f>
        <v>39</v>
      </c>
      <c r="F40" s="123" t="str">
        <f>IF($P$3="Numbers",Table_3_data!F41,IF(Table_3a!$P$3="Percentages",Table_3_data!F103))</f>
        <v>..</v>
      </c>
      <c r="G40" s="123" t="str">
        <f>IF($P$3="Numbers",Table_3_data!G41,IF(Table_3a!$P$3="Percentages",Table_3_data!G103))</f>
        <v>..</v>
      </c>
      <c r="H40" s="123">
        <f>IF($P$3="Numbers",Table_3_data!H41,IF(Table_3a!$P$3="Percentages",Table_3_data!H103))</f>
        <v>1</v>
      </c>
      <c r="I40" s="123">
        <f>IF($P$3="Numbers",Table_3_data!I41,IF(Table_3a!$P$3="Percentages",Table_3_data!I103))</f>
        <v>1</v>
      </c>
      <c r="J40" s="123">
        <f>IF($P$3="Numbers",Table_3_data!J41,IF(Table_3a!$P$3="Percentages",Table_3_data!J103))</f>
        <v>2</v>
      </c>
      <c r="K40" s="123">
        <f>IF($P$3="Numbers",Table_3_data!K41,IF(Table_3a!$P$3="Percentages",Table_3_data!K103))</f>
        <v>9</v>
      </c>
      <c r="L40" s="123">
        <f>IF($P$3="Numbers",Table_3_data!L41,IF(Table_3a!$P$3="Percentages",Table_3_data!L103))</f>
        <v>48</v>
      </c>
      <c r="M40" s="123">
        <f>IF($P$3="Numbers",Table_3_data!M41,IF(Table_3a!$P$3="Percentages",Table_3_data!M103))</f>
        <v>39</v>
      </c>
      <c r="N40" s="123">
        <f>IF($P$3="Numbers",Table_3_data!N41,IF(Table_3a!$P$3="Percentages",Table_3_data!N103))</f>
        <v>1</v>
      </c>
      <c r="O40" s="123">
        <f>IF($P$3="Numbers",Table_3_data!O41,IF(Table_3a!$P$3="Percentages",Table_3_data!O103))</f>
        <v>0</v>
      </c>
      <c r="P40" s="123" t="str">
        <f>IF($P$3="Numbers",Table_3_data!P41,IF(Table_3a!$P$3="Percentages",Table_3_data!P103))</f>
        <v>..</v>
      </c>
      <c r="Q40" s="123">
        <f>IF($P$3="Numbers",Table_3_data!Q41,IF(Table_3a!$P$3="Percentages",Table_3_data!Q103))</f>
        <v>0</v>
      </c>
      <c r="R40" s="123">
        <f>IF($P$3="Numbers",Table_3_data!R41,IF(Table_3a!$P$3="Percentages",Table_3_data!R103))</f>
        <v>100</v>
      </c>
    </row>
    <row r="41" spans="1:18" x14ac:dyDescent="0.2">
      <c r="A41" s="122" t="s">
        <v>163</v>
      </c>
      <c r="B41" s="123">
        <f>IF($P$3="Numbers",Table_3_data!B42,IF(Table_3a!$P$3="Percentages",Table_3_data!B104))</f>
        <v>3</v>
      </c>
      <c r="C41" s="123">
        <f>IF($P$3="Numbers",Table_3_data!C42,IF(Table_3a!$P$3="Percentages",Table_3_data!C104))</f>
        <v>15</v>
      </c>
      <c r="D41" s="123">
        <f>IF($P$3="Numbers",Table_3_data!D42,IF(Table_3a!$P$3="Percentages",Table_3_data!D104))</f>
        <v>85</v>
      </c>
      <c r="E41" s="123">
        <f>IF($P$3="Numbers",Table_3_data!E42,IF(Table_3a!$P$3="Percentages",Table_3_data!E104))</f>
        <v>38</v>
      </c>
      <c r="F41" s="123" t="str">
        <f>IF($P$3="Numbers",Table_3_data!F42,IF(Table_3a!$P$3="Percentages",Table_3_data!F104))</f>
        <v>..</v>
      </c>
      <c r="G41" s="123" t="str">
        <f>IF($P$3="Numbers",Table_3_data!G42,IF(Table_3a!$P$3="Percentages",Table_3_data!G104))</f>
        <v>..</v>
      </c>
      <c r="H41" s="123">
        <f>IF($P$3="Numbers",Table_3_data!H42,IF(Table_3a!$P$3="Percentages",Table_3_data!H104))</f>
        <v>1</v>
      </c>
      <c r="I41" s="123">
        <f>IF($P$3="Numbers",Table_3_data!I42,IF(Table_3a!$P$3="Percentages",Table_3_data!I104))</f>
        <v>1</v>
      </c>
      <c r="J41" s="123">
        <f>IF($P$3="Numbers",Table_3_data!J42,IF(Table_3a!$P$3="Percentages",Table_3_data!J104))</f>
        <v>2</v>
      </c>
      <c r="K41" s="123">
        <f>IF($P$3="Numbers",Table_3_data!K42,IF(Table_3a!$P$3="Percentages",Table_3_data!K104))</f>
        <v>11</v>
      </c>
      <c r="L41" s="123">
        <f>IF($P$3="Numbers",Table_3_data!L42,IF(Table_3a!$P$3="Percentages",Table_3_data!L104))</f>
        <v>47</v>
      </c>
      <c r="M41" s="123">
        <f>IF($P$3="Numbers",Table_3_data!M42,IF(Table_3a!$P$3="Percentages",Table_3_data!M104))</f>
        <v>38</v>
      </c>
      <c r="N41" s="123">
        <f>IF($P$3="Numbers",Table_3_data!N42,IF(Table_3a!$P$3="Percentages",Table_3_data!N104))</f>
        <v>1</v>
      </c>
      <c r="O41" s="123">
        <f>IF($P$3="Numbers",Table_3_data!O42,IF(Table_3a!$P$3="Percentages",Table_3_data!O104))</f>
        <v>0</v>
      </c>
      <c r="P41" s="123" t="str">
        <f>IF($P$3="Numbers",Table_3_data!P42,IF(Table_3a!$P$3="Percentages",Table_3_data!P104))</f>
        <v>..</v>
      </c>
      <c r="Q41" s="123">
        <f>IF($P$3="Numbers",Table_3_data!Q42,IF(Table_3a!$P$3="Percentages",Table_3_data!Q104))</f>
        <v>0</v>
      </c>
      <c r="R41" s="123">
        <f>IF($P$3="Numbers",Table_3_data!R42,IF(Table_3a!$P$3="Percentages",Table_3_data!R104))</f>
        <v>100</v>
      </c>
    </row>
    <row r="42" spans="1:18" x14ac:dyDescent="0.2">
      <c r="A42" s="122" t="s">
        <v>164</v>
      </c>
      <c r="B42" s="123">
        <f>IF($P$3="Numbers",Table_3_data!B43,IF(Table_3a!$P$3="Percentages",Table_3_data!B105))</f>
        <v>3</v>
      </c>
      <c r="C42" s="123">
        <f>IF($P$3="Numbers",Table_3_data!C43,IF(Table_3a!$P$3="Percentages",Table_3_data!C105))</f>
        <v>13</v>
      </c>
      <c r="D42" s="123">
        <f>IF($P$3="Numbers",Table_3_data!D43,IF(Table_3a!$P$3="Percentages",Table_3_data!D105))</f>
        <v>87</v>
      </c>
      <c r="E42" s="123">
        <f>IF($P$3="Numbers",Table_3_data!E43,IF(Table_3a!$P$3="Percentages",Table_3_data!E105))</f>
        <v>40</v>
      </c>
      <c r="F42" s="123" t="str">
        <f>IF($P$3="Numbers",Table_3_data!F43,IF(Table_3a!$P$3="Percentages",Table_3_data!F105))</f>
        <v>..</v>
      </c>
      <c r="G42" s="123" t="str">
        <f>IF($P$3="Numbers",Table_3_data!G43,IF(Table_3a!$P$3="Percentages",Table_3_data!G105))</f>
        <v>..</v>
      </c>
      <c r="H42" s="123">
        <f>IF($P$3="Numbers",Table_3_data!H43,IF(Table_3a!$P$3="Percentages",Table_3_data!H105))</f>
        <v>1</v>
      </c>
      <c r="I42" s="123">
        <f>IF($P$3="Numbers",Table_3_data!I43,IF(Table_3a!$P$3="Percentages",Table_3_data!I105))</f>
        <v>1</v>
      </c>
      <c r="J42" s="123">
        <f>IF($P$3="Numbers",Table_3_data!J43,IF(Table_3a!$P$3="Percentages",Table_3_data!J105))</f>
        <v>2</v>
      </c>
      <c r="K42" s="123">
        <f>IF($P$3="Numbers",Table_3_data!K43,IF(Table_3a!$P$3="Percentages",Table_3_data!K105))</f>
        <v>10</v>
      </c>
      <c r="L42" s="123">
        <f>IF($P$3="Numbers",Table_3_data!L43,IF(Table_3a!$P$3="Percentages",Table_3_data!L105))</f>
        <v>48</v>
      </c>
      <c r="M42" s="123">
        <f>IF($P$3="Numbers",Table_3_data!M43,IF(Table_3a!$P$3="Percentages",Table_3_data!M105))</f>
        <v>39</v>
      </c>
      <c r="N42" s="123">
        <f>IF($P$3="Numbers",Table_3_data!N43,IF(Table_3a!$P$3="Percentages",Table_3_data!N105))</f>
        <v>1</v>
      </c>
      <c r="O42" s="123">
        <f>IF($P$3="Numbers",Table_3_data!O43,IF(Table_3a!$P$3="Percentages",Table_3_data!O105))</f>
        <v>0</v>
      </c>
      <c r="P42" s="123" t="str">
        <f>IF($P$3="Numbers",Table_3_data!P43,IF(Table_3a!$P$3="Percentages",Table_3_data!P105))</f>
        <v>..</v>
      </c>
      <c r="Q42" s="123">
        <f>IF($P$3="Numbers",Table_3_data!Q43,IF(Table_3a!$P$3="Percentages",Table_3_data!Q105))</f>
        <v>0</v>
      </c>
      <c r="R42" s="123">
        <f>IF($P$3="Numbers",Table_3_data!R43,IF(Table_3a!$P$3="Percentages",Table_3_data!R105))</f>
        <v>100</v>
      </c>
    </row>
    <row r="43" spans="1:18" x14ac:dyDescent="0.2">
      <c r="A43" s="122" t="s">
        <v>165</v>
      </c>
      <c r="B43" s="123">
        <f>IF($P$3="Numbers",Table_3_data!B44,IF(Table_3a!$P$3="Percentages",Table_3_data!B106))</f>
        <v>3</v>
      </c>
      <c r="C43" s="123">
        <f>IF($P$3="Numbers",Table_3_data!C44,IF(Table_3a!$P$3="Percentages",Table_3_data!C106))</f>
        <v>13</v>
      </c>
      <c r="D43" s="123">
        <f>IF($P$3="Numbers",Table_3_data!D44,IF(Table_3a!$P$3="Percentages",Table_3_data!D106))</f>
        <v>87</v>
      </c>
      <c r="E43" s="123">
        <f>IF($P$3="Numbers",Table_3_data!E44,IF(Table_3a!$P$3="Percentages",Table_3_data!E106))</f>
        <v>38</v>
      </c>
      <c r="F43" s="123" t="str">
        <f>IF($P$3="Numbers",Table_3_data!F44,IF(Table_3a!$P$3="Percentages",Table_3_data!F106))</f>
        <v>..</v>
      </c>
      <c r="G43" s="123" t="str">
        <f>IF($P$3="Numbers",Table_3_data!G44,IF(Table_3a!$P$3="Percentages",Table_3_data!G106))</f>
        <v>..</v>
      </c>
      <c r="H43" s="123">
        <f>IF($P$3="Numbers",Table_3_data!H44,IF(Table_3a!$P$3="Percentages",Table_3_data!H106))</f>
        <v>1</v>
      </c>
      <c r="I43" s="123">
        <f>IF($P$3="Numbers",Table_3_data!I44,IF(Table_3a!$P$3="Percentages",Table_3_data!I106))</f>
        <v>1</v>
      </c>
      <c r="J43" s="123">
        <f>IF($P$3="Numbers",Table_3_data!J44,IF(Table_3a!$P$3="Percentages",Table_3_data!J106))</f>
        <v>2</v>
      </c>
      <c r="K43" s="123">
        <f>IF($P$3="Numbers",Table_3_data!K44,IF(Table_3a!$P$3="Percentages",Table_3_data!K106))</f>
        <v>10</v>
      </c>
      <c r="L43" s="123">
        <f>IF($P$3="Numbers",Table_3_data!L44,IF(Table_3a!$P$3="Percentages",Table_3_data!L106))</f>
        <v>48</v>
      </c>
      <c r="M43" s="123">
        <f>IF($P$3="Numbers",Table_3_data!M44,IF(Table_3a!$P$3="Percentages",Table_3_data!M106))</f>
        <v>38</v>
      </c>
      <c r="N43" s="123">
        <f>IF($P$3="Numbers",Table_3_data!N44,IF(Table_3a!$P$3="Percentages",Table_3_data!N106))</f>
        <v>0</v>
      </c>
      <c r="O43" s="123">
        <f>IF($P$3="Numbers",Table_3_data!O44,IF(Table_3a!$P$3="Percentages",Table_3_data!O106))</f>
        <v>0</v>
      </c>
      <c r="P43" s="123" t="str">
        <f>IF($P$3="Numbers",Table_3_data!P44,IF(Table_3a!$P$3="Percentages",Table_3_data!P106))</f>
        <v>..</v>
      </c>
      <c r="Q43" s="123">
        <f>IF($P$3="Numbers",Table_3_data!Q44,IF(Table_3a!$P$3="Percentages",Table_3_data!Q106))</f>
        <v>0</v>
      </c>
      <c r="R43" s="123">
        <f>IF($P$3="Numbers",Table_3_data!R44,IF(Table_3a!$P$3="Percentages",Table_3_data!R106))</f>
        <v>100</v>
      </c>
    </row>
    <row r="44" spans="1:18" x14ac:dyDescent="0.2">
      <c r="A44" s="122" t="s">
        <v>166</v>
      </c>
      <c r="B44" s="123">
        <f>IF($P$3="Numbers",Table_3_data!B45,IF(Table_3a!$P$3="Percentages",Table_3_data!B107))</f>
        <v>3</v>
      </c>
      <c r="C44" s="123">
        <f>IF($P$3="Numbers",Table_3_data!C45,IF(Table_3a!$P$3="Percentages",Table_3_data!C107))</f>
        <v>14</v>
      </c>
      <c r="D44" s="123">
        <f>IF($P$3="Numbers",Table_3_data!D45,IF(Table_3a!$P$3="Percentages",Table_3_data!D107))</f>
        <v>86</v>
      </c>
      <c r="E44" s="123">
        <f>IF($P$3="Numbers",Table_3_data!E45,IF(Table_3a!$P$3="Percentages",Table_3_data!E107))</f>
        <v>38</v>
      </c>
      <c r="F44" s="123" t="str">
        <f>IF($P$3="Numbers",Table_3_data!F45,IF(Table_3a!$P$3="Percentages",Table_3_data!F107))</f>
        <v>..</v>
      </c>
      <c r="G44" s="123" t="str">
        <f>IF($P$3="Numbers",Table_3_data!G45,IF(Table_3a!$P$3="Percentages",Table_3_data!G107))</f>
        <v>..</v>
      </c>
      <c r="H44" s="123">
        <f>IF($P$3="Numbers",Table_3_data!H45,IF(Table_3a!$P$3="Percentages",Table_3_data!H107))</f>
        <v>1</v>
      </c>
      <c r="I44" s="123">
        <f>IF($P$3="Numbers",Table_3_data!I45,IF(Table_3a!$P$3="Percentages",Table_3_data!I107))</f>
        <v>1</v>
      </c>
      <c r="J44" s="123">
        <f>IF($P$3="Numbers",Table_3_data!J45,IF(Table_3a!$P$3="Percentages",Table_3_data!J107))</f>
        <v>2</v>
      </c>
      <c r="K44" s="123">
        <f>IF($P$3="Numbers",Table_3_data!K45,IF(Table_3a!$P$3="Percentages",Table_3_data!K107))</f>
        <v>10</v>
      </c>
      <c r="L44" s="123">
        <f>IF($P$3="Numbers",Table_3_data!L45,IF(Table_3a!$P$3="Percentages",Table_3_data!L107))</f>
        <v>48</v>
      </c>
      <c r="M44" s="123">
        <f>IF($P$3="Numbers",Table_3_data!M45,IF(Table_3a!$P$3="Percentages",Table_3_data!M107))</f>
        <v>38</v>
      </c>
      <c r="N44" s="123">
        <f>IF($P$3="Numbers",Table_3_data!N45,IF(Table_3a!$P$3="Percentages",Table_3_data!N107))</f>
        <v>1</v>
      </c>
      <c r="O44" s="123">
        <f>IF($P$3="Numbers",Table_3_data!O45,IF(Table_3a!$P$3="Percentages",Table_3_data!O107))</f>
        <v>0</v>
      </c>
      <c r="P44" s="123" t="str">
        <f>IF($P$3="Numbers",Table_3_data!P45,IF(Table_3a!$P$3="Percentages",Table_3_data!P107))</f>
        <v>..</v>
      </c>
      <c r="Q44" s="123">
        <f>IF($P$3="Numbers",Table_3_data!Q45,IF(Table_3a!$P$3="Percentages",Table_3_data!Q107))</f>
        <v>0</v>
      </c>
      <c r="R44" s="123">
        <f>IF($P$3="Numbers",Table_3_data!R45,IF(Table_3a!$P$3="Percentages",Table_3_data!R107))</f>
        <v>100</v>
      </c>
    </row>
    <row r="45" spans="1:18" x14ac:dyDescent="0.2">
      <c r="A45" s="122"/>
      <c r="B45" s="123"/>
      <c r="C45" s="123"/>
      <c r="D45" s="123"/>
      <c r="E45" s="123"/>
      <c r="F45" s="123"/>
      <c r="G45" s="123"/>
      <c r="H45" s="123"/>
      <c r="I45" s="123"/>
      <c r="J45" s="123"/>
      <c r="K45" s="123"/>
      <c r="L45" s="123"/>
      <c r="M45" s="123"/>
      <c r="N45" s="123"/>
      <c r="O45" s="123"/>
      <c r="P45" s="123"/>
      <c r="Q45" s="123"/>
      <c r="R45" s="123"/>
    </row>
    <row r="46" spans="1:18" x14ac:dyDescent="0.2">
      <c r="A46" s="119" t="s">
        <v>30</v>
      </c>
      <c r="B46" s="123"/>
      <c r="C46" s="123"/>
      <c r="D46" s="123"/>
      <c r="E46" s="123"/>
      <c r="F46" s="123"/>
      <c r="G46" s="123"/>
      <c r="H46" s="123"/>
      <c r="I46" s="123"/>
      <c r="J46" s="123"/>
      <c r="K46" s="123"/>
      <c r="L46" s="123"/>
      <c r="M46" s="123"/>
      <c r="N46" s="123"/>
      <c r="O46" s="123"/>
      <c r="P46" s="123"/>
      <c r="Q46" s="123"/>
      <c r="R46" s="123"/>
    </row>
    <row r="47" spans="1:18" x14ac:dyDescent="0.2">
      <c r="A47" s="122" t="s">
        <v>150</v>
      </c>
      <c r="B47" s="123">
        <f>IF($P$3="Numbers",Table_3_data!B48,IF(Table_3a!$P$3="Percentages",Table_3_data!B110))</f>
        <v>4</v>
      </c>
      <c r="C47" s="123">
        <f>IF($P$3="Numbers",Table_3_data!C48,IF(Table_3a!$P$3="Percentages",Table_3_data!C110))</f>
        <v>9</v>
      </c>
      <c r="D47" s="123">
        <f>IF($P$3="Numbers",Table_3_data!D48,IF(Table_3a!$P$3="Percentages",Table_3_data!D110))</f>
        <v>91</v>
      </c>
      <c r="E47" s="123">
        <f>IF($P$3="Numbers",Table_3_data!E48,IF(Table_3a!$P$3="Percentages",Table_3_data!E110))</f>
        <v>53</v>
      </c>
      <c r="F47" s="123">
        <f>IF($P$3="Numbers",Table_3_data!F48,IF(Table_3a!$P$3="Percentages",Table_3_data!F110))</f>
        <v>2</v>
      </c>
      <c r="G47" s="123">
        <f>IF($P$3="Numbers",Table_3_data!G48,IF(Table_3a!$P$3="Percentages",Table_3_data!G110))</f>
        <v>2</v>
      </c>
      <c r="H47" s="123" t="str">
        <f>IF($P$3="Numbers",Table_3_data!H48,IF(Table_3a!$P$3="Percentages",Table_3_data!H110))</f>
        <v>..</v>
      </c>
      <c r="I47" s="123" t="str">
        <f>IF($P$3="Numbers",Table_3_data!I48,IF(Table_3a!$P$3="Percentages",Table_3_data!I110))</f>
        <v>..</v>
      </c>
      <c r="J47" s="123" t="str">
        <f>IF($P$3="Numbers",Table_3_data!J48,IF(Table_3a!$P$3="Percentages",Table_3_data!J110))</f>
        <v>..</v>
      </c>
      <c r="K47" s="123">
        <f>IF($P$3="Numbers",Table_3_data!K48,IF(Table_3a!$P$3="Percentages",Table_3_data!K110))</f>
        <v>5</v>
      </c>
      <c r="L47" s="123">
        <f>IF($P$3="Numbers",Table_3_data!L48,IF(Table_3a!$P$3="Percentages",Table_3_data!L110))</f>
        <v>38</v>
      </c>
      <c r="M47" s="123">
        <f>IF($P$3="Numbers",Table_3_data!M48,IF(Table_3a!$P$3="Percentages",Table_3_data!M110))</f>
        <v>53</v>
      </c>
      <c r="N47" s="123">
        <f>IF($P$3="Numbers",Table_3_data!N48,IF(Table_3a!$P$3="Percentages",Table_3_data!N110))</f>
        <v>0</v>
      </c>
      <c r="O47" s="123">
        <f>IF($P$3="Numbers",Table_3_data!O48,IF(Table_3a!$P$3="Percentages",Table_3_data!O110))</f>
        <v>0</v>
      </c>
      <c r="P47" s="123">
        <f>IF($P$3="Numbers",Table_3_data!P48,IF(Table_3a!$P$3="Percentages",Table_3_data!P110))</f>
        <v>0</v>
      </c>
      <c r="Q47" s="123" t="str">
        <f>IF($P$3="Numbers",Table_3_data!Q48,IF(Table_3a!$P$3="Percentages",Table_3_data!Q110))</f>
        <v>..</v>
      </c>
      <c r="R47" s="123">
        <f>IF($P$3="Numbers",Table_3_data!R48,IF(Table_3a!$P$3="Percentages",Table_3_data!R110))</f>
        <v>100</v>
      </c>
    </row>
    <row r="48" spans="1:18" x14ac:dyDescent="0.2">
      <c r="A48" s="122" t="s">
        <v>151</v>
      </c>
      <c r="B48" s="123">
        <f>IF($P$3="Numbers",Table_3_data!B49,IF(Table_3a!$P$3="Percentages",Table_3_data!B111))</f>
        <v>3</v>
      </c>
      <c r="C48" s="123">
        <f>IF($P$3="Numbers",Table_3_data!C49,IF(Table_3a!$P$3="Percentages",Table_3_data!C111))</f>
        <v>16</v>
      </c>
      <c r="D48" s="123">
        <f>IF($P$3="Numbers",Table_3_data!D49,IF(Table_3a!$P$3="Percentages",Table_3_data!D111))</f>
        <v>84</v>
      </c>
      <c r="E48" s="123">
        <f>IF($P$3="Numbers",Table_3_data!E49,IF(Table_3a!$P$3="Percentages",Table_3_data!E111))</f>
        <v>61</v>
      </c>
      <c r="F48" s="123">
        <f>IF($P$3="Numbers",Table_3_data!F49,IF(Table_3a!$P$3="Percentages",Table_3_data!F111))</f>
        <v>2</v>
      </c>
      <c r="G48" s="123">
        <f>IF($P$3="Numbers",Table_3_data!G49,IF(Table_3a!$P$3="Percentages",Table_3_data!G111))</f>
        <v>1</v>
      </c>
      <c r="H48" s="123" t="str">
        <f>IF($P$3="Numbers",Table_3_data!H49,IF(Table_3a!$P$3="Percentages",Table_3_data!H111))</f>
        <v>..</v>
      </c>
      <c r="I48" s="123" t="str">
        <f>IF($P$3="Numbers",Table_3_data!I49,IF(Table_3a!$P$3="Percentages",Table_3_data!I111))</f>
        <v>..</v>
      </c>
      <c r="J48" s="123" t="str">
        <f>IF($P$3="Numbers",Table_3_data!J49,IF(Table_3a!$P$3="Percentages",Table_3_data!J111))</f>
        <v>..</v>
      </c>
      <c r="K48" s="123">
        <f>IF($P$3="Numbers",Table_3_data!K49,IF(Table_3a!$P$3="Percentages",Table_3_data!K111))</f>
        <v>12</v>
      </c>
      <c r="L48" s="123">
        <f>IF($P$3="Numbers",Table_3_data!L49,IF(Table_3a!$P$3="Percentages",Table_3_data!L111))</f>
        <v>23</v>
      </c>
      <c r="M48" s="123">
        <f>IF($P$3="Numbers",Table_3_data!M49,IF(Table_3a!$P$3="Percentages",Table_3_data!M111))</f>
        <v>56</v>
      </c>
      <c r="N48" s="123">
        <f>IF($P$3="Numbers",Table_3_data!N49,IF(Table_3a!$P$3="Percentages",Table_3_data!N111))</f>
        <v>5</v>
      </c>
      <c r="O48" s="123">
        <f>IF($P$3="Numbers",Table_3_data!O49,IF(Table_3a!$P$3="Percentages",Table_3_data!O111))</f>
        <v>0</v>
      </c>
      <c r="P48" s="123">
        <f>IF($P$3="Numbers",Table_3_data!P49,IF(Table_3a!$P$3="Percentages",Table_3_data!P111))</f>
        <v>0</v>
      </c>
      <c r="Q48" s="123" t="str">
        <f>IF($P$3="Numbers",Table_3_data!Q49,IF(Table_3a!$P$3="Percentages",Table_3_data!Q111))</f>
        <v>..</v>
      </c>
      <c r="R48" s="123">
        <f>IF($P$3="Numbers",Table_3_data!R49,IF(Table_3a!$P$3="Percentages",Table_3_data!R111))</f>
        <v>100</v>
      </c>
    </row>
    <row r="49" spans="1:18" x14ac:dyDescent="0.2">
      <c r="A49" s="124" t="s">
        <v>152</v>
      </c>
      <c r="B49" s="123">
        <f>IF($P$3="Numbers",Table_3_data!B50,IF(Table_3a!$P$3="Percentages",Table_3_data!B112))</f>
        <v>3</v>
      </c>
      <c r="C49" s="123">
        <f>IF($P$3="Numbers",Table_3_data!C50,IF(Table_3a!$P$3="Percentages",Table_3_data!C112))</f>
        <v>13</v>
      </c>
      <c r="D49" s="123">
        <f>IF($P$3="Numbers",Table_3_data!D50,IF(Table_3a!$P$3="Percentages",Table_3_data!D112))</f>
        <v>87</v>
      </c>
      <c r="E49" s="123">
        <f>IF($P$3="Numbers",Table_3_data!E50,IF(Table_3a!$P$3="Percentages",Table_3_data!E112))</f>
        <v>37</v>
      </c>
      <c r="F49" s="123">
        <f>IF($P$3="Numbers",Table_3_data!F50,IF(Table_3a!$P$3="Percentages",Table_3_data!F112))</f>
        <v>2</v>
      </c>
      <c r="G49" s="123">
        <f>IF($P$3="Numbers",Table_3_data!G50,IF(Table_3a!$P$3="Percentages",Table_3_data!G112))</f>
        <v>1</v>
      </c>
      <c r="H49" s="123" t="str">
        <f>IF($P$3="Numbers",Table_3_data!H50,IF(Table_3a!$P$3="Percentages",Table_3_data!H112))</f>
        <v>..</v>
      </c>
      <c r="I49" s="123" t="str">
        <f>IF($P$3="Numbers",Table_3_data!I50,IF(Table_3a!$P$3="Percentages",Table_3_data!I112))</f>
        <v>..</v>
      </c>
      <c r="J49" s="123">
        <f>IF($P$3="Numbers",Table_3_data!J50,IF(Table_3a!$P$3="Percentages",Table_3_data!J112))</f>
        <v>0</v>
      </c>
      <c r="K49" s="123">
        <f>IF($P$3="Numbers",Table_3_data!K50,IF(Table_3a!$P$3="Percentages",Table_3_data!K112))</f>
        <v>9</v>
      </c>
      <c r="L49" s="123">
        <f>IF($P$3="Numbers",Table_3_data!L50,IF(Table_3a!$P$3="Percentages",Table_3_data!L112))</f>
        <v>50</v>
      </c>
      <c r="M49" s="123">
        <f>IF($P$3="Numbers",Table_3_data!M50,IF(Table_3a!$P$3="Percentages",Table_3_data!M112))</f>
        <v>30</v>
      </c>
      <c r="N49" s="123">
        <f>IF($P$3="Numbers",Table_3_data!N50,IF(Table_3a!$P$3="Percentages",Table_3_data!N112))</f>
        <v>7</v>
      </c>
      <c r="O49" s="123">
        <f>IF($P$3="Numbers",Table_3_data!O50,IF(Table_3a!$P$3="Percentages",Table_3_data!O112))</f>
        <v>0</v>
      </c>
      <c r="P49" s="123">
        <f>IF($P$3="Numbers",Table_3_data!P50,IF(Table_3a!$P$3="Percentages",Table_3_data!P112))</f>
        <v>0</v>
      </c>
      <c r="Q49" s="123" t="str">
        <f>IF($P$3="Numbers",Table_3_data!Q50,IF(Table_3a!$P$3="Percentages",Table_3_data!Q112))</f>
        <v>..</v>
      </c>
      <c r="R49" s="123">
        <f>IF($P$3="Numbers",Table_3_data!R50,IF(Table_3a!$P$3="Percentages",Table_3_data!R112))</f>
        <v>100</v>
      </c>
    </row>
    <row r="50" spans="1:18" x14ac:dyDescent="0.2">
      <c r="A50" s="125"/>
      <c r="B50" s="123"/>
      <c r="C50" s="123"/>
      <c r="D50" s="123"/>
      <c r="E50" s="123"/>
      <c r="F50" s="123"/>
      <c r="G50" s="123"/>
      <c r="H50" s="123"/>
      <c r="I50" s="123"/>
      <c r="J50" s="123"/>
      <c r="K50" s="123"/>
      <c r="L50" s="123"/>
      <c r="M50" s="123"/>
      <c r="N50" s="123"/>
      <c r="O50" s="123"/>
      <c r="P50" s="123"/>
      <c r="Q50" s="123"/>
      <c r="R50" s="123"/>
    </row>
    <row r="51" spans="1:18" x14ac:dyDescent="0.2">
      <c r="A51" s="122" t="s">
        <v>153</v>
      </c>
      <c r="B51" s="123">
        <f>IF($P$3="Numbers",Table_3_data!B52,IF(Table_3a!$P$3="Percentages",Table_3_data!B114))</f>
        <v>2</v>
      </c>
      <c r="C51" s="123">
        <f>IF($P$3="Numbers",Table_3_data!C52,IF(Table_3a!$P$3="Percentages",Table_3_data!C114))</f>
        <v>8</v>
      </c>
      <c r="D51" s="123">
        <f>IF($P$3="Numbers",Table_3_data!D52,IF(Table_3a!$P$3="Percentages",Table_3_data!D114))</f>
        <v>92</v>
      </c>
      <c r="E51" s="123">
        <f>IF($P$3="Numbers",Table_3_data!E52,IF(Table_3a!$P$3="Percentages",Table_3_data!E114))</f>
        <v>50</v>
      </c>
      <c r="F51" s="123" t="str">
        <f>IF($P$3="Numbers",Table_3_data!F52,IF(Table_3a!$P$3="Percentages",Table_3_data!F114))</f>
        <v>..</v>
      </c>
      <c r="G51" s="123" t="str">
        <f>IF($P$3="Numbers",Table_3_data!G52,IF(Table_3a!$P$3="Percentages",Table_3_data!G114))</f>
        <v>..</v>
      </c>
      <c r="H51" s="123">
        <f>IF($P$3="Numbers",Table_3_data!H52,IF(Table_3a!$P$3="Percentages",Table_3_data!H114))</f>
        <v>0</v>
      </c>
      <c r="I51" s="123">
        <f>IF($P$3="Numbers",Table_3_data!I52,IF(Table_3a!$P$3="Percentages",Table_3_data!I114))</f>
        <v>0</v>
      </c>
      <c r="J51" s="123">
        <f>IF($P$3="Numbers",Table_3_data!J52,IF(Table_3a!$P$3="Percentages",Table_3_data!J114))</f>
        <v>1</v>
      </c>
      <c r="K51" s="123">
        <f>IF($P$3="Numbers",Table_3_data!K52,IF(Table_3a!$P$3="Percentages",Table_3_data!K114))</f>
        <v>6</v>
      </c>
      <c r="L51" s="123">
        <f>IF($P$3="Numbers",Table_3_data!L52,IF(Table_3a!$P$3="Percentages",Table_3_data!L114))</f>
        <v>42</v>
      </c>
      <c r="M51" s="123">
        <f>IF($P$3="Numbers",Table_3_data!M52,IF(Table_3a!$P$3="Percentages",Table_3_data!M114))</f>
        <v>48</v>
      </c>
      <c r="N51" s="123">
        <f>IF($P$3="Numbers",Table_3_data!N52,IF(Table_3a!$P$3="Percentages",Table_3_data!N114))</f>
        <v>2</v>
      </c>
      <c r="O51" s="123">
        <f>IF($P$3="Numbers",Table_3_data!O52,IF(Table_3a!$P$3="Percentages",Table_3_data!O114))</f>
        <v>0</v>
      </c>
      <c r="P51" s="123" t="str">
        <f>IF($P$3="Numbers",Table_3_data!P52,IF(Table_3a!$P$3="Percentages",Table_3_data!P114))</f>
        <v>..</v>
      </c>
      <c r="Q51" s="123">
        <f>IF($P$3="Numbers",Table_3_data!Q52,IF(Table_3a!$P$3="Percentages",Table_3_data!Q114))</f>
        <v>0</v>
      </c>
      <c r="R51" s="123">
        <f>IF($P$3="Numbers",Table_3_data!R52,IF(Table_3a!$P$3="Percentages",Table_3_data!R114))</f>
        <v>100</v>
      </c>
    </row>
    <row r="52" spans="1:18" x14ac:dyDescent="0.2">
      <c r="A52" s="122" t="s">
        <v>154</v>
      </c>
      <c r="B52" s="123">
        <f>IF($P$3="Numbers",Table_3_data!B53,IF(Table_3a!$P$3="Percentages",Table_3_data!B115))</f>
        <v>2</v>
      </c>
      <c r="C52" s="123">
        <f>IF($P$3="Numbers",Table_3_data!C53,IF(Table_3a!$P$3="Percentages",Table_3_data!C115))</f>
        <v>9</v>
      </c>
      <c r="D52" s="123">
        <f>IF($P$3="Numbers",Table_3_data!D53,IF(Table_3a!$P$3="Percentages",Table_3_data!D115))</f>
        <v>91</v>
      </c>
      <c r="E52" s="123">
        <f>IF($P$3="Numbers",Table_3_data!E53,IF(Table_3a!$P$3="Percentages",Table_3_data!E115))</f>
        <v>47</v>
      </c>
      <c r="F52" s="123" t="str">
        <f>IF($P$3="Numbers",Table_3_data!F53,IF(Table_3a!$P$3="Percentages",Table_3_data!F115))</f>
        <v>..</v>
      </c>
      <c r="G52" s="123" t="str">
        <f>IF($P$3="Numbers",Table_3_data!G53,IF(Table_3a!$P$3="Percentages",Table_3_data!G115))</f>
        <v>..</v>
      </c>
      <c r="H52" s="123">
        <f>IF($P$3="Numbers",Table_3_data!H53,IF(Table_3a!$P$3="Percentages",Table_3_data!H115))</f>
        <v>0</v>
      </c>
      <c r="I52" s="123">
        <f>IF($P$3="Numbers",Table_3_data!I53,IF(Table_3a!$P$3="Percentages",Table_3_data!I115))</f>
        <v>0</v>
      </c>
      <c r="J52" s="123">
        <f>IF($P$3="Numbers",Table_3_data!J53,IF(Table_3a!$P$3="Percentages",Table_3_data!J115))</f>
        <v>1</v>
      </c>
      <c r="K52" s="123">
        <f>IF($P$3="Numbers",Table_3_data!K53,IF(Table_3a!$P$3="Percentages",Table_3_data!K115))</f>
        <v>7</v>
      </c>
      <c r="L52" s="123">
        <f>IF($P$3="Numbers",Table_3_data!L53,IF(Table_3a!$P$3="Percentages",Table_3_data!L115))</f>
        <v>44</v>
      </c>
      <c r="M52" s="123">
        <f>IF($P$3="Numbers",Table_3_data!M53,IF(Table_3a!$P$3="Percentages",Table_3_data!M115))</f>
        <v>45</v>
      </c>
      <c r="N52" s="123">
        <f>IF($P$3="Numbers",Table_3_data!N53,IF(Table_3a!$P$3="Percentages",Table_3_data!N115))</f>
        <v>2</v>
      </c>
      <c r="O52" s="123">
        <f>IF($P$3="Numbers",Table_3_data!O53,IF(Table_3a!$P$3="Percentages",Table_3_data!O115))</f>
        <v>0</v>
      </c>
      <c r="P52" s="123" t="str">
        <f>IF($P$3="Numbers",Table_3_data!P53,IF(Table_3a!$P$3="Percentages",Table_3_data!P115))</f>
        <v>..</v>
      </c>
      <c r="Q52" s="123">
        <f>IF($P$3="Numbers",Table_3_data!Q53,IF(Table_3a!$P$3="Percentages",Table_3_data!Q115))</f>
        <v>0</v>
      </c>
      <c r="R52" s="123">
        <f>IF($P$3="Numbers",Table_3_data!R53,IF(Table_3a!$P$3="Percentages",Table_3_data!R115))</f>
        <v>100</v>
      </c>
    </row>
    <row r="53" spans="1:18" x14ac:dyDescent="0.2">
      <c r="A53" s="122" t="s">
        <v>155</v>
      </c>
      <c r="B53" s="123">
        <f>IF($P$3="Numbers",Table_3_data!B54,IF(Table_3a!$P$3="Percentages",Table_3_data!B116))</f>
        <v>2</v>
      </c>
      <c r="C53" s="123">
        <f>IF($P$3="Numbers",Table_3_data!C54,IF(Table_3a!$P$3="Percentages",Table_3_data!C116))</f>
        <v>8</v>
      </c>
      <c r="D53" s="123">
        <f>IF($P$3="Numbers",Table_3_data!D54,IF(Table_3a!$P$3="Percentages",Table_3_data!D116))</f>
        <v>92</v>
      </c>
      <c r="E53" s="123">
        <f>IF($P$3="Numbers",Table_3_data!E54,IF(Table_3a!$P$3="Percentages",Table_3_data!E116))</f>
        <v>58</v>
      </c>
      <c r="F53" s="123" t="str">
        <f>IF($P$3="Numbers",Table_3_data!F54,IF(Table_3a!$P$3="Percentages",Table_3_data!F116))</f>
        <v>..</v>
      </c>
      <c r="G53" s="123" t="str">
        <f>IF($P$3="Numbers",Table_3_data!G54,IF(Table_3a!$P$3="Percentages",Table_3_data!G116))</f>
        <v>..</v>
      </c>
      <c r="H53" s="123">
        <f>IF($P$3="Numbers",Table_3_data!H54,IF(Table_3a!$P$3="Percentages",Table_3_data!H116))</f>
        <v>0</v>
      </c>
      <c r="I53" s="123">
        <f>IF($P$3="Numbers",Table_3_data!I54,IF(Table_3a!$P$3="Percentages",Table_3_data!I116))</f>
        <v>0</v>
      </c>
      <c r="J53" s="123">
        <f>IF($P$3="Numbers",Table_3_data!J54,IF(Table_3a!$P$3="Percentages",Table_3_data!J116))</f>
        <v>1</v>
      </c>
      <c r="K53" s="123">
        <f>IF($P$3="Numbers",Table_3_data!K54,IF(Table_3a!$P$3="Percentages",Table_3_data!K116))</f>
        <v>5</v>
      </c>
      <c r="L53" s="123">
        <f>IF($P$3="Numbers",Table_3_data!L54,IF(Table_3a!$P$3="Percentages",Table_3_data!L116))</f>
        <v>34</v>
      </c>
      <c r="M53" s="123">
        <f>IF($P$3="Numbers",Table_3_data!M54,IF(Table_3a!$P$3="Percentages",Table_3_data!M116))</f>
        <v>55</v>
      </c>
      <c r="N53" s="123">
        <f>IF($P$3="Numbers",Table_3_data!N54,IF(Table_3a!$P$3="Percentages",Table_3_data!N116))</f>
        <v>3</v>
      </c>
      <c r="O53" s="123">
        <f>IF($P$3="Numbers",Table_3_data!O54,IF(Table_3a!$P$3="Percentages",Table_3_data!O116))</f>
        <v>0</v>
      </c>
      <c r="P53" s="123" t="str">
        <f>IF($P$3="Numbers",Table_3_data!P54,IF(Table_3a!$P$3="Percentages",Table_3_data!P116))</f>
        <v>..</v>
      </c>
      <c r="Q53" s="123">
        <f>IF($P$3="Numbers",Table_3_data!Q54,IF(Table_3a!$P$3="Percentages",Table_3_data!Q116))</f>
        <v>0</v>
      </c>
      <c r="R53" s="123">
        <f>IF($P$3="Numbers",Table_3_data!R54,IF(Table_3a!$P$3="Percentages",Table_3_data!R116))</f>
        <v>100</v>
      </c>
    </row>
    <row r="54" spans="1:18" x14ac:dyDescent="0.2">
      <c r="A54" s="126" t="s">
        <v>156</v>
      </c>
      <c r="B54" s="123">
        <f>IF($P$3="Numbers",Table_3_data!B55,IF(Table_3a!$P$3="Percentages",Table_3_data!B117))</f>
        <v>2</v>
      </c>
      <c r="C54" s="123">
        <f>IF($P$3="Numbers",Table_3_data!C55,IF(Table_3a!$P$3="Percentages",Table_3_data!C117))</f>
        <v>9</v>
      </c>
      <c r="D54" s="123">
        <f>IF($P$3="Numbers",Table_3_data!D55,IF(Table_3a!$P$3="Percentages",Table_3_data!D117))</f>
        <v>91</v>
      </c>
      <c r="E54" s="123">
        <f>IF($P$3="Numbers",Table_3_data!E55,IF(Table_3a!$P$3="Percentages",Table_3_data!E117))</f>
        <v>44</v>
      </c>
      <c r="F54" s="123" t="str">
        <f>IF($P$3="Numbers",Table_3_data!F55,IF(Table_3a!$P$3="Percentages",Table_3_data!F117))</f>
        <v>..</v>
      </c>
      <c r="G54" s="123" t="str">
        <f>IF($P$3="Numbers",Table_3_data!G55,IF(Table_3a!$P$3="Percentages",Table_3_data!G117))</f>
        <v>..</v>
      </c>
      <c r="H54" s="123">
        <f>IF($P$3="Numbers",Table_3_data!H55,IF(Table_3a!$P$3="Percentages",Table_3_data!H117))</f>
        <v>0</v>
      </c>
      <c r="I54" s="123">
        <f>IF($P$3="Numbers",Table_3_data!I55,IF(Table_3a!$P$3="Percentages",Table_3_data!I117))</f>
        <v>0</v>
      </c>
      <c r="J54" s="123">
        <f>IF($P$3="Numbers",Table_3_data!J55,IF(Table_3a!$P$3="Percentages",Table_3_data!J117))</f>
        <v>1</v>
      </c>
      <c r="K54" s="123">
        <f>IF($P$3="Numbers",Table_3_data!K55,IF(Table_3a!$P$3="Percentages",Table_3_data!K117))</f>
        <v>7</v>
      </c>
      <c r="L54" s="123">
        <f>IF($P$3="Numbers",Table_3_data!L55,IF(Table_3a!$P$3="Percentages",Table_3_data!L117))</f>
        <v>47</v>
      </c>
      <c r="M54" s="123">
        <f>IF($P$3="Numbers",Table_3_data!M55,IF(Table_3a!$P$3="Percentages",Table_3_data!M117))</f>
        <v>41</v>
      </c>
      <c r="N54" s="123">
        <f>IF($P$3="Numbers",Table_3_data!N55,IF(Table_3a!$P$3="Percentages",Table_3_data!N117))</f>
        <v>3</v>
      </c>
      <c r="O54" s="123">
        <f>IF($P$3="Numbers",Table_3_data!O55,IF(Table_3a!$P$3="Percentages",Table_3_data!O117))</f>
        <v>0</v>
      </c>
      <c r="P54" s="123" t="str">
        <f>IF($P$3="Numbers",Table_3_data!P55,IF(Table_3a!$P$3="Percentages",Table_3_data!P117))</f>
        <v>..</v>
      </c>
      <c r="Q54" s="123">
        <f>IF($P$3="Numbers",Table_3_data!Q55,IF(Table_3a!$P$3="Percentages",Table_3_data!Q117))</f>
        <v>0</v>
      </c>
      <c r="R54" s="123">
        <f>IF($P$3="Numbers",Table_3_data!R55,IF(Table_3a!$P$3="Percentages",Table_3_data!R117))</f>
        <v>100</v>
      </c>
    </row>
    <row r="55" spans="1:18" x14ac:dyDescent="0.2">
      <c r="A55" s="122" t="s">
        <v>157</v>
      </c>
      <c r="B55" s="123">
        <f>IF($P$3="Numbers",Table_3_data!B56,IF(Table_3a!$P$3="Percentages",Table_3_data!B118))</f>
        <v>2</v>
      </c>
      <c r="C55" s="123">
        <f>IF($P$3="Numbers",Table_3_data!C56,IF(Table_3a!$P$3="Percentages",Table_3_data!C118))</f>
        <v>10</v>
      </c>
      <c r="D55" s="123">
        <f>IF($P$3="Numbers",Table_3_data!D56,IF(Table_3a!$P$3="Percentages",Table_3_data!D118))</f>
        <v>90</v>
      </c>
      <c r="E55" s="123">
        <f>IF($P$3="Numbers",Table_3_data!E56,IF(Table_3a!$P$3="Percentages",Table_3_data!E118))</f>
        <v>44</v>
      </c>
      <c r="F55" s="123" t="str">
        <f>IF($P$3="Numbers",Table_3_data!F56,IF(Table_3a!$P$3="Percentages",Table_3_data!F118))</f>
        <v>..</v>
      </c>
      <c r="G55" s="123" t="str">
        <f>IF($P$3="Numbers",Table_3_data!G56,IF(Table_3a!$P$3="Percentages",Table_3_data!G118))</f>
        <v>..</v>
      </c>
      <c r="H55" s="123">
        <f>IF($P$3="Numbers",Table_3_data!H56,IF(Table_3a!$P$3="Percentages",Table_3_data!H118))</f>
        <v>0</v>
      </c>
      <c r="I55" s="123">
        <f>IF($P$3="Numbers",Table_3_data!I56,IF(Table_3a!$P$3="Percentages",Table_3_data!I118))</f>
        <v>0</v>
      </c>
      <c r="J55" s="123">
        <f>IF($P$3="Numbers",Table_3_data!J56,IF(Table_3a!$P$3="Percentages",Table_3_data!J118))</f>
        <v>1</v>
      </c>
      <c r="K55" s="123">
        <f>IF($P$3="Numbers",Table_3_data!K56,IF(Table_3a!$P$3="Percentages",Table_3_data!K118))</f>
        <v>8</v>
      </c>
      <c r="L55" s="123">
        <f>IF($P$3="Numbers",Table_3_data!L56,IF(Table_3a!$P$3="Percentages",Table_3_data!L118))</f>
        <v>46</v>
      </c>
      <c r="M55" s="123">
        <f>IF($P$3="Numbers",Table_3_data!M56,IF(Table_3a!$P$3="Percentages",Table_3_data!M118))</f>
        <v>37</v>
      </c>
      <c r="N55" s="123">
        <f>IF($P$3="Numbers",Table_3_data!N56,IF(Table_3a!$P$3="Percentages",Table_3_data!N118))</f>
        <v>7</v>
      </c>
      <c r="O55" s="123">
        <f>IF($P$3="Numbers",Table_3_data!O56,IF(Table_3a!$P$3="Percentages",Table_3_data!O118))</f>
        <v>0</v>
      </c>
      <c r="P55" s="123" t="str">
        <f>IF($P$3="Numbers",Table_3_data!P56,IF(Table_3a!$P$3="Percentages",Table_3_data!P118))</f>
        <v>..</v>
      </c>
      <c r="Q55" s="123">
        <f>IF($P$3="Numbers",Table_3_data!Q56,IF(Table_3a!$P$3="Percentages",Table_3_data!Q118))</f>
        <v>0</v>
      </c>
      <c r="R55" s="123">
        <f>IF($P$3="Numbers",Table_3_data!R56,IF(Table_3a!$P$3="Percentages",Table_3_data!R118))</f>
        <v>100</v>
      </c>
    </row>
    <row r="56" spans="1:18" x14ac:dyDescent="0.2">
      <c r="A56" s="122" t="s">
        <v>158</v>
      </c>
      <c r="B56" s="123">
        <f>IF($P$3="Numbers",Table_3_data!B57,IF(Table_3a!$P$3="Percentages",Table_3_data!B119))</f>
        <v>3</v>
      </c>
      <c r="C56" s="123">
        <f>IF($P$3="Numbers",Table_3_data!C57,IF(Table_3a!$P$3="Percentages",Table_3_data!C119))</f>
        <v>14</v>
      </c>
      <c r="D56" s="123">
        <f>IF($P$3="Numbers",Table_3_data!D57,IF(Table_3a!$P$3="Percentages",Table_3_data!D119))</f>
        <v>85</v>
      </c>
      <c r="E56" s="123">
        <f>IF($P$3="Numbers",Table_3_data!E57,IF(Table_3a!$P$3="Percentages",Table_3_data!E119))</f>
        <v>40</v>
      </c>
      <c r="F56" s="123" t="str">
        <f>IF($P$3="Numbers",Table_3_data!F57,IF(Table_3a!$P$3="Percentages",Table_3_data!F119))</f>
        <v>..</v>
      </c>
      <c r="G56" s="123" t="str">
        <f>IF($P$3="Numbers",Table_3_data!G57,IF(Table_3a!$P$3="Percentages",Table_3_data!G119))</f>
        <v>..</v>
      </c>
      <c r="H56" s="123">
        <f>IF($P$3="Numbers",Table_3_data!H57,IF(Table_3a!$P$3="Percentages",Table_3_data!H119))</f>
        <v>0</v>
      </c>
      <c r="I56" s="123">
        <f>IF($P$3="Numbers",Table_3_data!I57,IF(Table_3a!$P$3="Percentages",Table_3_data!I119))</f>
        <v>0</v>
      </c>
      <c r="J56" s="123">
        <f>IF($P$3="Numbers",Table_3_data!J57,IF(Table_3a!$P$3="Percentages",Table_3_data!J119))</f>
        <v>2</v>
      </c>
      <c r="K56" s="123">
        <f>IF($P$3="Numbers",Table_3_data!K57,IF(Table_3a!$P$3="Percentages",Table_3_data!K119))</f>
        <v>12</v>
      </c>
      <c r="L56" s="123">
        <f>IF($P$3="Numbers",Table_3_data!L57,IF(Table_3a!$P$3="Percentages",Table_3_data!L119))</f>
        <v>46</v>
      </c>
      <c r="M56" s="123">
        <f>IF($P$3="Numbers",Table_3_data!M57,IF(Table_3a!$P$3="Percentages",Table_3_data!M119))</f>
        <v>33</v>
      </c>
      <c r="N56" s="123">
        <f>IF($P$3="Numbers",Table_3_data!N57,IF(Table_3a!$P$3="Percentages",Table_3_data!N119))</f>
        <v>6</v>
      </c>
      <c r="O56" s="123">
        <f>IF($P$3="Numbers",Table_3_data!O57,IF(Table_3a!$P$3="Percentages",Table_3_data!O119))</f>
        <v>0</v>
      </c>
      <c r="P56" s="123" t="str">
        <f>IF($P$3="Numbers",Table_3_data!P57,IF(Table_3a!$P$3="Percentages",Table_3_data!P119))</f>
        <v>..</v>
      </c>
      <c r="Q56" s="123">
        <f>IF($P$3="Numbers",Table_3_data!Q57,IF(Table_3a!$P$3="Percentages",Table_3_data!Q119))</f>
        <v>0</v>
      </c>
      <c r="R56" s="123">
        <f>IF($P$3="Numbers",Table_3_data!R57,IF(Table_3a!$P$3="Percentages",Table_3_data!R119))</f>
        <v>100</v>
      </c>
    </row>
    <row r="57" spans="1:18" x14ac:dyDescent="0.2">
      <c r="A57" s="122" t="s">
        <v>159</v>
      </c>
      <c r="B57" s="123">
        <f>IF($P$3="Numbers",Table_3_data!B58,IF(Table_3a!$P$3="Percentages",Table_3_data!B120))</f>
        <v>2</v>
      </c>
      <c r="C57" s="123">
        <f>IF($P$3="Numbers",Table_3_data!C58,IF(Table_3a!$P$3="Percentages",Table_3_data!C120))</f>
        <v>11</v>
      </c>
      <c r="D57" s="123">
        <f>IF($P$3="Numbers",Table_3_data!D58,IF(Table_3a!$P$3="Percentages",Table_3_data!D120))</f>
        <v>89</v>
      </c>
      <c r="E57" s="123">
        <f>IF($P$3="Numbers",Table_3_data!E58,IF(Table_3a!$P$3="Percentages",Table_3_data!E120))</f>
        <v>44</v>
      </c>
      <c r="F57" s="123" t="str">
        <f>IF($P$3="Numbers",Table_3_data!F58,IF(Table_3a!$P$3="Percentages",Table_3_data!F120))</f>
        <v>..</v>
      </c>
      <c r="G57" s="123" t="str">
        <f>IF($P$3="Numbers",Table_3_data!G58,IF(Table_3a!$P$3="Percentages",Table_3_data!G120))</f>
        <v>..</v>
      </c>
      <c r="H57" s="123">
        <f>IF($P$3="Numbers",Table_3_data!H58,IF(Table_3a!$P$3="Percentages",Table_3_data!H120))</f>
        <v>0</v>
      </c>
      <c r="I57" s="123">
        <f>IF($P$3="Numbers",Table_3_data!I58,IF(Table_3a!$P$3="Percentages",Table_3_data!I120))</f>
        <v>0</v>
      </c>
      <c r="J57" s="123">
        <f>IF($P$3="Numbers",Table_3_data!J58,IF(Table_3a!$P$3="Percentages",Table_3_data!J120))</f>
        <v>2</v>
      </c>
      <c r="K57" s="123">
        <f>IF($P$3="Numbers",Table_3_data!K58,IF(Table_3a!$P$3="Percentages",Table_3_data!K120))</f>
        <v>8</v>
      </c>
      <c r="L57" s="123">
        <f>IF($P$3="Numbers",Table_3_data!L58,IF(Table_3a!$P$3="Percentages",Table_3_data!L120))</f>
        <v>45</v>
      </c>
      <c r="M57" s="123">
        <f>IF($P$3="Numbers",Table_3_data!M58,IF(Table_3a!$P$3="Percentages",Table_3_data!M120))</f>
        <v>36</v>
      </c>
      <c r="N57" s="123">
        <f>IF($P$3="Numbers",Table_3_data!N58,IF(Table_3a!$P$3="Percentages",Table_3_data!N120))</f>
        <v>7</v>
      </c>
      <c r="O57" s="123">
        <f>IF($P$3="Numbers",Table_3_data!O58,IF(Table_3a!$P$3="Percentages",Table_3_data!O120))</f>
        <v>0</v>
      </c>
      <c r="P57" s="123" t="str">
        <f>IF($P$3="Numbers",Table_3_data!P58,IF(Table_3a!$P$3="Percentages",Table_3_data!P120))</f>
        <v>..</v>
      </c>
      <c r="Q57" s="123">
        <f>IF($P$3="Numbers",Table_3_data!Q58,IF(Table_3a!$P$3="Percentages",Table_3_data!Q120))</f>
        <v>0</v>
      </c>
      <c r="R57" s="123">
        <f>IF($P$3="Numbers",Table_3_data!R58,IF(Table_3a!$P$3="Percentages",Table_3_data!R120))</f>
        <v>100</v>
      </c>
    </row>
    <row r="58" spans="1:18" x14ac:dyDescent="0.2">
      <c r="A58" s="122" t="s">
        <v>160</v>
      </c>
      <c r="B58" s="123">
        <f>IF($P$3="Numbers",Table_3_data!B59,IF(Table_3a!$P$3="Percentages",Table_3_data!B121))</f>
        <v>2</v>
      </c>
      <c r="C58" s="123">
        <f>IF($P$3="Numbers",Table_3_data!C59,IF(Table_3a!$P$3="Percentages",Table_3_data!C121))</f>
        <v>11</v>
      </c>
      <c r="D58" s="123">
        <f>IF($P$3="Numbers",Table_3_data!D59,IF(Table_3a!$P$3="Percentages",Table_3_data!D121))</f>
        <v>89</v>
      </c>
      <c r="E58" s="123">
        <f>IF($P$3="Numbers",Table_3_data!E59,IF(Table_3a!$P$3="Percentages",Table_3_data!E121))</f>
        <v>42</v>
      </c>
      <c r="F58" s="123" t="str">
        <f>IF($P$3="Numbers",Table_3_data!F59,IF(Table_3a!$P$3="Percentages",Table_3_data!F121))</f>
        <v>..</v>
      </c>
      <c r="G58" s="123" t="str">
        <f>IF($P$3="Numbers",Table_3_data!G59,IF(Table_3a!$P$3="Percentages",Table_3_data!G121))</f>
        <v>..</v>
      </c>
      <c r="H58" s="123">
        <f>IF($P$3="Numbers",Table_3_data!H59,IF(Table_3a!$P$3="Percentages",Table_3_data!H121))</f>
        <v>0</v>
      </c>
      <c r="I58" s="123">
        <f>IF($P$3="Numbers",Table_3_data!I59,IF(Table_3a!$P$3="Percentages",Table_3_data!I121))</f>
        <v>0</v>
      </c>
      <c r="J58" s="123">
        <f>IF($P$3="Numbers",Table_3_data!J59,IF(Table_3a!$P$3="Percentages",Table_3_data!J121))</f>
        <v>2</v>
      </c>
      <c r="K58" s="123">
        <f>IF($P$3="Numbers",Table_3_data!K59,IF(Table_3a!$P$3="Percentages",Table_3_data!K121))</f>
        <v>9</v>
      </c>
      <c r="L58" s="123">
        <f>IF($P$3="Numbers",Table_3_data!L59,IF(Table_3a!$P$3="Percentages",Table_3_data!L121))</f>
        <v>46</v>
      </c>
      <c r="M58" s="123">
        <f>IF($P$3="Numbers",Table_3_data!M59,IF(Table_3a!$P$3="Percentages",Table_3_data!M121))</f>
        <v>36</v>
      </c>
      <c r="N58" s="123">
        <f>IF($P$3="Numbers",Table_3_data!N59,IF(Table_3a!$P$3="Percentages",Table_3_data!N121))</f>
        <v>6</v>
      </c>
      <c r="O58" s="123">
        <f>IF($P$3="Numbers",Table_3_data!O59,IF(Table_3a!$P$3="Percentages",Table_3_data!O121))</f>
        <v>0</v>
      </c>
      <c r="P58" s="123" t="str">
        <f>IF($P$3="Numbers",Table_3_data!P59,IF(Table_3a!$P$3="Percentages",Table_3_data!P121))</f>
        <v>..</v>
      </c>
      <c r="Q58" s="123">
        <f>IF($P$3="Numbers",Table_3_data!Q59,IF(Table_3a!$P$3="Percentages",Table_3_data!Q121))</f>
        <v>0</v>
      </c>
      <c r="R58" s="123">
        <f>IF($P$3="Numbers",Table_3_data!R59,IF(Table_3a!$P$3="Percentages",Table_3_data!R121))</f>
        <v>100</v>
      </c>
    </row>
    <row r="59" spans="1:18" x14ac:dyDescent="0.2">
      <c r="A59" s="122" t="s">
        <v>161</v>
      </c>
      <c r="B59" s="123">
        <f>IF($P$3="Numbers",Table_3_data!B60,IF(Table_3a!$P$3="Percentages",Table_3_data!B122))</f>
        <v>2</v>
      </c>
      <c r="C59" s="123">
        <f>IF($P$3="Numbers",Table_3_data!C60,IF(Table_3a!$P$3="Percentages",Table_3_data!C122))</f>
        <v>11</v>
      </c>
      <c r="D59" s="123">
        <f>IF($P$3="Numbers",Table_3_data!D60,IF(Table_3a!$P$3="Percentages",Table_3_data!D122))</f>
        <v>89</v>
      </c>
      <c r="E59" s="123">
        <f>IF($P$3="Numbers",Table_3_data!E60,IF(Table_3a!$P$3="Percentages",Table_3_data!E122))</f>
        <v>42</v>
      </c>
      <c r="F59" s="123" t="str">
        <f>IF($P$3="Numbers",Table_3_data!F60,IF(Table_3a!$P$3="Percentages",Table_3_data!F122))</f>
        <v>..</v>
      </c>
      <c r="G59" s="123" t="str">
        <f>IF($P$3="Numbers",Table_3_data!G60,IF(Table_3a!$P$3="Percentages",Table_3_data!G122))</f>
        <v>..</v>
      </c>
      <c r="H59" s="123">
        <f>IF($P$3="Numbers",Table_3_data!H60,IF(Table_3a!$P$3="Percentages",Table_3_data!H122))</f>
        <v>0</v>
      </c>
      <c r="I59" s="123">
        <f>IF($P$3="Numbers",Table_3_data!I60,IF(Table_3a!$P$3="Percentages",Table_3_data!I122))</f>
        <v>0</v>
      </c>
      <c r="J59" s="123">
        <f>IF($P$3="Numbers",Table_3_data!J60,IF(Table_3a!$P$3="Percentages",Table_3_data!J122))</f>
        <v>2</v>
      </c>
      <c r="K59" s="123">
        <f>IF($P$3="Numbers",Table_3_data!K60,IF(Table_3a!$P$3="Percentages",Table_3_data!K122))</f>
        <v>9</v>
      </c>
      <c r="L59" s="123">
        <f>IF($P$3="Numbers",Table_3_data!L60,IF(Table_3a!$P$3="Percentages",Table_3_data!L122))</f>
        <v>46</v>
      </c>
      <c r="M59" s="123">
        <f>IF($P$3="Numbers",Table_3_data!M60,IF(Table_3a!$P$3="Percentages",Table_3_data!M122))</f>
        <v>36</v>
      </c>
      <c r="N59" s="123">
        <f>IF($P$3="Numbers",Table_3_data!N60,IF(Table_3a!$P$3="Percentages",Table_3_data!N122))</f>
        <v>6</v>
      </c>
      <c r="O59" s="123">
        <f>IF($P$3="Numbers",Table_3_data!O60,IF(Table_3a!$P$3="Percentages",Table_3_data!O122))</f>
        <v>0</v>
      </c>
      <c r="P59" s="123" t="str">
        <f>IF($P$3="Numbers",Table_3_data!P60,IF(Table_3a!$P$3="Percentages",Table_3_data!P122))</f>
        <v>..</v>
      </c>
      <c r="Q59" s="123">
        <f>IF($P$3="Numbers",Table_3_data!Q60,IF(Table_3a!$P$3="Percentages",Table_3_data!Q122))</f>
        <v>0</v>
      </c>
      <c r="R59" s="123">
        <f>IF($P$3="Numbers",Table_3_data!R60,IF(Table_3a!$P$3="Percentages",Table_3_data!R122))</f>
        <v>100</v>
      </c>
    </row>
    <row r="60" spans="1:18" x14ac:dyDescent="0.2">
      <c r="A60" s="122" t="s">
        <v>162</v>
      </c>
      <c r="B60" s="123">
        <f>IF($P$3="Numbers",Table_3_data!B61,IF(Table_3a!$P$3="Percentages",Table_3_data!B123))</f>
        <v>2</v>
      </c>
      <c r="C60" s="123">
        <f>IF($P$3="Numbers",Table_3_data!C61,IF(Table_3a!$P$3="Percentages",Table_3_data!C123))</f>
        <v>10</v>
      </c>
      <c r="D60" s="123">
        <f>IF($P$3="Numbers",Table_3_data!D61,IF(Table_3a!$P$3="Percentages",Table_3_data!D123))</f>
        <v>90</v>
      </c>
      <c r="E60" s="123">
        <f>IF($P$3="Numbers",Table_3_data!E61,IF(Table_3a!$P$3="Percentages",Table_3_data!E123))</f>
        <v>40</v>
      </c>
      <c r="F60" s="123" t="str">
        <f>IF($P$3="Numbers",Table_3_data!F61,IF(Table_3a!$P$3="Percentages",Table_3_data!F123))</f>
        <v>..</v>
      </c>
      <c r="G60" s="123" t="str">
        <f>IF($P$3="Numbers",Table_3_data!G61,IF(Table_3a!$P$3="Percentages",Table_3_data!G123))</f>
        <v>..</v>
      </c>
      <c r="H60" s="123">
        <f>IF($P$3="Numbers",Table_3_data!H61,IF(Table_3a!$P$3="Percentages",Table_3_data!H123))</f>
        <v>0</v>
      </c>
      <c r="I60" s="123">
        <f>IF($P$3="Numbers",Table_3_data!I61,IF(Table_3a!$P$3="Percentages",Table_3_data!I123))</f>
        <v>0</v>
      </c>
      <c r="J60" s="123">
        <f>IF($P$3="Numbers",Table_3_data!J61,IF(Table_3a!$P$3="Percentages",Table_3_data!J123))</f>
        <v>1</v>
      </c>
      <c r="K60" s="123">
        <f>IF($P$3="Numbers",Table_3_data!K61,IF(Table_3a!$P$3="Percentages",Table_3_data!K123))</f>
        <v>8</v>
      </c>
      <c r="L60" s="123">
        <f>IF($P$3="Numbers",Table_3_data!L61,IF(Table_3a!$P$3="Percentages",Table_3_data!L123))</f>
        <v>50</v>
      </c>
      <c r="M60" s="123">
        <f>IF($P$3="Numbers",Table_3_data!M61,IF(Table_3a!$P$3="Percentages",Table_3_data!M123))</f>
        <v>40</v>
      </c>
      <c r="N60" s="123">
        <f>IF($P$3="Numbers",Table_3_data!N61,IF(Table_3a!$P$3="Percentages",Table_3_data!N123))</f>
        <v>0</v>
      </c>
      <c r="O60" s="123">
        <f>IF($P$3="Numbers",Table_3_data!O61,IF(Table_3a!$P$3="Percentages",Table_3_data!O123))</f>
        <v>0</v>
      </c>
      <c r="P60" s="123" t="str">
        <f>IF($P$3="Numbers",Table_3_data!P61,IF(Table_3a!$P$3="Percentages",Table_3_data!P123))</f>
        <v>..</v>
      </c>
      <c r="Q60" s="123">
        <f>IF($P$3="Numbers",Table_3_data!Q61,IF(Table_3a!$P$3="Percentages",Table_3_data!Q123))</f>
        <v>0</v>
      </c>
      <c r="R60" s="123">
        <f>IF($P$3="Numbers",Table_3_data!R61,IF(Table_3a!$P$3="Percentages",Table_3_data!R123))</f>
        <v>100</v>
      </c>
    </row>
    <row r="61" spans="1:18" x14ac:dyDescent="0.2">
      <c r="A61" s="122" t="s">
        <v>163</v>
      </c>
      <c r="B61" s="123">
        <f>IF($P$3="Numbers",Table_3_data!B62,IF(Table_3a!$P$3="Percentages",Table_3_data!B124))</f>
        <v>2</v>
      </c>
      <c r="C61" s="123">
        <f>IF($P$3="Numbers",Table_3_data!C62,IF(Table_3a!$P$3="Percentages",Table_3_data!C124))</f>
        <v>11</v>
      </c>
      <c r="D61" s="123">
        <f>IF($P$3="Numbers",Table_3_data!D62,IF(Table_3a!$P$3="Percentages",Table_3_data!D124))</f>
        <v>88</v>
      </c>
      <c r="E61" s="123">
        <f>IF($P$3="Numbers",Table_3_data!E62,IF(Table_3a!$P$3="Percentages",Table_3_data!E124))</f>
        <v>39</v>
      </c>
      <c r="F61" s="123" t="str">
        <f>IF($P$3="Numbers",Table_3_data!F62,IF(Table_3a!$P$3="Percentages",Table_3_data!F124))</f>
        <v>..</v>
      </c>
      <c r="G61" s="123" t="str">
        <f>IF($P$3="Numbers",Table_3_data!G62,IF(Table_3a!$P$3="Percentages",Table_3_data!G124))</f>
        <v>..</v>
      </c>
      <c r="H61" s="123">
        <f>IF($P$3="Numbers",Table_3_data!H62,IF(Table_3a!$P$3="Percentages",Table_3_data!H124))</f>
        <v>0</v>
      </c>
      <c r="I61" s="123">
        <f>IF($P$3="Numbers",Table_3_data!I62,IF(Table_3a!$P$3="Percentages",Table_3_data!I124))</f>
        <v>0</v>
      </c>
      <c r="J61" s="123">
        <f>IF($P$3="Numbers",Table_3_data!J62,IF(Table_3a!$P$3="Percentages",Table_3_data!J124))</f>
        <v>1</v>
      </c>
      <c r="K61" s="123">
        <f>IF($P$3="Numbers",Table_3_data!K62,IF(Table_3a!$P$3="Percentages",Table_3_data!K124))</f>
        <v>9</v>
      </c>
      <c r="L61" s="123">
        <f>IF($P$3="Numbers",Table_3_data!L62,IF(Table_3a!$P$3="Percentages",Table_3_data!L124))</f>
        <v>50</v>
      </c>
      <c r="M61" s="123">
        <f>IF($P$3="Numbers",Table_3_data!M62,IF(Table_3a!$P$3="Percentages",Table_3_data!M124))</f>
        <v>38</v>
      </c>
      <c r="N61" s="123">
        <f>IF($P$3="Numbers",Table_3_data!N62,IF(Table_3a!$P$3="Percentages",Table_3_data!N124))</f>
        <v>0</v>
      </c>
      <c r="O61" s="123">
        <f>IF($P$3="Numbers",Table_3_data!O62,IF(Table_3a!$P$3="Percentages",Table_3_data!O124))</f>
        <v>0</v>
      </c>
      <c r="P61" s="123" t="str">
        <f>IF($P$3="Numbers",Table_3_data!P62,IF(Table_3a!$P$3="Percentages",Table_3_data!P124))</f>
        <v>..</v>
      </c>
      <c r="Q61" s="123">
        <f>IF($P$3="Numbers",Table_3_data!Q62,IF(Table_3a!$P$3="Percentages",Table_3_data!Q124))</f>
        <v>0</v>
      </c>
      <c r="R61" s="123">
        <f>IF($P$3="Numbers",Table_3_data!R62,IF(Table_3a!$P$3="Percentages",Table_3_data!R124))</f>
        <v>100</v>
      </c>
    </row>
    <row r="62" spans="1:18" x14ac:dyDescent="0.2">
      <c r="A62" s="122" t="s">
        <v>164</v>
      </c>
      <c r="B62" s="123">
        <f>IF($P$3="Numbers",Table_3_data!B63,IF(Table_3a!$P$3="Percentages",Table_3_data!B125))</f>
        <v>2</v>
      </c>
      <c r="C62" s="123">
        <f>IF($P$3="Numbers",Table_3_data!C63,IF(Table_3a!$P$3="Percentages",Table_3_data!C125))</f>
        <v>9</v>
      </c>
      <c r="D62" s="123">
        <f>IF($P$3="Numbers",Table_3_data!D63,IF(Table_3a!$P$3="Percentages",Table_3_data!D125))</f>
        <v>91</v>
      </c>
      <c r="E62" s="123">
        <f>IF($P$3="Numbers",Table_3_data!E63,IF(Table_3a!$P$3="Percentages",Table_3_data!E125))</f>
        <v>41</v>
      </c>
      <c r="F62" s="123" t="str">
        <f>IF($P$3="Numbers",Table_3_data!F63,IF(Table_3a!$P$3="Percentages",Table_3_data!F125))</f>
        <v>..</v>
      </c>
      <c r="G62" s="123" t="str">
        <f>IF($P$3="Numbers",Table_3_data!G63,IF(Table_3a!$P$3="Percentages",Table_3_data!G125))</f>
        <v>..</v>
      </c>
      <c r="H62" s="123">
        <f>IF($P$3="Numbers",Table_3_data!H63,IF(Table_3a!$P$3="Percentages",Table_3_data!H125))</f>
        <v>0</v>
      </c>
      <c r="I62" s="123">
        <f>IF($P$3="Numbers",Table_3_data!I63,IF(Table_3a!$P$3="Percentages",Table_3_data!I125))</f>
        <v>0</v>
      </c>
      <c r="J62" s="123">
        <f>IF($P$3="Numbers",Table_3_data!J63,IF(Table_3a!$P$3="Percentages",Table_3_data!J125))</f>
        <v>1</v>
      </c>
      <c r="K62" s="123">
        <f>IF($P$3="Numbers",Table_3_data!K63,IF(Table_3a!$P$3="Percentages",Table_3_data!K125))</f>
        <v>7</v>
      </c>
      <c r="L62" s="123">
        <f>IF($P$3="Numbers",Table_3_data!L63,IF(Table_3a!$P$3="Percentages",Table_3_data!L125))</f>
        <v>49</v>
      </c>
      <c r="M62" s="123">
        <f>IF($P$3="Numbers",Table_3_data!M63,IF(Table_3a!$P$3="Percentages",Table_3_data!M125))</f>
        <v>41</v>
      </c>
      <c r="N62" s="123">
        <f>IF($P$3="Numbers",Table_3_data!N63,IF(Table_3a!$P$3="Percentages",Table_3_data!N125))</f>
        <v>0</v>
      </c>
      <c r="O62" s="123">
        <f>IF($P$3="Numbers",Table_3_data!O63,IF(Table_3a!$P$3="Percentages",Table_3_data!O125))</f>
        <v>0</v>
      </c>
      <c r="P62" s="123" t="str">
        <f>IF($P$3="Numbers",Table_3_data!P63,IF(Table_3a!$P$3="Percentages",Table_3_data!P125))</f>
        <v>..</v>
      </c>
      <c r="Q62" s="123">
        <f>IF($P$3="Numbers",Table_3_data!Q63,IF(Table_3a!$P$3="Percentages",Table_3_data!Q125))</f>
        <v>0</v>
      </c>
      <c r="R62" s="123">
        <f>IF($P$3="Numbers",Table_3_data!R63,IF(Table_3a!$P$3="Percentages",Table_3_data!R125))</f>
        <v>100</v>
      </c>
    </row>
    <row r="63" spans="1:18" x14ac:dyDescent="0.2">
      <c r="A63" s="122" t="s">
        <v>165</v>
      </c>
      <c r="B63" s="123">
        <f>IF($P$3="Numbers",Table_3_data!B64,IF(Table_3a!$P$3="Percentages",Table_3_data!B126))</f>
        <v>2</v>
      </c>
      <c r="C63" s="123">
        <f>IF($P$3="Numbers",Table_3_data!C64,IF(Table_3a!$P$3="Percentages",Table_3_data!C126))</f>
        <v>10</v>
      </c>
      <c r="D63" s="123">
        <f>IF($P$3="Numbers",Table_3_data!D64,IF(Table_3a!$P$3="Percentages",Table_3_data!D126))</f>
        <v>90</v>
      </c>
      <c r="E63" s="123">
        <f>IF($P$3="Numbers",Table_3_data!E64,IF(Table_3a!$P$3="Percentages",Table_3_data!E126))</f>
        <v>38</v>
      </c>
      <c r="F63" s="123" t="str">
        <f>IF($P$3="Numbers",Table_3_data!F64,IF(Table_3a!$P$3="Percentages",Table_3_data!F126))</f>
        <v>..</v>
      </c>
      <c r="G63" s="123" t="str">
        <f>IF($P$3="Numbers",Table_3_data!G64,IF(Table_3a!$P$3="Percentages",Table_3_data!G126))</f>
        <v>..</v>
      </c>
      <c r="H63" s="123">
        <f>IF($P$3="Numbers",Table_3_data!H64,IF(Table_3a!$P$3="Percentages",Table_3_data!H126))</f>
        <v>0</v>
      </c>
      <c r="I63" s="123">
        <f>IF($P$3="Numbers",Table_3_data!I64,IF(Table_3a!$P$3="Percentages",Table_3_data!I126))</f>
        <v>0</v>
      </c>
      <c r="J63" s="123">
        <f>IF($P$3="Numbers",Table_3_data!J64,IF(Table_3a!$P$3="Percentages",Table_3_data!J126))</f>
        <v>1</v>
      </c>
      <c r="K63" s="123">
        <f>IF($P$3="Numbers",Table_3_data!K64,IF(Table_3a!$P$3="Percentages",Table_3_data!K126))</f>
        <v>8</v>
      </c>
      <c r="L63" s="123">
        <f>IF($P$3="Numbers",Table_3_data!L64,IF(Table_3a!$P$3="Percentages",Table_3_data!L126))</f>
        <v>51</v>
      </c>
      <c r="M63" s="123">
        <f>IF($P$3="Numbers",Table_3_data!M64,IF(Table_3a!$P$3="Percentages",Table_3_data!M126))</f>
        <v>38</v>
      </c>
      <c r="N63" s="123">
        <f>IF($P$3="Numbers",Table_3_data!N64,IF(Table_3a!$P$3="Percentages",Table_3_data!N126))</f>
        <v>0</v>
      </c>
      <c r="O63" s="123">
        <f>IF($P$3="Numbers",Table_3_data!O64,IF(Table_3a!$P$3="Percentages",Table_3_data!O126))</f>
        <v>0</v>
      </c>
      <c r="P63" s="123" t="str">
        <f>IF($P$3="Numbers",Table_3_data!P64,IF(Table_3a!$P$3="Percentages",Table_3_data!P126))</f>
        <v>..</v>
      </c>
      <c r="Q63" s="123">
        <f>IF($P$3="Numbers",Table_3_data!Q64,IF(Table_3a!$P$3="Percentages",Table_3_data!Q126))</f>
        <v>0</v>
      </c>
      <c r="R63" s="123">
        <f>IF($P$3="Numbers",Table_3_data!R64,IF(Table_3a!$P$3="Percentages",Table_3_data!R126))</f>
        <v>100</v>
      </c>
    </row>
    <row r="64" spans="1:18" x14ac:dyDescent="0.2">
      <c r="A64" s="122" t="s">
        <v>166</v>
      </c>
      <c r="B64" s="123">
        <f>IF($P$3="Numbers",Table_3_data!B65,IF(Table_3a!$P$3="Percentages",Table_3_data!B127))</f>
        <v>2</v>
      </c>
      <c r="C64" s="123">
        <f>IF($P$3="Numbers",Table_3_data!C65,IF(Table_3a!$P$3="Percentages",Table_3_data!C127))</f>
        <v>11</v>
      </c>
      <c r="D64" s="123">
        <f>IF($P$3="Numbers",Table_3_data!D65,IF(Table_3a!$P$3="Percentages",Table_3_data!D127))</f>
        <v>89</v>
      </c>
      <c r="E64" s="123">
        <f>IF($P$3="Numbers",Table_3_data!E65,IF(Table_3a!$P$3="Percentages",Table_3_data!E127))</f>
        <v>38</v>
      </c>
      <c r="F64" s="123" t="str">
        <f>IF($P$3="Numbers",Table_3_data!F65,IF(Table_3a!$P$3="Percentages",Table_3_data!F127))</f>
        <v>..</v>
      </c>
      <c r="G64" s="123" t="str">
        <f>IF($P$3="Numbers",Table_3_data!G65,IF(Table_3a!$P$3="Percentages",Table_3_data!G127))</f>
        <v>..</v>
      </c>
      <c r="H64" s="123">
        <f>IF($P$3="Numbers",Table_3_data!H65,IF(Table_3a!$P$3="Percentages",Table_3_data!H127))</f>
        <v>0</v>
      </c>
      <c r="I64" s="123">
        <f>IF($P$3="Numbers",Table_3_data!I65,IF(Table_3a!$P$3="Percentages",Table_3_data!I127))</f>
        <v>0</v>
      </c>
      <c r="J64" s="123">
        <f>IF($P$3="Numbers",Table_3_data!J65,IF(Table_3a!$P$3="Percentages",Table_3_data!J127))</f>
        <v>1</v>
      </c>
      <c r="K64" s="123">
        <f>IF($P$3="Numbers",Table_3_data!K65,IF(Table_3a!$P$3="Percentages",Table_3_data!K127))</f>
        <v>9</v>
      </c>
      <c r="L64" s="123">
        <f>IF($P$3="Numbers",Table_3_data!L65,IF(Table_3a!$P$3="Percentages",Table_3_data!L127))</f>
        <v>51</v>
      </c>
      <c r="M64" s="123">
        <f>IF($P$3="Numbers",Table_3_data!M65,IF(Table_3a!$P$3="Percentages",Table_3_data!M127))</f>
        <v>38</v>
      </c>
      <c r="N64" s="123">
        <f>IF($P$3="Numbers",Table_3_data!N65,IF(Table_3a!$P$3="Percentages",Table_3_data!N127))</f>
        <v>0</v>
      </c>
      <c r="O64" s="123">
        <f>IF($P$3="Numbers",Table_3_data!O65,IF(Table_3a!$P$3="Percentages",Table_3_data!O127))</f>
        <v>0</v>
      </c>
      <c r="P64" s="123" t="str">
        <f>IF($P$3="Numbers",Table_3_data!P65,IF(Table_3a!$P$3="Percentages",Table_3_data!P127))</f>
        <v>..</v>
      </c>
      <c r="Q64" s="123">
        <f>IF($P$3="Numbers",Table_3_data!Q65,IF(Table_3a!$P$3="Percentages",Table_3_data!Q127))</f>
        <v>0</v>
      </c>
      <c r="R64" s="123">
        <f>IF($P$3="Numbers",Table_3_data!R65,IF(Table_3a!$P$3="Percentages",Table_3_data!R127))</f>
        <v>100</v>
      </c>
    </row>
    <row r="65" spans="1:18" x14ac:dyDescent="0.2">
      <c r="A65" s="64"/>
      <c r="B65" s="934"/>
      <c r="C65" s="934"/>
      <c r="D65" s="934"/>
      <c r="E65" s="934"/>
      <c r="F65" s="934"/>
      <c r="G65" s="934"/>
      <c r="H65" s="934"/>
      <c r="I65" s="934"/>
      <c r="J65" s="934"/>
      <c r="K65" s="934"/>
      <c r="L65" s="934"/>
      <c r="M65" s="934"/>
      <c r="N65" s="934"/>
      <c r="O65" s="934"/>
      <c r="P65" s="934"/>
      <c r="Q65" s="934"/>
      <c r="R65" s="934"/>
    </row>
    <row r="66" spans="1:18" x14ac:dyDescent="0.2">
      <c r="B66" s="127"/>
      <c r="C66" s="127"/>
      <c r="D66" s="127"/>
      <c r="E66" s="127"/>
      <c r="F66" s="127"/>
      <c r="G66" s="127"/>
      <c r="H66" s="127"/>
      <c r="I66" s="127"/>
      <c r="J66" s="127"/>
      <c r="K66" s="127"/>
      <c r="L66" s="127"/>
      <c r="M66" s="127"/>
      <c r="N66" s="127"/>
      <c r="O66" s="127"/>
      <c r="R66" s="636" t="s">
        <v>167</v>
      </c>
    </row>
    <row r="67" spans="1:18" ht="12.75" customHeight="1" x14ac:dyDescent="0.2">
      <c r="A67" s="129" t="s">
        <v>86</v>
      </c>
      <c r="B67" s="127"/>
      <c r="C67" s="127"/>
      <c r="D67" s="127"/>
      <c r="E67" s="127"/>
      <c r="F67" s="127"/>
      <c r="G67" s="127"/>
      <c r="H67" s="127"/>
      <c r="I67" s="127"/>
      <c r="J67" s="127"/>
      <c r="K67" s="127"/>
      <c r="L67" s="127"/>
      <c r="M67" s="127"/>
      <c r="N67" s="127"/>
      <c r="O67" s="127"/>
      <c r="P67" s="127"/>
      <c r="Q67" s="127"/>
      <c r="R67" s="127"/>
    </row>
    <row r="68" spans="1:18" ht="12.75" customHeight="1" x14ac:dyDescent="0.2">
      <c r="A68" s="130" t="s">
        <v>87</v>
      </c>
      <c r="B68" s="127"/>
      <c r="C68" s="127"/>
      <c r="D68" s="127"/>
      <c r="E68" s="127"/>
      <c r="F68" s="127"/>
      <c r="G68" s="127"/>
      <c r="H68" s="127"/>
      <c r="I68" s="127"/>
      <c r="J68" s="127"/>
      <c r="K68" s="127"/>
      <c r="L68" s="127"/>
      <c r="M68" s="127"/>
      <c r="N68" s="127"/>
      <c r="O68" s="127"/>
      <c r="P68" s="127"/>
      <c r="Q68" s="127"/>
      <c r="R68" s="127"/>
    </row>
    <row r="69" spans="1:18" ht="12.75" customHeight="1" x14ac:dyDescent="0.2">
      <c r="A69" s="131" t="s">
        <v>88</v>
      </c>
      <c r="B69" s="127"/>
      <c r="C69" s="127"/>
      <c r="D69" s="127"/>
      <c r="E69" s="127"/>
      <c r="F69" s="127"/>
      <c r="G69" s="127"/>
      <c r="H69" s="127"/>
      <c r="I69" s="127"/>
      <c r="J69" s="127"/>
      <c r="K69" s="127"/>
      <c r="L69" s="127"/>
      <c r="M69" s="127"/>
      <c r="N69" s="127"/>
      <c r="O69" s="127"/>
      <c r="P69" s="127"/>
      <c r="Q69" s="127"/>
      <c r="R69" s="127"/>
    </row>
    <row r="70" spans="1:18" ht="12.75" customHeight="1" x14ac:dyDescent="0.2">
      <c r="A70" s="130" t="s">
        <v>89</v>
      </c>
    </row>
    <row r="71" spans="1:18" ht="12.75" customHeight="1" x14ac:dyDescent="0.2">
      <c r="A71" s="130" t="s">
        <v>168</v>
      </c>
    </row>
    <row r="72" spans="1:18" ht="12.75" customHeight="1" x14ac:dyDescent="0.2">
      <c r="A72" s="129" t="s">
        <v>169</v>
      </c>
    </row>
    <row r="73" spans="1:18" ht="12.75" customHeight="1" x14ac:dyDescent="0.2">
      <c r="A73" s="132"/>
    </row>
    <row r="74" spans="1:18" ht="12.75" customHeight="1" x14ac:dyDescent="0.2">
      <c r="A74" s="129" t="s">
        <v>170</v>
      </c>
    </row>
    <row r="75" spans="1:18" ht="12.75" customHeight="1" x14ac:dyDescent="0.2">
      <c r="A75" s="129" t="s">
        <v>171</v>
      </c>
    </row>
    <row r="76" spans="1:18" ht="12.75" customHeight="1" x14ac:dyDescent="0.2">
      <c r="A76" s="129"/>
    </row>
    <row r="77" spans="1:18" ht="12.75" customHeight="1" x14ac:dyDescent="0.2">
      <c r="A77" s="114" t="s">
        <v>172</v>
      </c>
    </row>
    <row r="78" spans="1:18" ht="12.75" customHeight="1" x14ac:dyDescent="0.2">
      <c r="A78" s="686"/>
    </row>
    <row r="79" spans="1:18" ht="12.75" customHeight="1" x14ac:dyDescent="0.2">
      <c r="A79" s="133" t="s">
        <v>489</v>
      </c>
    </row>
  </sheetData>
  <sheetProtection sheet="1" objects="1" scenarios="1"/>
  <mergeCells count="1">
    <mergeCell ref="P3:R3"/>
  </mergeCells>
  <dataValidations count="1">
    <dataValidation type="list" allowBlank="1" showInputMessage="1" showErrorMessage="1" sqref="P3">
      <formula1>$V$3:$V$4</formula1>
    </dataValidation>
  </dataValidations>
  <pageMargins left="0.39370078740157483" right="0.39370078740157483" top="0.39370078740157483" bottom="0.39370078740157483" header="0.51181102362204722" footer="0.51181102362204722"/>
  <pageSetup paperSize="9" scale="52" fitToWidth="0"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7"/>
  <sheetViews>
    <sheetView workbookViewId="0">
      <selection activeCell="A2" sqref="A2"/>
    </sheetView>
  </sheetViews>
  <sheetFormatPr defaultColWidth="9.140625" defaultRowHeight="12.75" x14ac:dyDescent="0.2"/>
  <cols>
    <col min="1" max="1" width="30.42578125" style="598" customWidth="1"/>
    <col min="2" max="5" width="9.140625" style="598" customWidth="1"/>
    <col min="6" max="20" width="9.140625" style="598"/>
    <col min="21" max="22" width="0" style="598" hidden="1" customWidth="1"/>
    <col min="23" max="16384" width="9.140625" style="598"/>
  </cols>
  <sheetData>
    <row r="1" spans="1:22" ht="14.25" customHeight="1" thickBot="1" x14ac:dyDescent="0.25">
      <c r="A1" s="593" t="s">
        <v>443</v>
      </c>
      <c r="B1" s="593"/>
      <c r="C1" s="593"/>
      <c r="D1" s="593"/>
      <c r="E1" s="593"/>
      <c r="F1" s="593"/>
      <c r="G1" s="593"/>
      <c r="H1" s="593"/>
      <c r="I1" s="593"/>
      <c r="J1" s="594"/>
      <c r="K1" s="593"/>
      <c r="L1" s="593"/>
      <c r="M1" s="593"/>
      <c r="N1" s="595"/>
      <c r="O1" s="596"/>
      <c r="P1" s="596"/>
      <c r="Q1" s="596"/>
      <c r="R1" s="597"/>
    </row>
    <row r="2" spans="1:22" ht="13.5" thickBot="1" x14ac:dyDescent="0.25">
      <c r="A2" s="599" t="s">
        <v>624</v>
      </c>
      <c r="B2" s="599"/>
      <c r="C2" s="599"/>
      <c r="D2" s="599"/>
      <c r="E2" s="599"/>
      <c r="F2" s="599"/>
      <c r="G2" s="599"/>
      <c r="H2" s="600"/>
      <c r="I2" s="600"/>
      <c r="J2" s="601"/>
      <c r="K2" s="600"/>
      <c r="L2" s="600"/>
      <c r="M2" s="600"/>
      <c r="N2" s="589"/>
      <c r="O2" s="590"/>
      <c r="P2" s="590"/>
      <c r="Q2" s="590"/>
      <c r="R2" s="591"/>
      <c r="S2" s="602"/>
      <c r="T2" s="602"/>
    </row>
    <row r="3" spans="1:22" ht="15" thickBot="1" x14ac:dyDescent="0.25">
      <c r="A3" s="603" t="s">
        <v>444</v>
      </c>
      <c r="B3" s="603"/>
      <c r="C3" s="603"/>
      <c r="D3" s="603"/>
      <c r="E3" s="603"/>
      <c r="F3" s="599"/>
      <c r="G3" s="599"/>
      <c r="H3" s="599"/>
      <c r="I3" s="600"/>
      <c r="J3" s="601"/>
      <c r="K3" s="600"/>
      <c r="L3" s="600"/>
      <c r="M3" s="600"/>
      <c r="N3" s="592"/>
      <c r="O3" s="592"/>
      <c r="P3" s="1037"/>
      <c r="Q3" s="1035"/>
      <c r="R3" s="1036"/>
      <c r="V3" s="597" t="s">
        <v>142</v>
      </c>
    </row>
    <row r="4" spans="1:22" x14ac:dyDescent="0.2">
      <c r="A4" s="604"/>
      <c r="B4" s="604"/>
      <c r="C4" s="604"/>
      <c r="D4" s="604"/>
      <c r="E4" s="604"/>
      <c r="F4" s="605"/>
      <c r="G4" s="605"/>
      <c r="H4" s="605"/>
      <c r="I4" s="605"/>
      <c r="J4" s="606"/>
      <c r="K4" s="605"/>
      <c r="L4" s="605"/>
      <c r="M4" s="605"/>
      <c r="N4" s="607"/>
      <c r="O4" s="608"/>
      <c r="P4" s="608"/>
      <c r="Q4" s="608"/>
      <c r="R4" s="609"/>
      <c r="V4" s="597" t="s">
        <v>141</v>
      </c>
    </row>
    <row r="5" spans="1:22" s="611" customFormat="1" x14ac:dyDescent="0.2">
      <c r="A5" s="610">
        <v>1</v>
      </c>
      <c r="B5" s="610">
        <f>A5+1</f>
        <v>2</v>
      </c>
      <c r="C5" s="610">
        <f>B5+1</f>
        <v>3</v>
      </c>
      <c r="D5" s="610">
        <f t="shared" ref="D5:R5" si="0">C5+1</f>
        <v>4</v>
      </c>
      <c r="E5" s="610">
        <f t="shared" si="0"/>
        <v>5</v>
      </c>
      <c r="F5" s="610">
        <f t="shared" si="0"/>
        <v>6</v>
      </c>
      <c r="G5" s="610">
        <f t="shared" si="0"/>
        <v>7</v>
      </c>
      <c r="H5" s="610">
        <f t="shared" si="0"/>
        <v>8</v>
      </c>
      <c r="I5" s="610">
        <f t="shared" si="0"/>
        <v>9</v>
      </c>
      <c r="J5" s="610">
        <f t="shared" si="0"/>
        <v>10</v>
      </c>
      <c r="K5" s="610">
        <f t="shared" si="0"/>
        <v>11</v>
      </c>
      <c r="L5" s="610">
        <f t="shared" si="0"/>
        <v>12</v>
      </c>
      <c r="M5" s="610">
        <f t="shared" si="0"/>
        <v>13</v>
      </c>
      <c r="N5" s="610">
        <f t="shared" si="0"/>
        <v>14</v>
      </c>
      <c r="O5" s="610">
        <f t="shared" si="0"/>
        <v>15</v>
      </c>
      <c r="P5" s="610">
        <f t="shared" si="0"/>
        <v>16</v>
      </c>
      <c r="Q5" s="610">
        <f t="shared" si="0"/>
        <v>17</v>
      </c>
      <c r="R5" s="610">
        <f t="shared" si="0"/>
        <v>18</v>
      </c>
      <c r="T5" s="612"/>
    </row>
    <row r="6" spans="1:22" ht="22.5" x14ac:dyDescent="0.2">
      <c r="A6" s="613"/>
      <c r="B6" s="614" t="s">
        <v>143</v>
      </c>
      <c r="C6" s="614" t="s">
        <v>144</v>
      </c>
      <c r="D6" s="614" t="s">
        <v>145</v>
      </c>
      <c r="E6" s="614" t="s">
        <v>146</v>
      </c>
      <c r="F6" s="615" t="s">
        <v>70</v>
      </c>
      <c r="G6" s="615" t="s">
        <v>71</v>
      </c>
      <c r="H6" s="615" t="s">
        <v>147</v>
      </c>
      <c r="I6" s="615">
        <v>1</v>
      </c>
      <c r="J6" s="615">
        <v>2</v>
      </c>
      <c r="K6" s="615">
        <v>3</v>
      </c>
      <c r="L6" s="615">
        <v>4</v>
      </c>
      <c r="M6" s="615">
        <v>5</v>
      </c>
      <c r="N6" s="616">
        <v>6</v>
      </c>
      <c r="O6" s="616" t="s">
        <v>68</v>
      </c>
      <c r="P6" s="616" t="s">
        <v>69</v>
      </c>
      <c r="Q6" s="615" t="s">
        <v>148</v>
      </c>
      <c r="R6" s="617" t="s">
        <v>445</v>
      </c>
    </row>
    <row r="7" spans="1:22" x14ac:dyDescent="0.2">
      <c r="A7" s="618" t="s">
        <v>27</v>
      </c>
      <c r="B7" s="618"/>
      <c r="C7" s="618"/>
      <c r="D7" s="618"/>
      <c r="E7" s="618"/>
      <c r="F7" s="619"/>
      <c r="G7" s="619"/>
      <c r="H7" s="619"/>
      <c r="I7" s="619"/>
      <c r="J7" s="619"/>
      <c r="K7" s="619"/>
      <c r="L7" s="619"/>
      <c r="M7" s="619"/>
      <c r="N7" s="619"/>
      <c r="O7" s="619"/>
      <c r="P7" s="619"/>
      <c r="Q7" s="619"/>
      <c r="R7" s="619"/>
    </row>
    <row r="8" spans="1:22" x14ac:dyDescent="0.2">
      <c r="A8" s="620" t="s">
        <v>150</v>
      </c>
      <c r="B8" s="639">
        <v>27978</v>
      </c>
      <c r="C8" s="639">
        <v>61438</v>
      </c>
      <c r="D8" s="639">
        <v>516045</v>
      </c>
      <c r="E8" s="639">
        <v>281980</v>
      </c>
      <c r="F8" s="639">
        <v>16731</v>
      </c>
      <c r="G8" s="639">
        <v>11247</v>
      </c>
      <c r="H8" s="623" t="s">
        <v>77</v>
      </c>
      <c r="I8" s="623" t="s">
        <v>77</v>
      </c>
      <c r="J8" s="623" t="s">
        <v>77</v>
      </c>
      <c r="K8" s="639">
        <v>33460</v>
      </c>
      <c r="L8" s="639">
        <v>234065</v>
      </c>
      <c r="M8" s="639">
        <v>280348</v>
      </c>
      <c r="N8" s="639">
        <v>1632</v>
      </c>
      <c r="O8" s="639">
        <v>957</v>
      </c>
      <c r="P8" s="639">
        <v>392</v>
      </c>
      <c r="Q8" s="623" t="s">
        <v>77</v>
      </c>
      <c r="R8" s="640">
        <v>579182</v>
      </c>
    </row>
    <row r="9" spans="1:22" x14ac:dyDescent="0.2">
      <c r="A9" s="620" t="s">
        <v>151</v>
      </c>
      <c r="B9" s="639">
        <v>26498</v>
      </c>
      <c r="C9" s="639">
        <v>113495</v>
      </c>
      <c r="D9" s="639">
        <v>463953</v>
      </c>
      <c r="E9" s="639">
        <v>322314</v>
      </c>
      <c r="F9" s="639">
        <v>15959</v>
      </c>
      <c r="G9" s="639">
        <v>10539</v>
      </c>
      <c r="H9" s="623" t="s">
        <v>77</v>
      </c>
      <c r="I9" s="623" t="s">
        <v>77</v>
      </c>
      <c r="J9" s="623" t="s">
        <v>77</v>
      </c>
      <c r="K9" s="639">
        <v>86997</v>
      </c>
      <c r="L9" s="639">
        <v>141639</v>
      </c>
      <c r="M9" s="639">
        <v>299707</v>
      </c>
      <c r="N9" s="639">
        <v>22607</v>
      </c>
      <c r="O9" s="639">
        <v>993</v>
      </c>
      <c r="P9" s="639">
        <v>350</v>
      </c>
      <c r="Q9" s="623" t="s">
        <v>77</v>
      </c>
      <c r="R9" s="640">
        <v>579113</v>
      </c>
    </row>
    <row r="10" spans="1:22" x14ac:dyDescent="0.2">
      <c r="A10" s="624" t="s">
        <v>152</v>
      </c>
      <c r="B10" s="639">
        <v>22532</v>
      </c>
      <c r="C10" s="639">
        <v>73826</v>
      </c>
      <c r="D10" s="639">
        <v>502960</v>
      </c>
      <c r="E10" s="639">
        <v>240962</v>
      </c>
      <c r="F10" s="639">
        <v>14936</v>
      </c>
      <c r="G10" s="639">
        <v>5264</v>
      </c>
      <c r="H10" s="623" t="s">
        <v>77</v>
      </c>
      <c r="I10" s="623" t="s">
        <v>77</v>
      </c>
      <c r="J10" s="623">
        <v>2332</v>
      </c>
      <c r="K10" s="639">
        <v>51294</v>
      </c>
      <c r="L10" s="639">
        <v>261998</v>
      </c>
      <c r="M10" s="639">
        <v>189834</v>
      </c>
      <c r="N10" s="639">
        <v>51128</v>
      </c>
      <c r="O10" s="639">
        <v>1212</v>
      </c>
      <c r="P10" s="639">
        <v>362</v>
      </c>
      <c r="Q10" s="623" t="s">
        <v>77</v>
      </c>
      <c r="R10" s="640">
        <v>579056</v>
      </c>
    </row>
    <row r="11" spans="1:22" x14ac:dyDescent="0.2">
      <c r="A11" s="625"/>
      <c r="B11" s="626"/>
      <c r="C11" s="626"/>
      <c r="D11" s="626"/>
      <c r="E11" s="626"/>
      <c r="F11" s="622"/>
      <c r="G11" s="622"/>
      <c r="H11" s="622"/>
      <c r="I11" s="622"/>
      <c r="J11" s="622"/>
      <c r="K11" s="622"/>
      <c r="L11" s="622"/>
      <c r="M11" s="622"/>
      <c r="N11" s="622"/>
      <c r="O11" s="622"/>
      <c r="P11" s="622"/>
      <c r="Q11" s="622"/>
      <c r="R11" s="622"/>
    </row>
    <row r="12" spans="1:22" x14ac:dyDescent="0.2">
      <c r="A12" s="620" t="s">
        <v>153</v>
      </c>
      <c r="B12" s="639">
        <v>17960</v>
      </c>
      <c r="C12" s="639">
        <v>63467</v>
      </c>
      <c r="D12" s="639">
        <v>514820</v>
      </c>
      <c r="E12" s="639">
        <v>250564</v>
      </c>
      <c r="F12" s="623" t="s">
        <v>77</v>
      </c>
      <c r="G12" s="623" t="s">
        <v>77</v>
      </c>
      <c r="H12" s="639">
        <v>3535</v>
      </c>
      <c r="I12" s="639">
        <v>3337</v>
      </c>
      <c r="J12" s="639">
        <v>11088</v>
      </c>
      <c r="K12" s="639">
        <v>45507</v>
      </c>
      <c r="L12" s="639">
        <v>264256</v>
      </c>
      <c r="M12" s="639">
        <v>240544</v>
      </c>
      <c r="N12" s="639">
        <v>10020</v>
      </c>
      <c r="O12" s="639">
        <v>143</v>
      </c>
      <c r="P12" s="623" t="s">
        <v>77</v>
      </c>
      <c r="Q12" s="640">
        <v>350</v>
      </c>
      <c r="R12" s="640">
        <v>578780</v>
      </c>
    </row>
    <row r="13" spans="1:22" x14ac:dyDescent="0.2">
      <c r="A13" s="620" t="s">
        <v>154</v>
      </c>
      <c r="B13" s="639">
        <v>17160</v>
      </c>
      <c r="C13" s="639">
        <v>68911</v>
      </c>
      <c r="D13" s="639">
        <v>509351</v>
      </c>
      <c r="E13" s="639">
        <v>239581</v>
      </c>
      <c r="F13" s="623" t="s">
        <v>77</v>
      </c>
      <c r="G13" s="623" t="s">
        <v>77</v>
      </c>
      <c r="H13" s="639">
        <v>3502</v>
      </c>
      <c r="I13" s="639">
        <v>3349</v>
      </c>
      <c r="J13" s="639">
        <v>10309</v>
      </c>
      <c r="K13" s="639">
        <v>51751</v>
      </c>
      <c r="L13" s="639">
        <v>269770</v>
      </c>
      <c r="M13" s="639">
        <v>230015</v>
      </c>
      <c r="N13" s="639">
        <v>9566</v>
      </c>
      <c r="O13" s="639">
        <v>149</v>
      </c>
      <c r="P13" s="623" t="s">
        <v>77</v>
      </c>
      <c r="Q13" s="640">
        <v>354</v>
      </c>
      <c r="R13" s="640">
        <v>578765</v>
      </c>
    </row>
    <row r="14" spans="1:22" x14ac:dyDescent="0.2">
      <c r="A14" s="620" t="s">
        <v>155</v>
      </c>
      <c r="B14" s="639">
        <v>18819</v>
      </c>
      <c r="C14" s="639">
        <v>59187</v>
      </c>
      <c r="D14" s="639">
        <v>519076</v>
      </c>
      <c r="E14" s="639">
        <v>302900</v>
      </c>
      <c r="F14" s="623" t="s">
        <v>77</v>
      </c>
      <c r="G14" s="623" t="s">
        <v>77</v>
      </c>
      <c r="H14" s="639">
        <v>3477</v>
      </c>
      <c r="I14" s="639">
        <v>3362</v>
      </c>
      <c r="J14" s="639">
        <v>11980</v>
      </c>
      <c r="K14" s="639">
        <v>40368</v>
      </c>
      <c r="L14" s="639">
        <v>216176</v>
      </c>
      <c r="M14" s="639">
        <v>287692</v>
      </c>
      <c r="N14" s="639">
        <v>15208</v>
      </c>
      <c r="O14" s="639">
        <v>142</v>
      </c>
      <c r="P14" s="623" t="s">
        <v>77</v>
      </c>
      <c r="Q14" s="640">
        <v>357</v>
      </c>
      <c r="R14" s="640">
        <v>578762</v>
      </c>
    </row>
    <row r="15" spans="1:22" x14ac:dyDescent="0.2">
      <c r="A15" s="627" t="s">
        <v>156</v>
      </c>
      <c r="B15" s="639">
        <v>20455</v>
      </c>
      <c r="C15" s="639">
        <v>76209</v>
      </c>
      <c r="D15" s="639">
        <v>502049</v>
      </c>
      <c r="E15" s="639">
        <v>208216</v>
      </c>
      <c r="F15" s="623" t="s">
        <v>77</v>
      </c>
      <c r="G15" s="623" t="s">
        <v>77</v>
      </c>
      <c r="H15" s="639">
        <v>3735</v>
      </c>
      <c r="I15" s="639">
        <v>3794</v>
      </c>
      <c r="J15" s="639">
        <v>12926</v>
      </c>
      <c r="K15" s="639">
        <v>55754</v>
      </c>
      <c r="L15" s="639">
        <v>293833</v>
      </c>
      <c r="M15" s="639">
        <v>195500</v>
      </c>
      <c r="N15" s="639">
        <v>12716</v>
      </c>
      <c r="O15" s="639">
        <v>159</v>
      </c>
      <c r="P15" s="623" t="s">
        <v>77</v>
      </c>
      <c r="Q15" s="640">
        <v>348</v>
      </c>
      <c r="R15" s="640">
        <v>578765</v>
      </c>
    </row>
    <row r="16" spans="1:22" x14ac:dyDescent="0.2">
      <c r="A16" s="620" t="s">
        <v>157</v>
      </c>
      <c r="B16" s="639">
        <v>16194</v>
      </c>
      <c r="C16" s="639">
        <v>64726</v>
      </c>
      <c r="D16" s="639">
        <v>513563</v>
      </c>
      <c r="E16" s="639">
        <v>264338</v>
      </c>
      <c r="F16" s="623" t="s">
        <v>77</v>
      </c>
      <c r="G16" s="623" t="s">
        <v>77</v>
      </c>
      <c r="H16" s="639">
        <v>3182</v>
      </c>
      <c r="I16" s="639">
        <v>2588</v>
      </c>
      <c r="J16" s="639">
        <v>10424</v>
      </c>
      <c r="K16" s="639">
        <v>48532</v>
      </c>
      <c r="L16" s="639">
        <v>249225</v>
      </c>
      <c r="M16" s="639">
        <v>212221</v>
      </c>
      <c r="N16" s="639">
        <v>52117</v>
      </c>
      <c r="O16" s="639">
        <v>156</v>
      </c>
      <c r="P16" s="623" t="s">
        <v>77</v>
      </c>
      <c r="Q16" s="640">
        <v>327</v>
      </c>
      <c r="R16" s="640">
        <v>578772</v>
      </c>
    </row>
    <row r="17" spans="1:21" x14ac:dyDescent="0.2">
      <c r="A17" s="620" t="s">
        <v>158</v>
      </c>
      <c r="B17" s="639">
        <v>19708</v>
      </c>
      <c r="C17" s="639">
        <v>87697</v>
      </c>
      <c r="D17" s="639">
        <v>490547</v>
      </c>
      <c r="E17" s="639">
        <v>238559</v>
      </c>
      <c r="F17" s="623" t="s">
        <v>77</v>
      </c>
      <c r="G17" s="623" t="s">
        <v>77</v>
      </c>
      <c r="H17" s="639">
        <v>3413</v>
      </c>
      <c r="I17" s="639">
        <v>3088</v>
      </c>
      <c r="J17" s="639">
        <v>13207</v>
      </c>
      <c r="K17" s="639">
        <v>67989</v>
      </c>
      <c r="L17" s="639">
        <v>251988</v>
      </c>
      <c r="M17" s="639">
        <v>194725</v>
      </c>
      <c r="N17" s="639">
        <v>43834</v>
      </c>
      <c r="O17" s="639">
        <v>157</v>
      </c>
      <c r="P17" s="623" t="s">
        <v>77</v>
      </c>
      <c r="Q17" s="640">
        <v>325</v>
      </c>
      <c r="R17" s="640">
        <v>578726</v>
      </c>
    </row>
    <row r="18" spans="1:21" x14ac:dyDescent="0.2">
      <c r="A18" s="620" t="s">
        <v>159</v>
      </c>
      <c r="B18" s="639">
        <v>16455</v>
      </c>
      <c r="C18" s="639">
        <v>66408</v>
      </c>
      <c r="D18" s="639">
        <v>511843</v>
      </c>
      <c r="E18" s="639">
        <v>262761</v>
      </c>
      <c r="F18" s="623" t="s">
        <v>77</v>
      </c>
      <c r="G18" s="623" t="s">
        <v>77</v>
      </c>
      <c r="H18" s="639">
        <v>3156</v>
      </c>
      <c r="I18" s="639">
        <v>2618</v>
      </c>
      <c r="J18" s="639">
        <v>10681</v>
      </c>
      <c r="K18" s="639">
        <v>49953</v>
      </c>
      <c r="L18" s="639">
        <v>249082</v>
      </c>
      <c r="M18" s="639">
        <v>210758</v>
      </c>
      <c r="N18" s="639">
        <v>52003</v>
      </c>
      <c r="O18" s="639">
        <v>152</v>
      </c>
      <c r="P18" s="623" t="s">
        <v>77</v>
      </c>
      <c r="Q18" s="640">
        <v>325</v>
      </c>
      <c r="R18" s="640">
        <v>578728</v>
      </c>
    </row>
    <row r="19" spans="1:21" x14ac:dyDescent="0.2">
      <c r="A19" s="620" t="s">
        <v>160</v>
      </c>
      <c r="B19" s="639">
        <v>16707</v>
      </c>
      <c r="C19" s="639">
        <v>71180</v>
      </c>
      <c r="D19" s="639">
        <v>507068</v>
      </c>
      <c r="E19" s="639">
        <v>250139</v>
      </c>
      <c r="F19" s="623" t="s">
        <v>77</v>
      </c>
      <c r="G19" s="623" t="s">
        <v>77</v>
      </c>
      <c r="H19" s="639">
        <v>3404</v>
      </c>
      <c r="I19" s="639">
        <v>2753</v>
      </c>
      <c r="J19" s="639">
        <v>10550</v>
      </c>
      <c r="K19" s="639">
        <v>54473</v>
      </c>
      <c r="L19" s="639">
        <v>256929</v>
      </c>
      <c r="M19" s="639">
        <v>207539</v>
      </c>
      <c r="N19" s="639">
        <v>42600</v>
      </c>
      <c r="O19" s="639">
        <v>156</v>
      </c>
      <c r="P19" s="623" t="s">
        <v>77</v>
      </c>
      <c r="Q19" s="640">
        <v>324</v>
      </c>
      <c r="R19" s="640">
        <v>578728</v>
      </c>
    </row>
    <row r="20" spans="1:21" x14ac:dyDescent="0.2">
      <c r="A20" s="620" t="s">
        <v>161</v>
      </c>
      <c r="B20" s="639">
        <v>16957</v>
      </c>
      <c r="C20" s="639">
        <v>71292</v>
      </c>
      <c r="D20" s="639">
        <v>506791</v>
      </c>
      <c r="E20" s="639">
        <v>251209</v>
      </c>
      <c r="F20" s="623" t="s">
        <v>77</v>
      </c>
      <c r="G20" s="623" t="s">
        <v>77</v>
      </c>
      <c r="H20" s="639">
        <v>3299</v>
      </c>
      <c r="I20" s="639">
        <v>2702</v>
      </c>
      <c r="J20" s="639">
        <v>10956</v>
      </c>
      <c r="K20" s="639">
        <v>54335</v>
      </c>
      <c r="L20" s="639">
        <v>255582</v>
      </c>
      <c r="M20" s="639">
        <v>207556</v>
      </c>
      <c r="N20" s="639">
        <v>43653</v>
      </c>
      <c r="O20" s="639">
        <v>159</v>
      </c>
      <c r="P20" s="623" t="s">
        <v>77</v>
      </c>
      <c r="Q20" s="640">
        <v>486</v>
      </c>
      <c r="R20" s="640">
        <v>578728</v>
      </c>
    </row>
    <row r="21" spans="1:21" x14ac:dyDescent="0.2">
      <c r="A21" s="620" t="s">
        <v>162</v>
      </c>
      <c r="B21" s="639">
        <v>14849</v>
      </c>
      <c r="C21" s="639">
        <v>64207</v>
      </c>
      <c r="D21" s="639">
        <v>513734</v>
      </c>
      <c r="E21" s="639">
        <v>230708</v>
      </c>
      <c r="F21" s="623" t="s">
        <v>77</v>
      </c>
      <c r="G21" s="623" t="s">
        <v>77</v>
      </c>
      <c r="H21" s="639">
        <v>3802</v>
      </c>
      <c r="I21" s="639">
        <v>2506</v>
      </c>
      <c r="J21" s="639">
        <v>8541</v>
      </c>
      <c r="K21" s="639">
        <v>49358</v>
      </c>
      <c r="L21" s="639">
        <v>283026</v>
      </c>
      <c r="M21" s="639">
        <v>228109</v>
      </c>
      <c r="N21" s="639">
        <v>2599</v>
      </c>
      <c r="O21" s="639">
        <v>197</v>
      </c>
      <c r="P21" s="623" t="s">
        <v>77</v>
      </c>
      <c r="Q21" s="640">
        <v>399</v>
      </c>
      <c r="R21" s="640">
        <v>578537</v>
      </c>
    </row>
    <row r="22" spans="1:21" x14ac:dyDescent="0.2">
      <c r="A22" s="620" t="s">
        <v>163</v>
      </c>
      <c r="B22" s="639">
        <v>16197</v>
      </c>
      <c r="C22" s="639">
        <v>75815</v>
      </c>
      <c r="D22" s="639">
        <v>502118</v>
      </c>
      <c r="E22" s="639">
        <v>223174</v>
      </c>
      <c r="F22" s="623" t="s">
        <v>77</v>
      </c>
      <c r="G22" s="623" t="s">
        <v>77</v>
      </c>
      <c r="H22" s="639">
        <v>3825</v>
      </c>
      <c r="I22" s="639">
        <v>2689</v>
      </c>
      <c r="J22" s="639">
        <v>9683</v>
      </c>
      <c r="K22" s="639">
        <v>59618</v>
      </c>
      <c r="L22" s="639">
        <v>278944</v>
      </c>
      <c r="M22" s="639">
        <v>220191</v>
      </c>
      <c r="N22" s="639">
        <v>2983</v>
      </c>
      <c r="O22" s="639">
        <v>194</v>
      </c>
      <c r="P22" s="623" t="s">
        <v>77</v>
      </c>
      <c r="Q22" s="640">
        <v>391</v>
      </c>
      <c r="R22" s="640">
        <v>578518</v>
      </c>
    </row>
    <row r="23" spans="1:21" x14ac:dyDescent="0.2">
      <c r="A23" s="620" t="s">
        <v>164</v>
      </c>
      <c r="B23" s="639">
        <v>14467</v>
      </c>
      <c r="C23" s="639">
        <v>63583</v>
      </c>
      <c r="D23" s="639">
        <v>514333</v>
      </c>
      <c r="E23" s="639">
        <v>233700</v>
      </c>
      <c r="F23" s="623" t="s">
        <v>77</v>
      </c>
      <c r="G23" s="623" t="s">
        <v>77</v>
      </c>
      <c r="H23" s="639">
        <v>3774</v>
      </c>
      <c r="I23" s="639">
        <v>2398</v>
      </c>
      <c r="J23" s="639">
        <v>8295</v>
      </c>
      <c r="K23" s="639">
        <v>49116</v>
      </c>
      <c r="L23" s="639">
        <v>280633</v>
      </c>
      <c r="M23" s="639">
        <v>230938</v>
      </c>
      <c r="N23" s="639">
        <v>2762</v>
      </c>
      <c r="O23" s="639">
        <v>195</v>
      </c>
      <c r="P23" s="623" t="s">
        <v>77</v>
      </c>
      <c r="Q23" s="640">
        <v>407</v>
      </c>
      <c r="R23" s="640">
        <v>578518</v>
      </c>
    </row>
    <row r="24" spans="1:21" x14ac:dyDescent="0.2">
      <c r="A24" s="620" t="s">
        <v>165</v>
      </c>
      <c r="B24" s="639">
        <v>15050</v>
      </c>
      <c r="C24" s="639">
        <v>68570</v>
      </c>
      <c r="D24" s="639">
        <v>509343</v>
      </c>
      <c r="E24" s="639">
        <v>221251</v>
      </c>
      <c r="F24" s="623" t="s">
        <v>77</v>
      </c>
      <c r="G24" s="623" t="s">
        <v>77</v>
      </c>
      <c r="H24" s="639">
        <v>3832</v>
      </c>
      <c r="I24" s="639">
        <v>2504</v>
      </c>
      <c r="J24" s="639">
        <v>8714</v>
      </c>
      <c r="K24" s="639">
        <v>53520</v>
      </c>
      <c r="L24" s="639">
        <v>288092</v>
      </c>
      <c r="M24" s="639">
        <v>218910</v>
      </c>
      <c r="N24" s="639">
        <v>2341</v>
      </c>
      <c r="O24" s="639">
        <v>197</v>
      </c>
      <c r="P24" s="623" t="s">
        <v>77</v>
      </c>
      <c r="Q24" s="640">
        <v>408</v>
      </c>
      <c r="R24" s="640">
        <v>578518</v>
      </c>
    </row>
    <row r="25" spans="1:21" x14ac:dyDescent="0.2">
      <c r="A25" s="620" t="s">
        <v>166</v>
      </c>
      <c r="B25" s="639">
        <v>15299</v>
      </c>
      <c r="C25" s="639">
        <v>70257</v>
      </c>
      <c r="D25" s="639">
        <v>507657</v>
      </c>
      <c r="E25" s="639">
        <v>220183</v>
      </c>
      <c r="F25" s="623" t="s">
        <v>77</v>
      </c>
      <c r="G25" s="623" t="s">
        <v>77</v>
      </c>
      <c r="H25" s="639">
        <v>3814</v>
      </c>
      <c r="I25" s="639">
        <v>2648</v>
      </c>
      <c r="J25" s="639">
        <v>8837</v>
      </c>
      <c r="K25" s="639">
        <v>54958</v>
      </c>
      <c r="L25" s="639">
        <v>287474</v>
      </c>
      <c r="M25" s="639">
        <v>217660</v>
      </c>
      <c r="N25" s="639">
        <v>2523</v>
      </c>
      <c r="O25" s="639">
        <v>196</v>
      </c>
      <c r="P25" s="623" t="s">
        <v>77</v>
      </c>
      <c r="Q25" s="640">
        <v>407</v>
      </c>
      <c r="R25" s="640">
        <v>578517</v>
      </c>
    </row>
    <row r="26" spans="1:21" x14ac:dyDescent="0.2">
      <c r="A26" s="620"/>
      <c r="B26" s="621"/>
      <c r="C26" s="621"/>
      <c r="D26" s="621"/>
      <c r="E26" s="621"/>
      <c r="F26" s="622"/>
      <c r="G26" s="622"/>
      <c r="H26" s="622"/>
      <c r="I26" s="622"/>
      <c r="J26" s="622"/>
      <c r="K26" s="622"/>
      <c r="L26" s="622"/>
      <c r="M26" s="622"/>
      <c r="N26" s="622"/>
      <c r="O26" s="622"/>
      <c r="P26" s="622"/>
      <c r="Q26" s="622"/>
      <c r="R26" s="622"/>
    </row>
    <row r="27" spans="1:21" x14ac:dyDescent="0.2">
      <c r="A27" s="618" t="s">
        <v>29</v>
      </c>
      <c r="B27" s="628"/>
      <c r="C27" s="628"/>
      <c r="D27" s="628"/>
      <c r="E27" s="628"/>
      <c r="F27" s="629"/>
      <c r="G27" s="629"/>
      <c r="H27" s="629"/>
      <c r="I27" s="629"/>
      <c r="J27" s="630"/>
      <c r="K27" s="629"/>
      <c r="L27" s="629"/>
      <c r="M27" s="629"/>
      <c r="N27" s="630"/>
      <c r="O27" s="629"/>
      <c r="P27" s="629"/>
      <c r="Q27" s="631"/>
      <c r="R27" s="632"/>
    </row>
    <row r="28" spans="1:21" x14ac:dyDescent="0.2">
      <c r="A28" s="620" t="s">
        <v>150</v>
      </c>
      <c r="B28" s="639">
        <v>17866</v>
      </c>
      <c r="C28" s="639">
        <v>37293</v>
      </c>
      <c r="D28" s="639">
        <v>257645</v>
      </c>
      <c r="E28" s="639">
        <v>131610</v>
      </c>
      <c r="F28" s="639">
        <v>11032</v>
      </c>
      <c r="G28" s="639">
        <v>6834</v>
      </c>
      <c r="H28" s="623" t="s">
        <v>77</v>
      </c>
      <c r="I28" s="623" t="s">
        <v>77</v>
      </c>
      <c r="J28" s="623" t="s">
        <v>77</v>
      </c>
      <c r="K28" s="639">
        <v>19427</v>
      </c>
      <c r="L28" s="639">
        <v>126035</v>
      </c>
      <c r="M28" s="639">
        <v>131108</v>
      </c>
      <c r="N28" s="639">
        <v>502</v>
      </c>
      <c r="O28" s="639">
        <v>571</v>
      </c>
      <c r="P28" s="639">
        <v>268</v>
      </c>
      <c r="Q28" s="623" t="s">
        <v>77</v>
      </c>
      <c r="R28" s="640">
        <v>295964</v>
      </c>
    </row>
    <row r="29" spans="1:21" x14ac:dyDescent="0.2">
      <c r="A29" s="620" t="s">
        <v>151</v>
      </c>
      <c r="B29" s="639">
        <v>17518</v>
      </c>
      <c r="C29" s="639">
        <v>69563</v>
      </c>
      <c r="D29" s="639">
        <v>225381</v>
      </c>
      <c r="E29" s="639">
        <v>148718</v>
      </c>
      <c r="F29" s="639">
        <v>10493</v>
      </c>
      <c r="G29" s="639">
        <v>7025</v>
      </c>
      <c r="H29" s="623" t="s">
        <v>77</v>
      </c>
      <c r="I29" s="623" t="s">
        <v>77</v>
      </c>
      <c r="J29" s="623" t="s">
        <v>77</v>
      </c>
      <c r="K29" s="639">
        <v>52045</v>
      </c>
      <c r="L29" s="639">
        <v>76663</v>
      </c>
      <c r="M29" s="639">
        <v>140305</v>
      </c>
      <c r="N29" s="639">
        <v>8413</v>
      </c>
      <c r="O29" s="639">
        <v>583</v>
      </c>
      <c r="P29" s="639">
        <v>244</v>
      </c>
      <c r="Q29" s="623" t="s">
        <v>77</v>
      </c>
      <c r="R29" s="640">
        <v>295934</v>
      </c>
    </row>
    <row r="30" spans="1:21" x14ac:dyDescent="0.2">
      <c r="A30" s="624" t="s">
        <v>152</v>
      </c>
      <c r="B30" s="639">
        <v>13205</v>
      </c>
      <c r="C30" s="639">
        <v>38013</v>
      </c>
      <c r="D30" s="639">
        <v>256628</v>
      </c>
      <c r="E30" s="639">
        <v>134795</v>
      </c>
      <c r="F30" s="639">
        <v>9368</v>
      </c>
      <c r="G30" s="639">
        <v>2647</v>
      </c>
      <c r="H30" s="623" t="s">
        <v>77</v>
      </c>
      <c r="I30" s="623" t="s">
        <v>77</v>
      </c>
      <c r="J30" s="623">
        <v>1190</v>
      </c>
      <c r="K30" s="639">
        <v>24808</v>
      </c>
      <c r="L30" s="639">
        <v>121833</v>
      </c>
      <c r="M30" s="639">
        <v>103871</v>
      </c>
      <c r="N30" s="639">
        <v>30924</v>
      </c>
      <c r="O30" s="639">
        <v>694</v>
      </c>
      <c r="P30" s="639">
        <v>251</v>
      </c>
      <c r="Q30" s="623" t="s">
        <v>77</v>
      </c>
      <c r="R30" s="640">
        <v>295916</v>
      </c>
    </row>
    <row r="31" spans="1:21" x14ac:dyDescent="0.2">
      <c r="A31" s="625"/>
      <c r="B31" s="626"/>
      <c r="C31" s="626"/>
      <c r="D31" s="626"/>
      <c r="E31" s="626"/>
      <c r="F31" s="622"/>
      <c r="G31" s="622"/>
      <c r="H31" s="622"/>
      <c r="I31" s="622"/>
      <c r="J31" s="622"/>
      <c r="K31" s="622"/>
      <c r="L31" s="622"/>
      <c r="M31" s="622"/>
      <c r="N31" s="622"/>
      <c r="O31" s="622"/>
      <c r="P31" s="622"/>
      <c r="Q31" s="622"/>
      <c r="R31" s="622"/>
      <c r="U31" s="598" t="str">
        <f>CONCATENATE("KS2_",P3,"_Boys")</f>
        <v>KS2__Boys</v>
      </c>
    </row>
    <row r="32" spans="1:21" x14ac:dyDescent="0.2">
      <c r="A32" s="620" t="s">
        <v>153</v>
      </c>
      <c r="B32" s="639">
        <v>11959</v>
      </c>
      <c r="C32" s="639">
        <v>41185</v>
      </c>
      <c r="D32" s="639">
        <v>254262</v>
      </c>
      <c r="E32" s="639">
        <v>108421</v>
      </c>
      <c r="F32" s="623" t="s">
        <v>77</v>
      </c>
      <c r="G32" s="623" t="s">
        <v>77</v>
      </c>
      <c r="H32" s="639">
        <v>2363</v>
      </c>
      <c r="I32" s="639">
        <v>2206</v>
      </c>
      <c r="J32" s="639">
        <v>7390</v>
      </c>
      <c r="K32" s="639">
        <v>29226</v>
      </c>
      <c r="L32" s="639">
        <v>145841</v>
      </c>
      <c r="M32" s="639">
        <v>104944</v>
      </c>
      <c r="N32" s="639">
        <v>3477</v>
      </c>
      <c r="O32" s="639">
        <v>90</v>
      </c>
      <c r="P32" s="623" t="s">
        <v>77</v>
      </c>
      <c r="Q32" s="640">
        <v>206</v>
      </c>
      <c r="R32" s="640">
        <v>295743</v>
      </c>
      <c r="U32" s="598" t="str">
        <f>CONCATENATE("KS2_",P3,"_Girls")</f>
        <v>KS2__Girls</v>
      </c>
    </row>
    <row r="33" spans="1:21" x14ac:dyDescent="0.2">
      <c r="A33" s="620" t="s">
        <v>154</v>
      </c>
      <c r="B33" s="639">
        <v>11196</v>
      </c>
      <c r="C33" s="639">
        <v>43865</v>
      </c>
      <c r="D33" s="639">
        <v>251563</v>
      </c>
      <c r="E33" s="639">
        <v>106089</v>
      </c>
      <c r="F33" s="623" t="s">
        <v>77</v>
      </c>
      <c r="G33" s="623" t="s">
        <v>77</v>
      </c>
      <c r="H33" s="639">
        <v>2343</v>
      </c>
      <c r="I33" s="639">
        <v>2174</v>
      </c>
      <c r="J33" s="639">
        <v>6679</v>
      </c>
      <c r="K33" s="639">
        <v>32669</v>
      </c>
      <c r="L33" s="639">
        <v>145474</v>
      </c>
      <c r="M33" s="639">
        <v>102306</v>
      </c>
      <c r="N33" s="639">
        <v>3783</v>
      </c>
      <c r="O33" s="639">
        <v>96</v>
      </c>
      <c r="P33" s="623" t="s">
        <v>77</v>
      </c>
      <c r="Q33" s="640">
        <v>209</v>
      </c>
      <c r="R33" s="640">
        <v>295733</v>
      </c>
      <c r="U33" s="598" t="str">
        <f>CONCATENATE("KS2_",P3,"_All")</f>
        <v>KS2__All</v>
      </c>
    </row>
    <row r="34" spans="1:21" x14ac:dyDescent="0.2">
      <c r="A34" s="620" t="s">
        <v>155</v>
      </c>
      <c r="B34" s="639">
        <v>12392</v>
      </c>
      <c r="C34" s="639">
        <v>37333</v>
      </c>
      <c r="D34" s="639">
        <v>258100</v>
      </c>
      <c r="E34" s="639">
        <v>138064</v>
      </c>
      <c r="F34" s="623" t="s">
        <v>77</v>
      </c>
      <c r="G34" s="623" t="s">
        <v>77</v>
      </c>
      <c r="H34" s="639">
        <v>2324</v>
      </c>
      <c r="I34" s="639">
        <v>2219</v>
      </c>
      <c r="J34" s="639">
        <v>7849</v>
      </c>
      <c r="K34" s="639">
        <v>24941</v>
      </c>
      <c r="L34" s="639">
        <v>120036</v>
      </c>
      <c r="M34" s="639">
        <v>132650</v>
      </c>
      <c r="N34" s="639">
        <v>5414</v>
      </c>
      <c r="O34" s="639">
        <v>89</v>
      </c>
      <c r="P34" s="623" t="s">
        <v>77</v>
      </c>
      <c r="Q34" s="640">
        <v>211</v>
      </c>
      <c r="R34" s="640">
        <v>295733</v>
      </c>
    </row>
    <row r="35" spans="1:21" x14ac:dyDescent="0.2">
      <c r="A35" s="627" t="s">
        <v>156</v>
      </c>
      <c r="B35" s="639">
        <v>13934</v>
      </c>
      <c r="C35" s="639">
        <v>50654</v>
      </c>
      <c r="D35" s="639">
        <v>244770</v>
      </c>
      <c r="E35" s="639">
        <v>84420</v>
      </c>
      <c r="F35" s="623" t="s">
        <v>77</v>
      </c>
      <c r="G35" s="623" t="s">
        <v>77</v>
      </c>
      <c r="H35" s="639">
        <v>2487</v>
      </c>
      <c r="I35" s="639">
        <v>2591</v>
      </c>
      <c r="J35" s="639">
        <v>8856</v>
      </c>
      <c r="K35" s="639">
        <v>36720</v>
      </c>
      <c r="L35" s="639">
        <v>160350</v>
      </c>
      <c r="M35" s="639">
        <v>80048</v>
      </c>
      <c r="N35" s="639">
        <v>4372</v>
      </c>
      <c r="O35" s="639">
        <v>104</v>
      </c>
      <c r="P35" s="623" t="s">
        <v>77</v>
      </c>
      <c r="Q35" s="640">
        <v>206</v>
      </c>
      <c r="R35" s="640">
        <v>295734</v>
      </c>
    </row>
    <row r="36" spans="1:21" x14ac:dyDescent="0.2">
      <c r="A36" s="620" t="s">
        <v>157</v>
      </c>
      <c r="B36" s="639">
        <v>9930</v>
      </c>
      <c r="C36" s="639">
        <v>35372</v>
      </c>
      <c r="D36" s="639">
        <v>260074</v>
      </c>
      <c r="E36" s="639">
        <v>139635</v>
      </c>
      <c r="F36" s="623" t="s">
        <v>77</v>
      </c>
      <c r="G36" s="623" t="s">
        <v>77</v>
      </c>
      <c r="H36" s="639">
        <v>2086</v>
      </c>
      <c r="I36" s="639">
        <v>1654</v>
      </c>
      <c r="J36" s="639">
        <v>6190</v>
      </c>
      <c r="K36" s="639">
        <v>25442</v>
      </c>
      <c r="L36" s="639">
        <v>120439</v>
      </c>
      <c r="M36" s="639">
        <v>108725</v>
      </c>
      <c r="N36" s="639">
        <v>30910</v>
      </c>
      <c r="O36" s="639">
        <v>99</v>
      </c>
      <c r="P36" s="623" t="s">
        <v>77</v>
      </c>
      <c r="Q36" s="640">
        <v>194</v>
      </c>
      <c r="R36" s="640">
        <v>295739</v>
      </c>
    </row>
    <row r="37" spans="1:21" x14ac:dyDescent="0.2">
      <c r="A37" s="620" t="s">
        <v>158</v>
      </c>
      <c r="B37" s="639">
        <v>11922</v>
      </c>
      <c r="C37" s="639">
        <v>46760</v>
      </c>
      <c r="D37" s="639">
        <v>248661</v>
      </c>
      <c r="E37" s="639">
        <v>126667</v>
      </c>
      <c r="F37" s="623" t="s">
        <v>77</v>
      </c>
      <c r="G37" s="623" t="s">
        <v>77</v>
      </c>
      <c r="H37" s="639">
        <v>2252</v>
      </c>
      <c r="I37" s="639">
        <v>1956</v>
      </c>
      <c r="J37" s="639">
        <v>7714</v>
      </c>
      <c r="K37" s="639">
        <v>34838</v>
      </c>
      <c r="L37" s="639">
        <v>121994</v>
      </c>
      <c r="M37" s="639">
        <v>100494</v>
      </c>
      <c r="N37" s="639">
        <v>26173</v>
      </c>
      <c r="O37" s="639">
        <v>97</v>
      </c>
      <c r="P37" s="623" t="s">
        <v>77</v>
      </c>
      <c r="Q37" s="640">
        <v>192</v>
      </c>
      <c r="R37" s="640">
        <v>295710</v>
      </c>
    </row>
    <row r="38" spans="1:21" x14ac:dyDescent="0.2">
      <c r="A38" s="620" t="s">
        <v>159</v>
      </c>
      <c r="B38" s="639">
        <v>10042</v>
      </c>
      <c r="C38" s="639">
        <v>36152</v>
      </c>
      <c r="D38" s="639">
        <v>259271</v>
      </c>
      <c r="E38" s="639">
        <v>138951</v>
      </c>
      <c r="F38" s="623" t="s">
        <v>77</v>
      </c>
      <c r="G38" s="623" t="s">
        <v>77</v>
      </c>
      <c r="H38" s="639">
        <v>2064</v>
      </c>
      <c r="I38" s="639">
        <v>1666</v>
      </c>
      <c r="J38" s="639">
        <v>6312</v>
      </c>
      <c r="K38" s="639">
        <v>26110</v>
      </c>
      <c r="L38" s="639">
        <v>120320</v>
      </c>
      <c r="M38" s="639">
        <v>108069</v>
      </c>
      <c r="N38" s="639">
        <v>30882</v>
      </c>
      <c r="O38" s="639">
        <v>95</v>
      </c>
      <c r="P38" s="623" t="s">
        <v>77</v>
      </c>
      <c r="Q38" s="640">
        <v>193</v>
      </c>
      <c r="R38" s="640">
        <v>295711</v>
      </c>
    </row>
    <row r="39" spans="1:21" x14ac:dyDescent="0.2">
      <c r="A39" s="620" t="s">
        <v>160</v>
      </c>
      <c r="B39" s="639">
        <v>10285</v>
      </c>
      <c r="C39" s="639">
        <v>39297</v>
      </c>
      <c r="D39" s="639">
        <v>256123</v>
      </c>
      <c r="E39" s="639">
        <v>130759</v>
      </c>
      <c r="F39" s="623" t="s">
        <v>77</v>
      </c>
      <c r="G39" s="623" t="s">
        <v>77</v>
      </c>
      <c r="H39" s="639">
        <v>2247</v>
      </c>
      <c r="I39" s="639">
        <v>1769</v>
      </c>
      <c r="J39" s="639">
        <v>6269</v>
      </c>
      <c r="K39" s="639">
        <v>29012</v>
      </c>
      <c r="L39" s="639">
        <v>125364</v>
      </c>
      <c r="M39" s="639">
        <v>105800</v>
      </c>
      <c r="N39" s="639">
        <v>24959</v>
      </c>
      <c r="O39" s="639">
        <v>99</v>
      </c>
      <c r="P39" s="623" t="s">
        <v>77</v>
      </c>
      <c r="Q39" s="640">
        <v>192</v>
      </c>
      <c r="R39" s="640">
        <v>295711</v>
      </c>
    </row>
    <row r="40" spans="1:21" x14ac:dyDescent="0.2">
      <c r="A40" s="620" t="s">
        <v>161</v>
      </c>
      <c r="B40" s="639">
        <v>10386</v>
      </c>
      <c r="C40" s="639">
        <v>38996</v>
      </c>
      <c r="D40" s="639">
        <v>256314</v>
      </c>
      <c r="E40" s="639">
        <v>132263</v>
      </c>
      <c r="F40" s="623" t="s">
        <v>77</v>
      </c>
      <c r="G40" s="623" t="s">
        <v>77</v>
      </c>
      <c r="H40" s="639">
        <v>2183</v>
      </c>
      <c r="I40" s="639">
        <v>1734</v>
      </c>
      <c r="J40" s="639">
        <v>6469</v>
      </c>
      <c r="K40" s="639">
        <v>28610</v>
      </c>
      <c r="L40" s="639">
        <v>124051</v>
      </c>
      <c r="M40" s="639">
        <v>106388</v>
      </c>
      <c r="N40" s="639">
        <v>25875</v>
      </c>
      <c r="O40" s="639">
        <v>101</v>
      </c>
      <c r="P40" s="623" t="s">
        <v>77</v>
      </c>
      <c r="Q40" s="640">
        <v>300</v>
      </c>
      <c r="R40" s="640">
        <v>295711</v>
      </c>
    </row>
    <row r="41" spans="1:21" x14ac:dyDescent="0.2">
      <c r="A41" s="620" t="s">
        <v>162</v>
      </c>
      <c r="B41" s="639">
        <v>9311</v>
      </c>
      <c r="C41" s="639">
        <v>37307</v>
      </c>
      <c r="D41" s="639">
        <v>258021</v>
      </c>
      <c r="E41" s="639">
        <v>116775</v>
      </c>
      <c r="F41" s="623" t="s">
        <v>77</v>
      </c>
      <c r="G41" s="623" t="s">
        <v>77</v>
      </c>
      <c r="H41" s="639">
        <v>2527</v>
      </c>
      <c r="I41" s="639">
        <v>1560</v>
      </c>
      <c r="J41" s="639">
        <v>5224</v>
      </c>
      <c r="K41" s="639">
        <v>27996</v>
      </c>
      <c r="L41" s="639">
        <v>141246</v>
      </c>
      <c r="M41" s="639">
        <v>115205</v>
      </c>
      <c r="N41" s="639">
        <v>1570</v>
      </c>
      <c r="O41" s="639">
        <v>123</v>
      </c>
      <c r="P41" s="623" t="s">
        <v>77</v>
      </c>
      <c r="Q41" s="640">
        <v>234</v>
      </c>
      <c r="R41" s="640">
        <v>295685</v>
      </c>
    </row>
    <row r="42" spans="1:21" x14ac:dyDescent="0.2">
      <c r="A42" s="620" t="s">
        <v>163</v>
      </c>
      <c r="B42" s="639">
        <v>10123</v>
      </c>
      <c r="C42" s="639">
        <v>43410</v>
      </c>
      <c r="D42" s="639">
        <v>251914</v>
      </c>
      <c r="E42" s="639">
        <v>113128</v>
      </c>
      <c r="F42" s="623" t="s">
        <v>77</v>
      </c>
      <c r="G42" s="623" t="s">
        <v>77</v>
      </c>
      <c r="H42" s="639">
        <v>2546</v>
      </c>
      <c r="I42" s="639">
        <v>1677</v>
      </c>
      <c r="J42" s="639">
        <v>5900</v>
      </c>
      <c r="K42" s="639">
        <v>33287</v>
      </c>
      <c r="L42" s="639">
        <v>138786</v>
      </c>
      <c r="M42" s="639">
        <v>111348</v>
      </c>
      <c r="N42" s="639">
        <v>1780</v>
      </c>
      <c r="O42" s="639">
        <v>119</v>
      </c>
      <c r="P42" s="623" t="s">
        <v>77</v>
      </c>
      <c r="Q42" s="640">
        <v>230</v>
      </c>
      <c r="R42" s="640">
        <v>295673</v>
      </c>
    </row>
    <row r="43" spans="1:21" x14ac:dyDescent="0.2">
      <c r="A43" s="620" t="s">
        <v>164</v>
      </c>
      <c r="B43" s="639">
        <v>9083</v>
      </c>
      <c r="C43" s="639">
        <v>37190</v>
      </c>
      <c r="D43" s="639">
        <v>258121</v>
      </c>
      <c r="E43" s="639">
        <v>116917</v>
      </c>
      <c r="F43" s="623" t="s">
        <v>77</v>
      </c>
      <c r="G43" s="623" t="s">
        <v>77</v>
      </c>
      <c r="H43" s="639">
        <v>2504</v>
      </c>
      <c r="I43" s="639">
        <v>1509</v>
      </c>
      <c r="J43" s="639">
        <v>5070</v>
      </c>
      <c r="K43" s="639">
        <v>28107</v>
      </c>
      <c r="L43" s="639">
        <v>141204</v>
      </c>
      <c r="M43" s="639">
        <v>115290</v>
      </c>
      <c r="N43" s="639">
        <v>1627</v>
      </c>
      <c r="O43" s="639">
        <v>121</v>
      </c>
      <c r="P43" s="623" t="s">
        <v>77</v>
      </c>
      <c r="Q43" s="640">
        <v>241</v>
      </c>
      <c r="R43" s="640">
        <v>295673</v>
      </c>
    </row>
    <row r="44" spans="1:21" x14ac:dyDescent="0.2">
      <c r="A44" s="620" t="s">
        <v>165</v>
      </c>
      <c r="B44" s="639">
        <v>9397</v>
      </c>
      <c r="C44" s="639">
        <v>39455</v>
      </c>
      <c r="D44" s="639">
        <v>255854</v>
      </c>
      <c r="E44" s="639">
        <v>112648</v>
      </c>
      <c r="F44" s="623" t="s">
        <v>77</v>
      </c>
      <c r="G44" s="623" t="s">
        <v>77</v>
      </c>
      <c r="H44" s="639">
        <v>2542</v>
      </c>
      <c r="I44" s="639">
        <v>1549</v>
      </c>
      <c r="J44" s="639">
        <v>5306</v>
      </c>
      <c r="K44" s="639">
        <v>30058</v>
      </c>
      <c r="L44" s="639">
        <v>143206</v>
      </c>
      <c r="M44" s="639">
        <v>111225</v>
      </c>
      <c r="N44" s="639">
        <v>1423</v>
      </c>
      <c r="O44" s="639">
        <v>122</v>
      </c>
      <c r="P44" s="623" t="s">
        <v>77</v>
      </c>
      <c r="Q44" s="640">
        <v>242</v>
      </c>
      <c r="R44" s="640">
        <v>295673</v>
      </c>
    </row>
    <row r="45" spans="1:21" x14ac:dyDescent="0.2">
      <c r="A45" s="620" t="s">
        <v>166</v>
      </c>
      <c r="B45" s="639">
        <v>9522</v>
      </c>
      <c r="C45" s="639">
        <v>40177</v>
      </c>
      <c r="D45" s="639">
        <v>255132</v>
      </c>
      <c r="E45" s="639">
        <v>112916</v>
      </c>
      <c r="F45" s="623" t="s">
        <v>77</v>
      </c>
      <c r="G45" s="623" t="s">
        <v>77</v>
      </c>
      <c r="H45" s="639">
        <v>2534</v>
      </c>
      <c r="I45" s="639">
        <v>1647</v>
      </c>
      <c r="J45" s="639">
        <v>5341</v>
      </c>
      <c r="K45" s="639">
        <v>30655</v>
      </c>
      <c r="L45" s="639">
        <v>142216</v>
      </c>
      <c r="M45" s="639">
        <v>111367</v>
      </c>
      <c r="N45" s="639">
        <v>1549</v>
      </c>
      <c r="O45" s="639">
        <v>122</v>
      </c>
      <c r="P45" s="623" t="s">
        <v>77</v>
      </c>
      <c r="Q45" s="640">
        <v>241</v>
      </c>
      <c r="R45" s="640">
        <v>295672</v>
      </c>
    </row>
    <row r="46" spans="1:21" x14ac:dyDescent="0.2">
      <c r="A46" s="620"/>
      <c r="B46" s="621"/>
      <c r="C46" s="621"/>
      <c r="D46" s="621"/>
      <c r="E46" s="621"/>
      <c r="F46" s="622"/>
      <c r="G46" s="622"/>
      <c r="H46" s="622"/>
      <c r="I46" s="622"/>
      <c r="J46" s="622"/>
      <c r="K46" s="622"/>
      <c r="L46" s="622"/>
      <c r="M46" s="622"/>
      <c r="N46" s="622"/>
      <c r="O46" s="622"/>
      <c r="P46" s="622"/>
      <c r="Q46" s="622"/>
      <c r="R46" s="622"/>
    </row>
    <row r="47" spans="1:21" x14ac:dyDescent="0.2">
      <c r="A47" s="618" t="s">
        <v>30</v>
      </c>
      <c r="B47" s="628"/>
      <c r="C47" s="628"/>
      <c r="D47" s="628"/>
      <c r="E47" s="628"/>
      <c r="F47" s="622"/>
      <c r="G47" s="622"/>
      <c r="H47" s="622"/>
      <c r="I47" s="622"/>
      <c r="J47" s="622"/>
      <c r="K47" s="622"/>
      <c r="L47" s="622"/>
      <c r="M47" s="622"/>
      <c r="N47" s="622"/>
      <c r="O47" s="622"/>
      <c r="P47" s="622"/>
      <c r="Q47" s="622"/>
      <c r="R47" s="622"/>
    </row>
    <row r="48" spans="1:21" x14ac:dyDescent="0.2">
      <c r="A48" s="620" t="s">
        <v>150</v>
      </c>
      <c r="B48" s="639">
        <v>10112</v>
      </c>
      <c r="C48" s="639">
        <v>24145</v>
      </c>
      <c r="D48" s="639">
        <v>258400</v>
      </c>
      <c r="E48" s="639">
        <v>150370</v>
      </c>
      <c r="F48" s="639">
        <v>5699</v>
      </c>
      <c r="G48" s="639">
        <v>4413</v>
      </c>
      <c r="H48" s="623" t="s">
        <v>77</v>
      </c>
      <c r="I48" s="623" t="s">
        <v>77</v>
      </c>
      <c r="J48" s="623" t="s">
        <v>77</v>
      </c>
      <c r="K48" s="639">
        <v>14033</v>
      </c>
      <c r="L48" s="639">
        <v>108030</v>
      </c>
      <c r="M48" s="639">
        <v>149240</v>
      </c>
      <c r="N48" s="639">
        <v>1130</v>
      </c>
      <c r="O48" s="639">
        <v>386</v>
      </c>
      <c r="P48" s="639">
        <v>124</v>
      </c>
      <c r="Q48" s="623" t="s">
        <v>77</v>
      </c>
      <c r="R48" s="640">
        <v>283218</v>
      </c>
    </row>
    <row r="49" spans="1:18" x14ac:dyDescent="0.2">
      <c r="A49" s="620" t="s">
        <v>151</v>
      </c>
      <c r="B49" s="639">
        <v>8980</v>
      </c>
      <c r="C49" s="639">
        <v>43932</v>
      </c>
      <c r="D49" s="639">
        <v>238572</v>
      </c>
      <c r="E49" s="639">
        <v>173596</v>
      </c>
      <c r="F49" s="639">
        <v>5466</v>
      </c>
      <c r="G49" s="639">
        <v>3514</v>
      </c>
      <c r="H49" s="623" t="s">
        <v>77</v>
      </c>
      <c r="I49" s="623" t="s">
        <v>77</v>
      </c>
      <c r="J49" s="623" t="s">
        <v>77</v>
      </c>
      <c r="K49" s="639">
        <v>34952</v>
      </c>
      <c r="L49" s="639">
        <v>64976</v>
      </c>
      <c r="M49" s="639">
        <v>159402</v>
      </c>
      <c r="N49" s="639">
        <v>14194</v>
      </c>
      <c r="O49" s="639">
        <v>410</v>
      </c>
      <c r="P49" s="639">
        <v>106</v>
      </c>
      <c r="Q49" s="623" t="s">
        <v>77</v>
      </c>
      <c r="R49" s="640">
        <v>283179</v>
      </c>
    </row>
    <row r="50" spans="1:18" x14ac:dyDescent="0.2">
      <c r="A50" s="624" t="s">
        <v>152</v>
      </c>
      <c r="B50" s="639">
        <v>9327</v>
      </c>
      <c r="C50" s="639">
        <v>35813</v>
      </c>
      <c r="D50" s="639">
        <v>246332</v>
      </c>
      <c r="E50" s="639">
        <v>106167</v>
      </c>
      <c r="F50" s="639">
        <v>5568</v>
      </c>
      <c r="G50" s="639">
        <v>2617</v>
      </c>
      <c r="H50" s="623" t="s">
        <v>77</v>
      </c>
      <c r="I50" s="623" t="s">
        <v>77</v>
      </c>
      <c r="J50" s="623">
        <v>1142</v>
      </c>
      <c r="K50" s="639">
        <v>26486</v>
      </c>
      <c r="L50" s="639">
        <v>140165</v>
      </c>
      <c r="M50" s="639">
        <v>85963</v>
      </c>
      <c r="N50" s="639">
        <v>20204</v>
      </c>
      <c r="O50" s="639">
        <v>518</v>
      </c>
      <c r="P50" s="639">
        <v>111</v>
      </c>
      <c r="Q50" s="623" t="s">
        <v>77</v>
      </c>
      <c r="R50" s="640">
        <v>283140</v>
      </c>
    </row>
    <row r="51" spans="1:18" x14ac:dyDescent="0.2">
      <c r="A51" s="625"/>
      <c r="B51" s="626"/>
      <c r="C51" s="626"/>
      <c r="D51" s="626"/>
      <c r="E51" s="626"/>
      <c r="F51" s="622"/>
      <c r="G51" s="622"/>
      <c r="H51" s="622"/>
      <c r="I51" s="622"/>
      <c r="J51" s="622"/>
      <c r="K51" s="622"/>
      <c r="L51" s="622"/>
      <c r="M51" s="622"/>
      <c r="N51" s="622"/>
      <c r="O51" s="622"/>
      <c r="P51" s="622"/>
      <c r="Q51" s="622"/>
      <c r="R51" s="622"/>
    </row>
    <row r="52" spans="1:18" x14ac:dyDescent="0.2">
      <c r="A52" s="620" t="s">
        <v>153</v>
      </c>
      <c r="B52" s="639">
        <v>6001</v>
      </c>
      <c r="C52" s="639">
        <v>22282</v>
      </c>
      <c r="D52" s="639">
        <v>260558</v>
      </c>
      <c r="E52" s="639">
        <v>142143</v>
      </c>
      <c r="F52" s="623" t="s">
        <v>77</v>
      </c>
      <c r="G52" s="623" t="s">
        <v>77</v>
      </c>
      <c r="H52" s="639">
        <v>1172</v>
      </c>
      <c r="I52" s="639">
        <v>1131</v>
      </c>
      <c r="J52" s="639">
        <v>3698</v>
      </c>
      <c r="K52" s="639">
        <v>16281</v>
      </c>
      <c r="L52" s="639">
        <v>118415</v>
      </c>
      <c r="M52" s="639">
        <v>135600</v>
      </c>
      <c r="N52" s="639">
        <v>6543</v>
      </c>
      <c r="O52" s="639">
        <v>53</v>
      </c>
      <c r="P52" s="623" t="s">
        <v>77</v>
      </c>
      <c r="Q52" s="640">
        <v>144</v>
      </c>
      <c r="R52" s="640">
        <v>283037</v>
      </c>
    </row>
    <row r="53" spans="1:18" x14ac:dyDescent="0.2">
      <c r="A53" s="620" t="s">
        <v>154</v>
      </c>
      <c r="B53" s="639">
        <v>5964</v>
      </c>
      <c r="C53" s="639">
        <v>25046</v>
      </c>
      <c r="D53" s="639">
        <v>257788</v>
      </c>
      <c r="E53" s="639">
        <v>133492</v>
      </c>
      <c r="F53" s="623" t="s">
        <v>77</v>
      </c>
      <c r="G53" s="623" t="s">
        <v>77</v>
      </c>
      <c r="H53" s="639">
        <v>1159</v>
      </c>
      <c r="I53" s="639">
        <v>1175</v>
      </c>
      <c r="J53" s="639">
        <v>3630</v>
      </c>
      <c r="K53" s="639">
        <v>19082</v>
      </c>
      <c r="L53" s="639">
        <v>124296</v>
      </c>
      <c r="M53" s="639">
        <v>127709</v>
      </c>
      <c r="N53" s="639">
        <v>5783</v>
      </c>
      <c r="O53" s="639">
        <v>53</v>
      </c>
      <c r="P53" s="623" t="s">
        <v>77</v>
      </c>
      <c r="Q53" s="640">
        <v>145</v>
      </c>
      <c r="R53" s="640">
        <v>283032</v>
      </c>
    </row>
    <row r="54" spans="1:18" x14ac:dyDescent="0.2">
      <c r="A54" s="620" t="s">
        <v>155</v>
      </c>
      <c r="B54" s="639">
        <v>6427</v>
      </c>
      <c r="C54" s="639">
        <v>21854</v>
      </c>
      <c r="D54" s="639">
        <v>260976</v>
      </c>
      <c r="E54" s="639">
        <v>164836</v>
      </c>
      <c r="F54" s="623" t="s">
        <v>77</v>
      </c>
      <c r="G54" s="623" t="s">
        <v>77</v>
      </c>
      <c r="H54" s="639">
        <v>1153</v>
      </c>
      <c r="I54" s="639">
        <v>1143</v>
      </c>
      <c r="J54" s="639">
        <v>4131</v>
      </c>
      <c r="K54" s="639">
        <v>15427</v>
      </c>
      <c r="L54" s="639">
        <v>96140</v>
      </c>
      <c r="M54" s="639">
        <v>155042</v>
      </c>
      <c r="N54" s="639">
        <v>9794</v>
      </c>
      <c r="O54" s="639">
        <v>53</v>
      </c>
      <c r="P54" s="623" t="s">
        <v>77</v>
      </c>
      <c r="Q54" s="640">
        <v>146</v>
      </c>
      <c r="R54" s="640">
        <v>283029</v>
      </c>
    </row>
    <row r="55" spans="1:18" x14ac:dyDescent="0.2">
      <c r="A55" s="627" t="s">
        <v>156</v>
      </c>
      <c r="B55" s="639">
        <v>6521</v>
      </c>
      <c r="C55" s="639">
        <v>25555</v>
      </c>
      <c r="D55" s="639">
        <v>257279</v>
      </c>
      <c r="E55" s="639">
        <v>123796</v>
      </c>
      <c r="F55" s="623" t="s">
        <v>77</v>
      </c>
      <c r="G55" s="623" t="s">
        <v>77</v>
      </c>
      <c r="H55" s="639">
        <v>1248</v>
      </c>
      <c r="I55" s="639">
        <v>1203</v>
      </c>
      <c r="J55" s="639">
        <v>4070</v>
      </c>
      <c r="K55" s="639">
        <v>19034</v>
      </c>
      <c r="L55" s="639">
        <v>133483</v>
      </c>
      <c r="M55" s="639">
        <v>115452</v>
      </c>
      <c r="N55" s="639">
        <v>8344</v>
      </c>
      <c r="O55" s="639">
        <v>55</v>
      </c>
      <c r="P55" s="623" t="s">
        <v>77</v>
      </c>
      <c r="Q55" s="640">
        <v>142</v>
      </c>
      <c r="R55" s="640">
        <v>283031</v>
      </c>
    </row>
    <row r="56" spans="1:18" x14ac:dyDescent="0.2">
      <c r="A56" s="620" t="s">
        <v>157</v>
      </c>
      <c r="B56" s="639">
        <v>6264</v>
      </c>
      <c r="C56" s="639">
        <v>29354</v>
      </c>
      <c r="D56" s="639">
        <v>253489</v>
      </c>
      <c r="E56" s="639">
        <v>124703</v>
      </c>
      <c r="F56" s="623" t="s">
        <v>77</v>
      </c>
      <c r="G56" s="623" t="s">
        <v>77</v>
      </c>
      <c r="H56" s="639">
        <v>1096</v>
      </c>
      <c r="I56" s="639">
        <v>934</v>
      </c>
      <c r="J56" s="639">
        <v>4234</v>
      </c>
      <c r="K56" s="639">
        <v>23090</v>
      </c>
      <c r="L56" s="639">
        <v>128786</v>
      </c>
      <c r="M56" s="639">
        <v>103496</v>
      </c>
      <c r="N56" s="639">
        <v>21207</v>
      </c>
      <c r="O56" s="639">
        <v>57</v>
      </c>
      <c r="P56" s="623" t="s">
        <v>77</v>
      </c>
      <c r="Q56" s="640">
        <v>133</v>
      </c>
      <c r="R56" s="640">
        <v>283033</v>
      </c>
    </row>
    <row r="57" spans="1:18" x14ac:dyDescent="0.2">
      <c r="A57" s="620" t="s">
        <v>158</v>
      </c>
      <c r="B57" s="639">
        <v>7786</v>
      </c>
      <c r="C57" s="639">
        <v>40937</v>
      </c>
      <c r="D57" s="639">
        <v>241886</v>
      </c>
      <c r="E57" s="639">
        <v>111892</v>
      </c>
      <c r="F57" s="623" t="s">
        <v>77</v>
      </c>
      <c r="G57" s="623" t="s">
        <v>77</v>
      </c>
      <c r="H57" s="639">
        <v>1161</v>
      </c>
      <c r="I57" s="639">
        <v>1132</v>
      </c>
      <c r="J57" s="639">
        <v>5493</v>
      </c>
      <c r="K57" s="639">
        <v>33151</v>
      </c>
      <c r="L57" s="639">
        <v>129994</v>
      </c>
      <c r="M57" s="639">
        <v>94231</v>
      </c>
      <c r="N57" s="639">
        <v>17661</v>
      </c>
      <c r="O57" s="639">
        <v>60</v>
      </c>
      <c r="P57" s="623" t="s">
        <v>77</v>
      </c>
      <c r="Q57" s="640">
        <v>133</v>
      </c>
      <c r="R57" s="640">
        <v>283016</v>
      </c>
    </row>
    <row r="58" spans="1:18" x14ac:dyDescent="0.2">
      <c r="A58" s="620" t="s">
        <v>159</v>
      </c>
      <c r="B58" s="639">
        <v>6413</v>
      </c>
      <c r="C58" s="639">
        <v>30256</v>
      </c>
      <c r="D58" s="639">
        <v>252572</v>
      </c>
      <c r="E58" s="639">
        <v>123810</v>
      </c>
      <c r="F58" s="623" t="s">
        <v>77</v>
      </c>
      <c r="G58" s="623" t="s">
        <v>77</v>
      </c>
      <c r="H58" s="639">
        <v>1092</v>
      </c>
      <c r="I58" s="639">
        <v>952</v>
      </c>
      <c r="J58" s="639">
        <v>4369</v>
      </c>
      <c r="K58" s="639">
        <v>23843</v>
      </c>
      <c r="L58" s="639">
        <v>128762</v>
      </c>
      <c r="M58" s="639">
        <v>102689</v>
      </c>
      <c r="N58" s="639">
        <v>21121</v>
      </c>
      <c r="O58" s="639">
        <v>57</v>
      </c>
      <c r="P58" s="623" t="s">
        <v>77</v>
      </c>
      <c r="Q58" s="640">
        <v>132</v>
      </c>
      <c r="R58" s="640">
        <v>283017</v>
      </c>
    </row>
    <row r="59" spans="1:18" x14ac:dyDescent="0.2">
      <c r="A59" s="620" t="s">
        <v>160</v>
      </c>
      <c r="B59" s="639">
        <v>6422</v>
      </c>
      <c r="C59" s="639">
        <v>31883</v>
      </c>
      <c r="D59" s="639">
        <v>250945</v>
      </c>
      <c r="E59" s="639">
        <v>119380</v>
      </c>
      <c r="F59" s="623" t="s">
        <v>77</v>
      </c>
      <c r="G59" s="623" t="s">
        <v>77</v>
      </c>
      <c r="H59" s="639">
        <v>1157</v>
      </c>
      <c r="I59" s="639">
        <v>984</v>
      </c>
      <c r="J59" s="639">
        <v>4281</v>
      </c>
      <c r="K59" s="639">
        <v>25461</v>
      </c>
      <c r="L59" s="639">
        <v>131565</v>
      </c>
      <c r="M59" s="639">
        <v>101739</v>
      </c>
      <c r="N59" s="639">
        <v>17641</v>
      </c>
      <c r="O59" s="639">
        <v>57</v>
      </c>
      <c r="P59" s="623" t="s">
        <v>77</v>
      </c>
      <c r="Q59" s="640">
        <v>132</v>
      </c>
      <c r="R59" s="640">
        <v>283017</v>
      </c>
    </row>
    <row r="60" spans="1:18" x14ac:dyDescent="0.2">
      <c r="A60" s="620" t="s">
        <v>161</v>
      </c>
      <c r="B60" s="639">
        <v>6571</v>
      </c>
      <c r="C60" s="639">
        <v>32296</v>
      </c>
      <c r="D60" s="639">
        <v>250477</v>
      </c>
      <c r="E60" s="639">
        <v>118946</v>
      </c>
      <c r="F60" s="623" t="s">
        <v>77</v>
      </c>
      <c r="G60" s="623" t="s">
        <v>77</v>
      </c>
      <c r="H60" s="639">
        <v>1116</v>
      </c>
      <c r="I60" s="639">
        <v>968</v>
      </c>
      <c r="J60" s="639">
        <v>4487</v>
      </c>
      <c r="K60" s="639">
        <v>25725</v>
      </c>
      <c r="L60" s="639">
        <v>131531</v>
      </c>
      <c r="M60" s="639">
        <v>101168</v>
      </c>
      <c r="N60" s="639">
        <v>17778</v>
      </c>
      <c r="O60" s="639">
        <v>58</v>
      </c>
      <c r="P60" s="623" t="s">
        <v>77</v>
      </c>
      <c r="Q60" s="640">
        <v>186</v>
      </c>
      <c r="R60" s="640">
        <v>283017</v>
      </c>
    </row>
    <row r="61" spans="1:18" x14ac:dyDescent="0.2">
      <c r="A61" s="620" t="s">
        <v>162</v>
      </c>
      <c r="B61" s="639">
        <v>5538</v>
      </c>
      <c r="C61" s="639">
        <v>26900</v>
      </c>
      <c r="D61" s="639">
        <v>255713</v>
      </c>
      <c r="E61" s="639">
        <v>113933</v>
      </c>
      <c r="F61" s="623" t="s">
        <v>77</v>
      </c>
      <c r="G61" s="623" t="s">
        <v>77</v>
      </c>
      <c r="H61" s="639">
        <v>1275</v>
      </c>
      <c r="I61" s="639">
        <v>946</v>
      </c>
      <c r="J61" s="639">
        <v>3317</v>
      </c>
      <c r="K61" s="639">
        <v>21362</v>
      </c>
      <c r="L61" s="639">
        <v>141780</v>
      </c>
      <c r="M61" s="639">
        <v>112904</v>
      </c>
      <c r="N61" s="639">
        <v>1029</v>
      </c>
      <c r="O61" s="639">
        <v>74</v>
      </c>
      <c r="P61" s="623" t="s">
        <v>77</v>
      </c>
      <c r="Q61" s="640">
        <v>165</v>
      </c>
      <c r="R61" s="640">
        <v>282852</v>
      </c>
    </row>
    <row r="62" spans="1:18" x14ac:dyDescent="0.2">
      <c r="A62" s="620" t="s">
        <v>163</v>
      </c>
      <c r="B62" s="639">
        <v>6074</v>
      </c>
      <c r="C62" s="639">
        <v>32405</v>
      </c>
      <c r="D62" s="639">
        <v>250204</v>
      </c>
      <c r="E62" s="639">
        <v>110046</v>
      </c>
      <c r="F62" s="623" t="s">
        <v>77</v>
      </c>
      <c r="G62" s="623" t="s">
        <v>77</v>
      </c>
      <c r="H62" s="639">
        <v>1279</v>
      </c>
      <c r="I62" s="639">
        <v>1012</v>
      </c>
      <c r="J62" s="639">
        <v>3783</v>
      </c>
      <c r="K62" s="639">
        <v>26331</v>
      </c>
      <c r="L62" s="639">
        <v>140158</v>
      </c>
      <c r="M62" s="639">
        <v>108843</v>
      </c>
      <c r="N62" s="639">
        <v>1203</v>
      </c>
      <c r="O62" s="639">
        <v>75</v>
      </c>
      <c r="P62" s="623" t="s">
        <v>77</v>
      </c>
      <c r="Q62" s="640">
        <v>161</v>
      </c>
      <c r="R62" s="640">
        <v>282845</v>
      </c>
    </row>
    <row r="63" spans="1:18" x14ac:dyDescent="0.2">
      <c r="A63" s="620" t="s">
        <v>164</v>
      </c>
      <c r="B63" s="639">
        <v>5384</v>
      </c>
      <c r="C63" s="639">
        <v>26393</v>
      </c>
      <c r="D63" s="639">
        <v>256212</v>
      </c>
      <c r="E63" s="639">
        <v>116783</v>
      </c>
      <c r="F63" s="623" t="s">
        <v>77</v>
      </c>
      <c r="G63" s="623" t="s">
        <v>77</v>
      </c>
      <c r="H63" s="639">
        <v>1270</v>
      </c>
      <c r="I63" s="639">
        <v>889</v>
      </c>
      <c r="J63" s="639">
        <v>3225</v>
      </c>
      <c r="K63" s="639">
        <v>21009</v>
      </c>
      <c r="L63" s="639">
        <v>139429</v>
      </c>
      <c r="M63" s="639">
        <v>115648</v>
      </c>
      <c r="N63" s="639">
        <v>1135</v>
      </c>
      <c r="O63" s="639">
        <v>74</v>
      </c>
      <c r="P63" s="623" t="s">
        <v>77</v>
      </c>
      <c r="Q63" s="640">
        <v>166</v>
      </c>
      <c r="R63" s="640">
        <v>282845</v>
      </c>
    </row>
    <row r="64" spans="1:18" x14ac:dyDescent="0.2">
      <c r="A64" s="620" t="s">
        <v>165</v>
      </c>
      <c r="B64" s="639">
        <v>5653</v>
      </c>
      <c r="C64" s="639">
        <v>29115</v>
      </c>
      <c r="D64" s="639">
        <v>253489</v>
      </c>
      <c r="E64" s="639">
        <v>108603</v>
      </c>
      <c r="F64" s="623" t="s">
        <v>77</v>
      </c>
      <c r="G64" s="623" t="s">
        <v>77</v>
      </c>
      <c r="H64" s="639">
        <v>1290</v>
      </c>
      <c r="I64" s="639">
        <v>955</v>
      </c>
      <c r="J64" s="639">
        <v>3408</v>
      </c>
      <c r="K64" s="639">
        <v>23462</v>
      </c>
      <c r="L64" s="639">
        <v>144886</v>
      </c>
      <c r="M64" s="639">
        <v>107685</v>
      </c>
      <c r="N64" s="639">
        <v>918</v>
      </c>
      <c r="O64" s="639">
        <v>75</v>
      </c>
      <c r="P64" s="623" t="s">
        <v>77</v>
      </c>
      <c r="Q64" s="640">
        <v>166</v>
      </c>
      <c r="R64" s="640">
        <v>282845</v>
      </c>
    </row>
    <row r="65" spans="1:18" x14ac:dyDescent="0.2">
      <c r="A65" s="620" t="s">
        <v>166</v>
      </c>
      <c r="B65" s="639">
        <v>5777</v>
      </c>
      <c r="C65" s="639">
        <v>30080</v>
      </c>
      <c r="D65" s="639">
        <v>252525</v>
      </c>
      <c r="E65" s="639">
        <v>107267</v>
      </c>
      <c r="F65" s="623" t="s">
        <v>77</v>
      </c>
      <c r="G65" s="623" t="s">
        <v>77</v>
      </c>
      <c r="H65" s="639">
        <v>1280</v>
      </c>
      <c r="I65" s="639">
        <v>1001</v>
      </c>
      <c r="J65" s="639">
        <v>3496</v>
      </c>
      <c r="K65" s="639">
        <v>24303</v>
      </c>
      <c r="L65" s="639">
        <v>145258</v>
      </c>
      <c r="M65" s="639">
        <v>106293</v>
      </c>
      <c r="N65" s="639">
        <v>974</v>
      </c>
      <c r="O65" s="639">
        <v>74</v>
      </c>
      <c r="P65" s="623" t="s">
        <v>77</v>
      </c>
      <c r="Q65" s="640">
        <v>166</v>
      </c>
      <c r="R65" s="640">
        <v>282845</v>
      </c>
    </row>
    <row r="66" spans="1:18" x14ac:dyDescent="0.2">
      <c r="A66" s="633"/>
      <c r="B66" s="633"/>
      <c r="C66" s="633"/>
      <c r="D66" s="633"/>
      <c r="E66" s="633"/>
      <c r="F66" s="634"/>
      <c r="G66" s="634"/>
      <c r="H66" s="634"/>
      <c r="I66" s="634"/>
      <c r="J66" s="634"/>
      <c r="K66" s="634"/>
      <c r="L66" s="634"/>
      <c r="M66" s="634"/>
      <c r="N66" s="634"/>
      <c r="O66" s="634"/>
      <c r="P66" s="634"/>
      <c r="Q66" s="634"/>
      <c r="R66" s="634"/>
    </row>
    <row r="67" spans="1:18" x14ac:dyDescent="0.2">
      <c r="F67" s="635"/>
      <c r="G67" s="635"/>
      <c r="H67" s="635"/>
      <c r="I67" s="635"/>
      <c r="J67" s="635"/>
      <c r="K67" s="635"/>
      <c r="L67" s="635"/>
      <c r="M67" s="636"/>
      <c r="N67" s="635"/>
      <c r="O67" s="635"/>
      <c r="P67" s="635"/>
      <c r="Q67" s="635"/>
      <c r="R67" s="636" t="s">
        <v>167</v>
      </c>
    </row>
    <row r="68" spans="1:18" ht="22.5" x14ac:dyDescent="0.2">
      <c r="A68" s="613"/>
      <c r="B68" s="614" t="s">
        <v>143</v>
      </c>
      <c r="C68" s="614" t="s">
        <v>144</v>
      </c>
      <c r="D68" s="614" t="s">
        <v>145</v>
      </c>
      <c r="E68" s="614" t="s">
        <v>146</v>
      </c>
      <c r="F68" s="615" t="s">
        <v>70</v>
      </c>
      <c r="G68" s="615" t="s">
        <v>71</v>
      </c>
      <c r="H68" s="615" t="s">
        <v>147</v>
      </c>
      <c r="I68" s="615">
        <v>1</v>
      </c>
      <c r="J68" s="615">
        <v>2</v>
      </c>
      <c r="K68" s="615">
        <v>3</v>
      </c>
      <c r="L68" s="615">
        <v>4</v>
      </c>
      <c r="M68" s="615">
        <v>5</v>
      </c>
      <c r="N68" s="616">
        <v>6</v>
      </c>
      <c r="O68" s="616" t="s">
        <v>68</v>
      </c>
      <c r="P68" s="616" t="s">
        <v>69</v>
      </c>
      <c r="Q68" s="615" t="s">
        <v>148</v>
      </c>
      <c r="R68" s="617" t="s">
        <v>445</v>
      </c>
    </row>
    <row r="69" spans="1:18" x14ac:dyDescent="0.2">
      <c r="A69" s="618" t="s">
        <v>27</v>
      </c>
      <c r="B69" s="618"/>
      <c r="C69" s="618"/>
      <c r="D69" s="618"/>
      <c r="E69" s="618"/>
      <c r="F69" s="619"/>
      <c r="G69" s="619"/>
      <c r="H69" s="619"/>
      <c r="I69" s="619"/>
      <c r="J69" s="619"/>
      <c r="K69" s="619"/>
      <c r="L69" s="619"/>
      <c r="M69" s="619"/>
      <c r="N69" s="619"/>
      <c r="O69" s="619"/>
      <c r="P69" s="619"/>
      <c r="Q69" s="619"/>
      <c r="R69" s="619"/>
    </row>
    <row r="70" spans="1:18" x14ac:dyDescent="0.2">
      <c r="A70" s="620" t="s">
        <v>150</v>
      </c>
      <c r="B70" s="639">
        <v>5</v>
      </c>
      <c r="C70" s="639">
        <v>11</v>
      </c>
      <c r="D70" s="639">
        <v>89</v>
      </c>
      <c r="E70" s="639">
        <v>49</v>
      </c>
      <c r="F70" s="639">
        <v>3</v>
      </c>
      <c r="G70" s="639">
        <v>2</v>
      </c>
      <c r="H70" s="623" t="s">
        <v>77</v>
      </c>
      <c r="I70" s="623" t="s">
        <v>77</v>
      </c>
      <c r="J70" s="623" t="s">
        <v>77</v>
      </c>
      <c r="K70" s="639">
        <v>6</v>
      </c>
      <c r="L70" s="639">
        <v>40</v>
      </c>
      <c r="M70" s="639">
        <v>48</v>
      </c>
      <c r="N70" s="639">
        <v>0</v>
      </c>
      <c r="O70" s="639">
        <v>0</v>
      </c>
      <c r="P70" s="639">
        <v>0</v>
      </c>
      <c r="Q70" s="623" t="s">
        <v>77</v>
      </c>
      <c r="R70" s="640">
        <v>100</v>
      </c>
    </row>
    <row r="71" spans="1:18" x14ac:dyDescent="0.2">
      <c r="A71" s="620" t="s">
        <v>151</v>
      </c>
      <c r="B71" s="639">
        <v>5</v>
      </c>
      <c r="C71" s="639">
        <v>20</v>
      </c>
      <c r="D71" s="639">
        <v>80</v>
      </c>
      <c r="E71" s="639">
        <v>56</v>
      </c>
      <c r="F71" s="639">
        <v>3</v>
      </c>
      <c r="G71" s="639">
        <v>2</v>
      </c>
      <c r="H71" s="623" t="s">
        <v>77</v>
      </c>
      <c r="I71" s="623" t="s">
        <v>77</v>
      </c>
      <c r="J71" s="623" t="s">
        <v>77</v>
      </c>
      <c r="K71" s="639">
        <v>15</v>
      </c>
      <c r="L71" s="639">
        <v>24</v>
      </c>
      <c r="M71" s="639">
        <v>52</v>
      </c>
      <c r="N71" s="639">
        <v>4</v>
      </c>
      <c r="O71" s="639">
        <v>0</v>
      </c>
      <c r="P71" s="639">
        <v>0</v>
      </c>
      <c r="Q71" s="623" t="s">
        <v>77</v>
      </c>
      <c r="R71" s="640">
        <v>100</v>
      </c>
    </row>
    <row r="72" spans="1:18" x14ac:dyDescent="0.2">
      <c r="A72" s="624" t="s">
        <v>152</v>
      </c>
      <c r="B72" s="639">
        <v>4</v>
      </c>
      <c r="C72" s="639">
        <v>13</v>
      </c>
      <c r="D72" s="639">
        <v>87</v>
      </c>
      <c r="E72" s="639">
        <v>42</v>
      </c>
      <c r="F72" s="639">
        <v>3</v>
      </c>
      <c r="G72" s="639">
        <v>1</v>
      </c>
      <c r="H72" s="623" t="s">
        <v>77</v>
      </c>
      <c r="I72" s="623" t="s">
        <v>77</v>
      </c>
      <c r="J72" s="623">
        <v>0</v>
      </c>
      <c r="K72" s="639">
        <v>9</v>
      </c>
      <c r="L72" s="639">
        <v>45</v>
      </c>
      <c r="M72" s="639">
        <v>33</v>
      </c>
      <c r="N72" s="639">
        <v>9</v>
      </c>
      <c r="O72" s="639">
        <v>0</v>
      </c>
      <c r="P72" s="639">
        <v>0</v>
      </c>
      <c r="Q72" s="623" t="s">
        <v>77</v>
      </c>
      <c r="R72" s="640">
        <v>100</v>
      </c>
    </row>
    <row r="73" spans="1:18" x14ac:dyDescent="0.2">
      <c r="A73" s="625"/>
      <c r="B73" s="626"/>
      <c r="C73" s="626"/>
      <c r="D73" s="626"/>
      <c r="E73" s="626"/>
      <c r="F73" s="622"/>
      <c r="G73" s="622"/>
      <c r="H73" s="622"/>
      <c r="I73" s="622"/>
      <c r="J73" s="622"/>
      <c r="K73" s="622"/>
      <c r="L73" s="622"/>
      <c r="M73" s="622"/>
      <c r="N73" s="622"/>
      <c r="O73" s="622"/>
      <c r="P73" s="622"/>
      <c r="Q73" s="622"/>
      <c r="R73" s="622"/>
    </row>
    <row r="74" spans="1:18" x14ac:dyDescent="0.2">
      <c r="A74" s="620" t="s">
        <v>153</v>
      </c>
      <c r="B74" s="639">
        <v>3</v>
      </c>
      <c r="C74" s="639">
        <v>11</v>
      </c>
      <c r="D74" s="639">
        <v>89</v>
      </c>
      <c r="E74" s="639">
        <v>43</v>
      </c>
      <c r="F74" s="623" t="s">
        <v>77</v>
      </c>
      <c r="G74" s="623" t="s">
        <v>77</v>
      </c>
      <c r="H74" s="639">
        <v>1</v>
      </c>
      <c r="I74" s="639">
        <v>1</v>
      </c>
      <c r="J74" s="639">
        <v>2</v>
      </c>
      <c r="K74" s="639">
        <v>8</v>
      </c>
      <c r="L74" s="639">
        <v>46</v>
      </c>
      <c r="M74" s="639">
        <v>42</v>
      </c>
      <c r="N74" s="639">
        <v>2</v>
      </c>
      <c r="O74" s="639">
        <v>0</v>
      </c>
      <c r="P74" s="623" t="s">
        <v>77</v>
      </c>
      <c r="Q74" s="640">
        <v>0</v>
      </c>
      <c r="R74" s="640">
        <v>100</v>
      </c>
    </row>
    <row r="75" spans="1:18" x14ac:dyDescent="0.2">
      <c r="A75" s="620" t="s">
        <v>154</v>
      </c>
      <c r="B75" s="639">
        <v>3</v>
      </c>
      <c r="C75" s="639">
        <v>12</v>
      </c>
      <c r="D75" s="639">
        <v>88</v>
      </c>
      <c r="E75" s="639">
        <v>41</v>
      </c>
      <c r="F75" s="623" t="s">
        <v>77</v>
      </c>
      <c r="G75" s="623" t="s">
        <v>77</v>
      </c>
      <c r="H75" s="639">
        <v>1</v>
      </c>
      <c r="I75" s="639">
        <v>1</v>
      </c>
      <c r="J75" s="639">
        <v>2</v>
      </c>
      <c r="K75" s="639">
        <v>9</v>
      </c>
      <c r="L75" s="639">
        <v>47</v>
      </c>
      <c r="M75" s="639">
        <v>40</v>
      </c>
      <c r="N75" s="639">
        <v>2</v>
      </c>
      <c r="O75" s="639">
        <v>0</v>
      </c>
      <c r="P75" s="623" t="s">
        <v>77</v>
      </c>
      <c r="Q75" s="640">
        <v>0</v>
      </c>
      <c r="R75" s="640">
        <v>100</v>
      </c>
    </row>
    <row r="76" spans="1:18" x14ac:dyDescent="0.2">
      <c r="A76" s="620" t="s">
        <v>155</v>
      </c>
      <c r="B76" s="639">
        <v>3</v>
      </c>
      <c r="C76" s="639">
        <v>10</v>
      </c>
      <c r="D76" s="639">
        <v>90</v>
      </c>
      <c r="E76" s="639">
        <v>52</v>
      </c>
      <c r="F76" s="623" t="s">
        <v>77</v>
      </c>
      <c r="G76" s="623" t="s">
        <v>77</v>
      </c>
      <c r="H76" s="639">
        <v>1</v>
      </c>
      <c r="I76" s="639">
        <v>1</v>
      </c>
      <c r="J76" s="639">
        <v>2</v>
      </c>
      <c r="K76" s="639">
        <v>7</v>
      </c>
      <c r="L76" s="639">
        <v>37</v>
      </c>
      <c r="M76" s="639">
        <v>50</v>
      </c>
      <c r="N76" s="639">
        <v>3</v>
      </c>
      <c r="O76" s="639">
        <v>0</v>
      </c>
      <c r="P76" s="623" t="s">
        <v>77</v>
      </c>
      <c r="Q76" s="640">
        <v>0</v>
      </c>
      <c r="R76" s="640">
        <v>100</v>
      </c>
    </row>
    <row r="77" spans="1:18" x14ac:dyDescent="0.2">
      <c r="A77" s="627" t="s">
        <v>156</v>
      </c>
      <c r="B77" s="639">
        <v>4</v>
      </c>
      <c r="C77" s="639">
        <v>13</v>
      </c>
      <c r="D77" s="639">
        <v>87</v>
      </c>
      <c r="E77" s="639">
        <v>36</v>
      </c>
      <c r="F77" s="623" t="s">
        <v>77</v>
      </c>
      <c r="G77" s="623" t="s">
        <v>77</v>
      </c>
      <c r="H77" s="639">
        <v>1</v>
      </c>
      <c r="I77" s="639">
        <v>1</v>
      </c>
      <c r="J77" s="639">
        <v>2</v>
      </c>
      <c r="K77" s="639">
        <v>10</v>
      </c>
      <c r="L77" s="639">
        <v>51</v>
      </c>
      <c r="M77" s="639">
        <v>34</v>
      </c>
      <c r="N77" s="639">
        <v>2</v>
      </c>
      <c r="O77" s="639">
        <v>0</v>
      </c>
      <c r="P77" s="623" t="s">
        <v>77</v>
      </c>
      <c r="Q77" s="640">
        <v>0</v>
      </c>
      <c r="R77" s="640">
        <v>100</v>
      </c>
    </row>
    <row r="78" spans="1:18" x14ac:dyDescent="0.2">
      <c r="A78" s="620" t="s">
        <v>157</v>
      </c>
      <c r="B78" s="639">
        <v>3</v>
      </c>
      <c r="C78" s="639">
        <v>11</v>
      </c>
      <c r="D78" s="639">
        <v>89</v>
      </c>
      <c r="E78" s="639">
        <v>46</v>
      </c>
      <c r="F78" s="623" t="s">
        <v>77</v>
      </c>
      <c r="G78" s="623" t="s">
        <v>77</v>
      </c>
      <c r="H78" s="639">
        <v>1</v>
      </c>
      <c r="I78" s="639">
        <v>0</v>
      </c>
      <c r="J78" s="639">
        <v>2</v>
      </c>
      <c r="K78" s="639">
        <v>8</v>
      </c>
      <c r="L78" s="639">
        <v>43</v>
      </c>
      <c r="M78" s="639">
        <v>37</v>
      </c>
      <c r="N78" s="639">
        <v>9</v>
      </c>
      <c r="O78" s="639">
        <v>0</v>
      </c>
      <c r="P78" s="623" t="s">
        <v>77</v>
      </c>
      <c r="Q78" s="640">
        <v>0</v>
      </c>
      <c r="R78" s="640">
        <v>100</v>
      </c>
    </row>
    <row r="79" spans="1:18" x14ac:dyDescent="0.2">
      <c r="A79" s="620" t="s">
        <v>158</v>
      </c>
      <c r="B79" s="639">
        <v>3</v>
      </c>
      <c r="C79" s="639">
        <v>15</v>
      </c>
      <c r="D79" s="639">
        <v>85</v>
      </c>
      <c r="E79" s="639">
        <v>41</v>
      </c>
      <c r="F79" s="623" t="s">
        <v>77</v>
      </c>
      <c r="G79" s="623" t="s">
        <v>77</v>
      </c>
      <c r="H79" s="639">
        <v>1</v>
      </c>
      <c r="I79" s="639">
        <v>1</v>
      </c>
      <c r="J79" s="639">
        <v>2</v>
      </c>
      <c r="K79" s="639">
        <v>12</v>
      </c>
      <c r="L79" s="639">
        <v>44</v>
      </c>
      <c r="M79" s="639">
        <v>34</v>
      </c>
      <c r="N79" s="639">
        <v>8</v>
      </c>
      <c r="O79" s="639">
        <v>0</v>
      </c>
      <c r="P79" s="623" t="s">
        <v>77</v>
      </c>
      <c r="Q79" s="640">
        <v>0</v>
      </c>
      <c r="R79" s="640">
        <v>100</v>
      </c>
    </row>
    <row r="80" spans="1:18" x14ac:dyDescent="0.2">
      <c r="A80" s="620" t="s">
        <v>159</v>
      </c>
      <c r="B80" s="639">
        <v>3</v>
      </c>
      <c r="C80" s="639">
        <v>11</v>
      </c>
      <c r="D80" s="639">
        <v>88</v>
      </c>
      <c r="E80" s="639">
        <v>45</v>
      </c>
      <c r="F80" s="623" t="s">
        <v>77</v>
      </c>
      <c r="G80" s="623" t="s">
        <v>77</v>
      </c>
      <c r="H80" s="639">
        <v>1</v>
      </c>
      <c r="I80" s="639">
        <v>0</v>
      </c>
      <c r="J80" s="639">
        <v>2</v>
      </c>
      <c r="K80" s="639">
        <v>9</v>
      </c>
      <c r="L80" s="639">
        <v>43</v>
      </c>
      <c r="M80" s="639">
        <v>36</v>
      </c>
      <c r="N80" s="639">
        <v>9</v>
      </c>
      <c r="O80" s="639">
        <v>0</v>
      </c>
      <c r="P80" s="623" t="s">
        <v>77</v>
      </c>
      <c r="Q80" s="640">
        <v>0</v>
      </c>
      <c r="R80" s="640">
        <v>100</v>
      </c>
    </row>
    <row r="81" spans="1:18" x14ac:dyDescent="0.2">
      <c r="A81" s="620" t="s">
        <v>160</v>
      </c>
      <c r="B81" s="639">
        <v>3</v>
      </c>
      <c r="C81" s="639">
        <v>12</v>
      </c>
      <c r="D81" s="639">
        <v>88</v>
      </c>
      <c r="E81" s="639">
        <v>43</v>
      </c>
      <c r="F81" s="623" t="s">
        <v>77</v>
      </c>
      <c r="G81" s="623" t="s">
        <v>77</v>
      </c>
      <c r="H81" s="639">
        <v>1</v>
      </c>
      <c r="I81" s="639">
        <v>0</v>
      </c>
      <c r="J81" s="639">
        <v>2</v>
      </c>
      <c r="K81" s="639">
        <v>9</v>
      </c>
      <c r="L81" s="639">
        <v>44</v>
      </c>
      <c r="M81" s="639">
        <v>36</v>
      </c>
      <c r="N81" s="639">
        <v>7</v>
      </c>
      <c r="O81" s="639">
        <v>0</v>
      </c>
      <c r="P81" s="623" t="s">
        <v>77</v>
      </c>
      <c r="Q81" s="640">
        <v>0</v>
      </c>
      <c r="R81" s="640">
        <v>100</v>
      </c>
    </row>
    <row r="82" spans="1:18" x14ac:dyDescent="0.2">
      <c r="A82" s="620" t="s">
        <v>161</v>
      </c>
      <c r="B82" s="639">
        <v>3</v>
      </c>
      <c r="C82" s="639">
        <v>12</v>
      </c>
      <c r="D82" s="639">
        <v>88</v>
      </c>
      <c r="E82" s="639">
        <v>43</v>
      </c>
      <c r="F82" s="623" t="s">
        <v>77</v>
      </c>
      <c r="G82" s="623" t="s">
        <v>77</v>
      </c>
      <c r="H82" s="639">
        <v>1</v>
      </c>
      <c r="I82" s="639">
        <v>0</v>
      </c>
      <c r="J82" s="639">
        <v>2</v>
      </c>
      <c r="K82" s="639">
        <v>9</v>
      </c>
      <c r="L82" s="639">
        <v>44</v>
      </c>
      <c r="M82" s="639">
        <v>36</v>
      </c>
      <c r="N82" s="639">
        <v>8</v>
      </c>
      <c r="O82" s="639">
        <v>0</v>
      </c>
      <c r="P82" s="623" t="s">
        <v>77</v>
      </c>
      <c r="Q82" s="640">
        <v>0</v>
      </c>
      <c r="R82" s="640">
        <v>100</v>
      </c>
    </row>
    <row r="83" spans="1:18" x14ac:dyDescent="0.2">
      <c r="A83" s="620" t="s">
        <v>162</v>
      </c>
      <c r="B83" s="639">
        <v>3</v>
      </c>
      <c r="C83" s="639">
        <v>11</v>
      </c>
      <c r="D83" s="639">
        <v>89</v>
      </c>
      <c r="E83" s="639">
        <v>40</v>
      </c>
      <c r="F83" s="623" t="s">
        <v>77</v>
      </c>
      <c r="G83" s="623" t="s">
        <v>77</v>
      </c>
      <c r="H83" s="639">
        <v>1</v>
      </c>
      <c r="I83" s="639">
        <v>0</v>
      </c>
      <c r="J83" s="639">
        <v>1</v>
      </c>
      <c r="K83" s="639">
        <v>9</v>
      </c>
      <c r="L83" s="639">
        <v>49</v>
      </c>
      <c r="M83" s="639">
        <v>39</v>
      </c>
      <c r="N83" s="639">
        <v>0</v>
      </c>
      <c r="O83" s="639">
        <v>0</v>
      </c>
      <c r="P83" s="623" t="s">
        <v>77</v>
      </c>
      <c r="Q83" s="640">
        <v>0</v>
      </c>
      <c r="R83" s="640">
        <v>100</v>
      </c>
    </row>
    <row r="84" spans="1:18" x14ac:dyDescent="0.2">
      <c r="A84" s="620" t="s">
        <v>163</v>
      </c>
      <c r="B84" s="639">
        <v>3</v>
      </c>
      <c r="C84" s="639">
        <v>13</v>
      </c>
      <c r="D84" s="639">
        <v>87</v>
      </c>
      <c r="E84" s="639">
        <v>39</v>
      </c>
      <c r="F84" s="623" t="s">
        <v>77</v>
      </c>
      <c r="G84" s="623" t="s">
        <v>77</v>
      </c>
      <c r="H84" s="639">
        <v>1</v>
      </c>
      <c r="I84" s="639">
        <v>0</v>
      </c>
      <c r="J84" s="639">
        <v>2</v>
      </c>
      <c r="K84" s="639">
        <v>10</v>
      </c>
      <c r="L84" s="639">
        <v>48</v>
      </c>
      <c r="M84" s="639">
        <v>38</v>
      </c>
      <c r="N84" s="639">
        <v>1</v>
      </c>
      <c r="O84" s="639">
        <v>0</v>
      </c>
      <c r="P84" s="623" t="s">
        <v>77</v>
      </c>
      <c r="Q84" s="640">
        <v>0</v>
      </c>
      <c r="R84" s="640">
        <v>100</v>
      </c>
    </row>
    <row r="85" spans="1:18" x14ac:dyDescent="0.2">
      <c r="A85" s="620" t="s">
        <v>164</v>
      </c>
      <c r="B85" s="639">
        <v>3</v>
      </c>
      <c r="C85" s="639">
        <v>11</v>
      </c>
      <c r="D85" s="639">
        <v>89</v>
      </c>
      <c r="E85" s="639">
        <v>40</v>
      </c>
      <c r="F85" s="623" t="s">
        <v>77</v>
      </c>
      <c r="G85" s="623" t="s">
        <v>77</v>
      </c>
      <c r="H85" s="639">
        <v>1</v>
      </c>
      <c r="I85" s="639">
        <v>0</v>
      </c>
      <c r="J85" s="639">
        <v>1</v>
      </c>
      <c r="K85" s="639">
        <v>8</v>
      </c>
      <c r="L85" s="639">
        <v>49</v>
      </c>
      <c r="M85" s="639">
        <v>40</v>
      </c>
      <c r="N85" s="639">
        <v>0</v>
      </c>
      <c r="O85" s="639">
        <v>0</v>
      </c>
      <c r="P85" s="623" t="s">
        <v>77</v>
      </c>
      <c r="Q85" s="640">
        <v>0</v>
      </c>
      <c r="R85" s="640">
        <v>100</v>
      </c>
    </row>
    <row r="86" spans="1:18" x14ac:dyDescent="0.2">
      <c r="A86" s="620" t="s">
        <v>165</v>
      </c>
      <c r="B86" s="639">
        <v>3</v>
      </c>
      <c r="C86" s="639">
        <v>12</v>
      </c>
      <c r="D86" s="639">
        <v>88</v>
      </c>
      <c r="E86" s="639">
        <v>38</v>
      </c>
      <c r="F86" s="623" t="s">
        <v>77</v>
      </c>
      <c r="G86" s="623" t="s">
        <v>77</v>
      </c>
      <c r="H86" s="639">
        <v>1</v>
      </c>
      <c r="I86" s="639">
        <v>0</v>
      </c>
      <c r="J86" s="639">
        <v>2</v>
      </c>
      <c r="K86" s="639">
        <v>9</v>
      </c>
      <c r="L86" s="639">
        <v>50</v>
      </c>
      <c r="M86" s="639">
        <v>38</v>
      </c>
      <c r="N86" s="639">
        <v>0</v>
      </c>
      <c r="O86" s="639">
        <v>0</v>
      </c>
      <c r="P86" s="623" t="s">
        <v>77</v>
      </c>
      <c r="Q86" s="640">
        <v>0</v>
      </c>
      <c r="R86" s="640">
        <v>100</v>
      </c>
    </row>
    <row r="87" spans="1:18" x14ac:dyDescent="0.2">
      <c r="A87" s="620" t="s">
        <v>166</v>
      </c>
      <c r="B87" s="639">
        <v>3</v>
      </c>
      <c r="C87" s="639">
        <v>12</v>
      </c>
      <c r="D87" s="639">
        <v>88</v>
      </c>
      <c r="E87" s="639">
        <v>38</v>
      </c>
      <c r="F87" s="623" t="s">
        <v>77</v>
      </c>
      <c r="G87" s="623" t="s">
        <v>77</v>
      </c>
      <c r="H87" s="639">
        <v>1</v>
      </c>
      <c r="I87" s="639">
        <v>0</v>
      </c>
      <c r="J87" s="639">
        <v>2</v>
      </c>
      <c r="K87" s="639">
        <v>9</v>
      </c>
      <c r="L87" s="639">
        <v>50</v>
      </c>
      <c r="M87" s="639">
        <v>38</v>
      </c>
      <c r="N87" s="639">
        <v>0</v>
      </c>
      <c r="O87" s="639">
        <v>0</v>
      </c>
      <c r="P87" s="623" t="s">
        <v>77</v>
      </c>
      <c r="Q87" s="640">
        <v>0</v>
      </c>
      <c r="R87" s="640">
        <v>100</v>
      </c>
    </row>
    <row r="88" spans="1:18" x14ac:dyDescent="0.2">
      <c r="A88" s="620"/>
      <c r="B88" s="620"/>
      <c r="C88" s="620"/>
      <c r="D88" s="620"/>
      <c r="E88" s="620"/>
      <c r="F88" s="619"/>
      <c r="G88" s="619"/>
      <c r="H88" s="619"/>
      <c r="I88" s="619"/>
      <c r="J88" s="619"/>
      <c r="K88" s="619"/>
      <c r="L88" s="619"/>
      <c r="M88" s="619"/>
      <c r="N88" s="619"/>
      <c r="O88" s="619"/>
      <c r="P88" s="619"/>
      <c r="Q88" s="619"/>
      <c r="R88" s="619"/>
    </row>
    <row r="89" spans="1:18" x14ac:dyDescent="0.2">
      <c r="A89" s="618" t="s">
        <v>29</v>
      </c>
      <c r="B89" s="618"/>
      <c r="C89" s="618"/>
      <c r="D89" s="618"/>
      <c r="E89" s="618"/>
      <c r="F89" s="605"/>
      <c r="G89" s="605"/>
      <c r="H89" s="605"/>
      <c r="I89" s="605"/>
      <c r="J89" s="606"/>
      <c r="K89" s="605"/>
      <c r="L89" s="605"/>
      <c r="M89" s="605"/>
      <c r="N89" s="607"/>
      <c r="O89" s="608"/>
      <c r="P89" s="608"/>
      <c r="Q89" s="637"/>
      <c r="R89" s="638"/>
    </row>
    <row r="90" spans="1:18" x14ac:dyDescent="0.2">
      <c r="A90" s="620" t="s">
        <v>150</v>
      </c>
      <c r="B90" s="639">
        <v>6</v>
      </c>
      <c r="C90" s="639">
        <v>13</v>
      </c>
      <c r="D90" s="639">
        <v>87</v>
      </c>
      <c r="E90" s="639">
        <v>44</v>
      </c>
      <c r="F90" s="639">
        <v>4</v>
      </c>
      <c r="G90" s="639">
        <v>2</v>
      </c>
      <c r="H90" s="623" t="s">
        <v>77</v>
      </c>
      <c r="I90" s="623" t="s">
        <v>77</v>
      </c>
      <c r="J90" s="623" t="s">
        <v>77</v>
      </c>
      <c r="K90" s="639">
        <v>7</v>
      </c>
      <c r="L90" s="639">
        <v>43</v>
      </c>
      <c r="M90" s="639">
        <v>44</v>
      </c>
      <c r="N90" s="639">
        <v>0</v>
      </c>
      <c r="O90" s="639">
        <v>0</v>
      </c>
      <c r="P90" s="639">
        <v>0</v>
      </c>
      <c r="Q90" s="623" t="s">
        <v>77</v>
      </c>
      <c r="R90" s="640">
        <v>100</v>
      </c>
    </row>
    <row r="91" spans="1:18" x14ac:dyDescent="0.2">
      <c r="A91" s="620" t="s">
        <v>151</v>
      </c>
      <c r="B91" s="639">
        <v>6</v>
      </c>
      <c r="C91" s="639">
        <v>24</v>
      </c>
      <c r="D91" s="639">
        <v>76</v>
      </c>
      <c r="E91" s="639">
        <v>50</v>
      </c>
      <c r="F91" s="639">
        <v>4</v>
      </c>
      <c r="G91" s="639">
        <v>2</v>
      </c>
      <c r="H91" s="623" t="s">
        <v>77</v>
      </c>
      <c r="I91" s="623" t="s">
        <v>77</v>
      </c>
      <c r="J91" s="623" t="s">
        <v>77</v>
      </c>
      <c r="K91" s="639">
        <v>18</v>
      </c>
      <c r="L91" s="639">
        <v>26</v>
      </c>
      <c r="M91" s="639">
        <v>47</v>
      </c>
      <c r="N91" s="639">
        <v>3</v>
      </c>
      <c r="O91" s="639">
        <v>0</v>
      </c>
      <c r="P91" s="639">
        <v>0</v>
      </c>
      <c r="Q91" s="623" t="s">
        <v>77</v>
      </c>
      <c r="R91" s="640">
        <v>100</v>
      </c>
    </row>
    <row r="92" spans="1:18" x14ac:dyDescent="0.2">
      <c r="A92" s="624" t="s">
        <v>152</v>
      </c>
      <c r="B92" s="639">
        <v>4</v>
      </c>
      <c r="C92" s="639">
        <v>13</v>
      </c>
      <c r="D92" s="639">
        <v>87</v>
      </c>
      <c r="E92" s="639">
        <v>46</v>
      </c>
      <c r="F92" s="639">
        <v>3</v>
      </c>
      <c r="G92" s="639">
        <v>1</v>
      </c>
      <c r="H92" s="623" t="s">
        <v>77</v>
      </c>
      <c r="I92" s="623" t="s">
        <v>77</v>
      </c>
      <c r="J92" s="623">
        <v>0</v>
      </c>
      <c r="K92" s="639">
        <v>8</v>
      </c>
      <c r="L92" s="639">
        <v>41</v>
      </c>
      <c r="M92" s="639">
        <v>35</v>
      </c>
      <c r="N92" s="639">
        <v>10</v>
      </c>
      <c r="O92" s="639">
        <v>0</v>
      </c>
      <c r="P92" s="639">
        <v>0</v>
      </c>
      <c r="Q92" s="623" t="s">
        <v>77</v>
      </c>
      <c r="R92" s="640">
        <v>100</v>
      </c>
    </row>
    <row r="93" spans="1:18" x14ac:dyDescent="0.2">
      <c r="A93" s="625"/>
      <c r="B93" s="626"/>
      <c r="C93" s="626"/>
      <c r="D93" s="626"/>
      <c r="E93" s="626"/>
      <c r="F93" s="622"/>
      <c r="G93" s="622"/>
      <c r="H93" s="622"/>
      <c r="I93" s="622"/>
      <c r="J93" s="622"/>
      <c r="K93" s="622"/>
      <c r="L93" s="622"/>
      <c r="M93" s="622"/>
      <c r="N93" s="622"/>
      <c r="O93" s="622"/>
      <c r="P93" s="622"/>
      <c r="Q93" s="622"/>
      <c r="R93" s="622"/>
    </row>
    <row r="94" spans="1:18" x14ac:dyDescent="0.2">
      <c r="A94" s="620" t="s">
        <v>153</v>
      </c>
      <c r="B94" s="639">
        <v>4</v>
      </c>
      <c r="C94" s="639">
        <v>14</v>
      </c>
      <c r="D94" s="639">
        <v>86</v>
      </c>
      <c r="E94" s="639">
        <v>37</v>
      </c>
      <c r="F94" s="623" t="s">
        <v>77</v>
      </c>
      <c r="G94" s="623" t="s">
        <v>77</v>
      </c>
      <c r="H94" s="639">
        <v>1</v>
      </c>
      <c r="I94" s="639">
        <v>1</v>
      </c>
      <c r="J94" s="639">
        <v>2</v>
      </c>
      <c r="K94" s="639">
        <v>10</v>
      </c>
      <c r="L94" s="639">
        <v>49</v>
      </c>
      <c r="M94" s="639">
        <v>35</v>
      </c>
      <c r="N94" s="639">
        <v>1</v>
      </c>
      <c r="O94" s="639">
        <v>0</v>
      </c>
      <c r="P94" s="623" t="s">
        <v>77</v>
      </c>
      <c r="Q94" s="640">
        <v>0</v>
      </c>
      <c r="R94" s="640">
        <v>100</v>
      </c>
    </row>
    <row r="95" spans="1:18" x14ac:dyDescent="0.2">
      <c r="A95" s="620" t="s">
        <v>154</v>
      </c>
      <c r="B95" s="639">
        <v>4</v>
      </c>
      <c r="C95" s="639">
        <v>15</v>
      </c>
      <c r="D95" s="639">
        <v>85</v>
      </c>
      <c r="E95" s="639">
        <v>36</v>
      </c>
      <c r="F95" s="623" t="s">
        <v>77</v>
      </c>
      <c r="G95" s="623" t="s">
        <v>77</v>
      </c>
      <c r="H95" s="639">
        <v>1</v>
      </c>
      <c r="I95" s="639">
        <v>1</v>
      </c>
      <c r="J95" s="639">
        <v>2</v>
      </c>
      <c r="K95" s="639">
        <v>11</v>
      </c>
      <c r="L95" s="639">
        <v>49</v>
      </c>
      <c r="M95" s="639">
        <v>35</v>
      </c>
      <c r="N95" s="639">
        <v>1</v>
      </c>
      <c r="O95" s="639">
        <v>0</v>
      </c>
      <c r="P95" s="623" t="s">
        <v>77</v>
      </c>
      <c r="Q95" s="640">
        <v>0</v>
      </c>
      <c r="R95" s="640">
        <v>100</v>
      </c>
    </row>
    <row r="96" spans="1:18" x14ac:dyDescent="0.2">
      <c r="A96" s="620" t="s">
        <v>155</v>
      </c>
      <c r="B96" s="639">
        <v>4</v>
      </c>
      <c r="C96" s="639">
        <v>13</v>
      </c>
      <c r="D96" s="639">
        <v>87</v>
      </c>
      <c r="E96" s="639">
        <v>47</v>
      </c>
      <c r="F96" s="623" t="s">
        <v>77</v>
      </c>
      <c r="G96" s="623" t="s">
        <v>77</v>
      </c>
      <c r="H96" s="639">
        <v>1</v>
      </c>
      <c r="I96" s="639">
        <v>1</v>
      </c>
      <c r="J96" s="639">
        <v>3</v>
      </c>
      <c r="K96" s="639">
        <v>8</v>
      </c>
      <c r="L96" s="639">
        <v>41</v>
      </c>
      <c r="M96" s="639">
        <v>45</v>
      </c>
      <c r="N96" s="639">
        <v>2</v>
      </c>
      <c r="O96" s="639">
        <v>0</v>
      </c>
      <c r="P96" s="623" t="s">
        <v>77</v>
      </c>
      <c r="Q96" s="640">
        <v>0</v>
      </c>
      <c r="R96" s="640">
        <v>100</v>
      </c>
    </row>
    <row r="97" spans="1:18" x14ac:dyDescent="0.2">
      <c r="A97" s="627" t="s">
        <v>156</v>
      </c>
      <c r="B97" s="639">
        <v>5</v>
      </c>
      <c r="C97" s="639">
        <v>17</v>
      </c>
      <c r="D97" s="639">
        <v>83</v>
      </c>
      <c r="E97" s="639">
        <v>29</v>
      </c>
      <c r="F97" s="623" t="s">
        <v>77</v>
      </c>
      <c r="G97" s="623" t="s">
        <v>77</v>
      </c>
      <c r="H97" s="639">
        <v>1</v>
      </c>
      <c r="I97" s="639">
        <v>1</v>
      </c>
      <c r="J97" s="639">
        <v>3</v>
      </c>
      <c r="K97" s="639">
        <v>12</v>
      </c>
      <c r="L97" s="639">
        <v>54</v>
      </c>
      <c r="M97" s="639">
        <v>27</v>
      </c>
      <c r="N97" s="639">
        <v>1</v>
      </c>
      <c r="O97" s="639">
        <v>0</v>
      </c>
      <c r="P97" s="623" t="s">
        <v>77</v>
      </c>
      <c r="Q97" s="640">
        <v>0</v>
      </c>
      <c r="R97" s="640">
        <v>100</v>
      </c>
    </row>
    <row r="98" spans="1:18" x14ac:dyDescent="0.2">
      <c r="A98" s="620" t="s">
        <v>157</v>
      </c>
      <c r="B98" s="639">
        <v>3</v>
      </c>
      <c r="C98" s="639">
        <v>12</v>
      </c>
      <c r="D98" s="639">
        <v>88</v>
      </c>
      <c r="E98" s="639">
        <v>47</v>
      </c>
      <c r="F98" s="623" t="s">
        <v>77</v>
      </c>
      <c r="G98" s="623" t="s">
        <v>77</v>
      </c>
      <c r="H98" s="639">
        <v>1</v>
      </c>
      <c r="I98" s="639">
        <v>1</v>
      </c>
      <c r="J98" s="639">
        <v>2</v>
      </c>
      <c r="K98" s="639">
        <v>9</v>
      </c>
      <c r="L98" s="639">
        <v>41</v>
      </c>
      <c r="M98" s="639">
        <v>37</v>
      </c>
      <c r="N98" s="639">
        <v>10</v>
      </c>
      <c r="O98" s="639">
        <v>0</v>
      </c>
      <c r="P98" s="623" t="s">
        <v>77</v>
      </c>
      <c r="Q98" s="640">
        <v>0</v>
      </c>
      <c r="R98" s="640">
        <v>100</v>
      </c>
    </row>
    <row r="99" spans="1:18" x14ac:dyDescent="0.2">
      <c r="A99" s="620" t="s">
        <v>158</v>
      </c>
      <c r="B99" s="639">
        <v>4</v>
      </c>
      <c r="C99" s="639">
        <v>16</v>
      </c>
      <c r="D99" s="639">
        <v>84</v>
      </c>
      <c r="E99" s="639">
        <v>43</v>
      </c>
      <c r="F99" s="623" t="s">
        <v>77</v>
      </c>
      <c r="G99" s="623" t="s">
        <v>77</v>
      </c>
      <c r="H99" s="639">
        <v>1</v>
      </c>
      <c r="I99" s="639">
        <v>1</v>
      </c>
      <c r="J99" s="639">
        <v>3</v>
      </c>
      <c r="K99" s="639">
        <v>12</v>
      </c>
      <c r="L99" s="639">
        <v>41</v>
      </c>
      <c r="M99" s="639">
        <v>34</v>
      </c>
      <c r="N99" s="639">
        <v>9</v>
      </c>
      <c r="O99" s="639">
        <v>0</v>
      </c>
      <c r="P99" s="623" t="s">
        <v>77</v>
      </c>
      <c r="Q99" s="640">
        <v>0</v>
      </c>
      <c r="R99" s="640">
        <v>100</v>
      </c>
    </row>
    <row r="100" spans="1:18" x14ac:dyDescent="0.2">
      <c r="A100" s="620" t="s">
        <v>159</v>
      </c>
      <c r="B100" s="639">
        <v>3</v>
      </c>
      <c r="C100" s="639">
        <v>12</v>
      </c>
      <c r="D100" s="639">
        <v>88</v>
      </c>
      <c r="E100" s="639">
        <v>47</v>
      </c>
      <c r="F100" s="623" t="s">
        <v>77</v>
      </c>
      <c r="G100" s="623" t="s">
        <v>77</v>
      </c>
      <c r="H100" s="639">
        <v>1</v>
      </c>
      <c r="I100" s="639">
        <v>1</v>
      </c>
      <c r="J100" s="639">
        <v>2</v>
      </c>
      <c r="K100" s="639">
        <v>9</v>
      </c>
      <c r="L100" s="639">
        <v>41</v>
      </c>
      <c r="M100" s="639">
        <v>37</v>
      </c>
      <c r="N100" s="639">
        <v>10</v>
      </c>
      <c r="O100" s="639">
        <v>0</v>
      </c>
      <c r="P100" s="623" t="s">
        <v>77</v>
      </c>
      <c r="Q100" s="640">
        <v>0</v>
      </c>
      <c r="R100" s="640">
        <v>100</v>
      </c>
    </row>
    <row r="101" spans="1:18" x14ac:dyDescent="0.2">
      <c r="A101" s="620" t="s">
        <v>160</v>
      </c>
      <c r="B101" s="639">
        <v>3</v>
      </c>
      <c r="C101" s="639">
        <v>13</v>
      </c>
      <c r="D101" s="639">
        <v>87</v>
      </c>
      <c r="E101" s="639">
        <v>44</v>
      </c>
      <c r="F101" s="623" t="s">
        <v>77</v>
      </c>
      <c r="G101" s="623" t="s">
        <v>77</v>
      </c>
      <c r="H101" s="639">
        <v>1</v>
      </c>
      <c r="I101" s="639">
        <v>1</v>
      </c>
      <c r="J101" s="639">
        <v>2</v>
      </c>
      <c r="K101" s="639">
        <v>10</v>
      </c>
      <c r="L101" s="639">
        <v>42</v>
      </c>
      <c r="M101" s="639">
        <v>36</v>
      </c>
      <c r="N101" s="639">
        <v>8</v>
      </c>
      <c r="O101" s="639">
        <v>0</v>
      </c>
      <c r="P101" s="623" t="s">
        <v>77</v>
      </c>
      <c r="Q101" s="640">
        <v>0</v>
      </c>
      <c r="R101" s="640">
        <v>100</v>
      </c>
    </row>
    <row r="102" spans="1:18" x14ac:dyDescent="0.2">
      <c r="A102" s="620" t="s">
        <v>161</v>
      </c>
      <c r="B102" s="639">
        <v>4</v>
      </c>
      <c r="C102" s="639">
        <v>13</v>
      </c>
      <c r="D102" s="639">
        <v>87</v>
      </c>
      <c r="E102" s="639">
        <v>45</v>
      </c>
      <c r="F102" s="623" t="s">
        <v>77</v>
      </c>
      <c r="G102" s="623" t="s">
        <v>77</v>
      </c>
      <c r="H102" s="639">
        <v>1</v>
      </c>
      <c r="I102" s="639">
        <v>1</v>
      </c>
      <c r="J102" s="639">
        <v>2</v>
      </c>
      <c r="K102" s="639">
        <v>10</v>
      </c>
      <c r="L102" s="639">
        <v>42</v>
      </c>
      <c r="M102" s="639">
        <v>36</v>
      </c>
      <c r="N102" s="639">
        <v>9</v>
      </c>
      <c r="O102" s="639">
        <v>0</v>
      </c>
      <c r="P102" s="623" t="s">
        <v>77</v>
      </c>
      <c r="Q102" s="640">
        <v>0</v>
      </c>
      <c r="R102" s="640">
        <v>100</v>
      </c>
    </row>
    <row r="103" spans="1:18" x14ac:dyDescent="0.2">
      <c r="A103" s="620" t="s">
        <v>162</v>
      </c>
      <c r="B103" s="639">
        <v>3</v>
      </c>
      <c r="C103" s="639">
        <v>13</v>
      </c>
      <c r="D103" s="639">
        <v>87</v>
      </c>
      <c r="E103" s="639">
        <v>39</v>
      </c>
      <c r="F103" s="623" t="s">
        <v>77</v>
      </c>
      <c r="G103" s="623" t="s">
        <v>77</v>
      </c>
      <c r="H103" s="639">
        <v>1</v>
      </c>
      <c r="I103" s="639">
        <v>1</v>
      </c>
      <c r="J103" s="639">
        <v>2</v>
      </c>
      <c r="K103" s="639">
        <v>9</v>
      </c>
      <c r="L103" s="639">
        <v>48</v>
      </c>
      <c r="M103" s="639">
        <v>39</v>
      </c>
      <c r="N103" s="639">
        <v>1</v>
      </c>
      <c r="O103" s="639">
        <v>0</v>
      </c>
      <c r="P103" s="623" t="s">
        <v>77</v>
      </c>
      <c r="Q103" s="640">
        <v>0</v>
      </c>
      <c r="R103" s="640">
        <v>100</v>
      </c>
    </row>
    <row r="104" spans="1:18" x14ac:dyDescent="0.2">
      <c r="A104" s="620" t="s">
        <v>163</v>
      </c>
      <c r="B104" s="639">
        <v>3</v>
      </c>
      <c r="C104" s="639">
        <v>15</v>
      </c>
      <c r="D104" s="639">
        <v>85</v>
      </c>
      <c r="E104" s="639">
        <v>38</v>
      </c>
      <c r="F104" s="623" t="s">
        <v>77</v>
      </c>
      <c r="G104" s="623" t="s">
        <v>77</v>
      </c>
      <c r="H104" s="639">
        <v>1</v>
      </c>
      <c r="I104" s="639">
        <v>1</v>
      </c>
      <c r="J104" s="639">
        <v>2</v>
      </c>
      <c r="K104" s="639">
        <v>11</v>
      </c>
      <c r="L104" s="639">
        <v>47</v>
      </c>
      <c r="M104" s="639">
        <v>38</v>
      </c>
      <c r="N104" s="639">
        <v>1</v>
      </c>
      <c r="O104" s="639">
        <v>0</v>
      </c>
      <c r="P104" s="623" t="s">
        <v>77</v>
      </c>
      <c r="Q104" s="640">
        <v>0</v>
      </c>
      <c r="R104" s="640">
        <v>100</v>
      </c>
    </row>
    <row r="105" spans="1:18" x14ac:dyDescent="0.2">
      <c r="A105" s="620" t="s">
        <v>164</v>
      </c>
      <c r="B105" s="639">
        <v>3</v>
      </c>
      <c r="C105" s="639">
        <v>13</v>
      </c>
      <c r="D105" s="639">
        <v>87</v>
      </c>
      <c r="E105" s="639">
        <v>40</v>
      </c>
      <c r="F105" s="623" t="s">
        <v>77</v>
      </c>
      <c r="G105" s="623" t="s">
        <v>77</v>
      </c>
      <c r="H105" s="639">
        <v>1</v>
      </c>
      <c r="I105" s="639">
        <v>1</v>
      </c>
      <c r="J105" s="639">
        <v>2</v>
      </c>
      <c r="K105" s="639">
        <v>10</v>
      </c>
      <c r="L105" s="639">
        <v>48</v>
      </c>
      <c r="M105" s="639">
        <v>39</v>
      </c>
      <c r="N105" s="639">
        <v>1</v>
      </c>
      <c r="O105" s="639">
        <v>0</v>
      </c>
      <c r="P105" s="623" t="s">
        <v>77</v>
      </c>
      <c r="Q105" s="640">
        <v>0</v>
      </c>
      <c r="R105" s="640">
        <v>100</v>
      </c>
    </row>
    <row r="106" spans="1:18" x14ac:dyDescent="0.2">
      <c r="A106" s="620" t="s">
        <v>165</v>
      </c>
      <c r="B106" s="639">
        <v>3</v>
      </c>
      <c r="C106" s="639">
        <v>13</v>
      </c>
      <c r="D106" s="639">
        <v>87</v>
      </c>
      <c r="E106" s="639">
        <v>38</v>
      </c>
      <c r="F106" s="623" t="s">
        <v>77</v>
      </c>
      <c r="G106" s="623" t="s">
        <v>77</v>
      </c>
      <c r="H106" s="639">
        <v>1</v>
      </c>
      <c r="I106" s="639">
        <v>1</v>
      </c>
      <c r="J106" s="639">
        <v>2</v>
      </c>
      <c r="K106" s="639">
        <v>10</v>
      </c>
      <c r="L106" s="639">
        <v>48</v>
      </c>
      <c r="M106" s="639">
        <v>38</v>
      </c>
      <c r="N106" s="639">
        <v>0</v>
      </c>
      <c r="O106" s="639">
        <v>0</v>
      </c>
      <c r="P106" s="623" t="s">
        <v>77</v>
      </c>
      <c r="Q106" s="640">
        <v>0</v>
      </c>
      <c r="R106" s="640">
        <v>100</v>
      </c>
    </row>
    <row r="107" spans="1:18" x14ac:dyDescent="0.2">
      <c r="A107" s="620" t="s">
        <v>166</v>
      </c>
      <c r="B107" s="639">
        <v>3</v>
      </c>
      <c r="C107" s="639">
        <v>14</v>
      </c>
      <c r="D107" s="639">
        <v>86</v>
      </c>
      <c r="E107" s="639">
        <v>38</v>
      </c>
      <c r="F107" s="623" t="s">
        <v>77</v>
      </c>
      <c r="G107" s="623" t="s">
        <v>77</v>
      </c>
      <c r="H107" s="639">
        <v>1</v>
      </c>
      <c r="I107" s="639">
        <v>1</v>
      </c>
      <c r="J107" s="639">
        <v>2</v>
      </c>
      <c r="K107" s="639">
        <v>10</v>
      </c>
      <c r="L107" s="639">
        <v>48</v>
      </c>
      <c r="M107" s="639">
        <v>38</v>
      </c>
      <c r="N107" s="639">
        <v>1</v>
      </c>
      <c r="O107" s="639">
        <v>0</v>
      </c>
      <c r="P107" s="623" t="s">
        <v>77</v>
      </c>
      <c r="Q107" s="640">
        <v>0</v>
      </c>
      <c r="R107" s="640">
        <v>100</v>
      </c>
    </row>
    <row r="108" spans="1:18" x14ac:dyDescent="0.2">
      <c r="A108" s="620"/>
      <c r="B108" s="620"/>
      <c r="C108" s="620"/>
      <c r="D108" s="620"/>
      <c r="E108" s="620"/>
      <c r="F108" s="619"/>
      <c r="G108" s="619"/>
      <c r="H108" s="619"/>
      <c r="I108" s="619"/>
      <c r="J108" s="619"/>
      <c r="K108" s="619"/>
      <c r="L108" s="619"/>
      <c r="M108" s="619"/>
      <c r="N108" s="619"/>
      <c r="O108" s="619"/>
      <c r="P108" s="619"/>
      <c r="Q108" s="619"/>
      <c r="R108" s="619"/>
    </row>
    <row r="109" spans="1:18" x14ac:dyDescent="0.2">
      <c r="A109" s="618" t="s">
        <v>30</v>
      </c>
      <c r="B109" s="618"/>
      <c r="C109" s="618"/>
      <c r="D109" s="618"/>
      <c r="E109" s="618"/>
      <c r="F109" s="619"/>
      <c r="G109" s="619"/>
      <c r="H109" s="619"/>
      <c r="I109" s="619"/>
      <c r="J109" s="619"/>
      <c r="K109" s="619"/>
      <c r="L109" s="619"/>
      <c r="M109" s="619"/>
      <c r="N109" s="619"/>
      <c r="O109" s="619"/>
      <c r="P109" s="619"/>
      <c r="Q109" s="619"/>
      <c r="R109" s="619"/>
    </row>
    <row r="110" spans="1:18" x14ac:dyDescent="0.2">
      <c r="A110" s="620" t="s">
        <v>150</v>
      </c>
      <c r="B110" s="639">
        <v>4</v>
      </c>
      <c r="C110" s="639">
        <v>9</v>
      </c>
      <c r="D110" s="639">
        <v>91</v>
      </c>
      <c r="E110" s="639">
        <v>53</v>
      </c>
      <c r="F110" s="639">
        <v>2</v>
      </c>
      <c r="G110" s="639">
        <v>2</v>
      </c>
      <c r="H110" s="623" t="s">
        <v>77</v>
      </c>
      <c r="I110" s="623" t="s">
        <v>77</v>
      </c>
      <c r="J110" s="623" t="s">
        <v>77</v>
      </c>
      <c r="K110" s="639">
        <v>5</v>
      </c>
      <c r="L110" s="639">
        <v>38</v>
      </c>
      <c r="M110" s="639">
        <v>53</v>
      </c>
      <c r="N110" s="639">
        <v>0</v>
      </c>
      <c r="O110" s="639">
        <v>0</v>
      </c>
      <c r="P110" s="639">
        <v>0</v>
      </c>
      <c r="Q110" s="623" t="s">
        <v>77</v>
      </c>
      <c r="R110" s="639">
        <v>100</v>
      </c>
    </row>
    <row r="111" spans="1:18" x14ac:dyDescent="0.2">
      <c r="A111" s="620" t="s">
        <v>151</v>
      </c>
      <c r="B111" s="639">
        <v>3</v>
      </c>
      <c r="C111" s="639">
        <v>16</v>
      </c>
      <c r="D111" s="639">
        <v>84</v>
      </c>
      <c r="E111" s="639">
        <v>61</v>
      </c>
      <c r="F111" s="639">
        <v>2</v>
      </c>
      <c r="G111" s="639">
        <v>1</v>
      </c>
      <c r="H111" s="623" t="s">
        <v>77</v>
      </c>
      <c r="I111" s="623" t="s">
        <v>77</v>
      </c>
      <c r="J111" s="623" t="s">
        <v>77</v>
      </c>
      <c r="K111" s="639">
        <v>12</v>
      </c>
      <c r="L111" s="639">
        <v>23</v>
      </c>
      <c r="M111" s="639">
        <v>56</v>
      </c>
      <c r="N111" s="639">
        <v>5</v>
      </c>
      <c r="O111" s="639">
        <v>0</v>
      </c>
      <c r="P111" s="639">
        <v>0</v>
      </c>
      <c r="Q111" s="623" t="s">
        <v>77</v>
      </c>
      <c r="R111" s="640">
        <v>100</v>
      </c>
    </row>
    <row r="112" spans="1:18" x14ac:dyDescent="0.2">
      <c r="A112" s="624" t="s">
        <v>152</v>
      </c>
      <c r="B112" s="639">
        <v>3</v>
      </c>
      <c r="C112" s="639">
        <v>13</v>
      </c>
      <c r="D112" s="639">
        <v>87</v>
      </c>
      <c r="E112" s="639">
        <v>37</v>
      </c>
      <c r="F112" s="639">
        <v>2</v>
      </c>
      <c r="G112" s="639">
        <v>1</v>
      </c>
      <c r="H112" s="623" t="s">
        <v>77</v>
      </c>
      <c r="I112" s="623" t="s">
        <v>77</v>
      </c>
      <c r="J112" s="623">
        <v>0</v>
      </c>
      <c r="K112" s="639">
        <v>9</v>
      </c>
      <c r="L112" s="639">
        <v>50</v>
      </c>
      <c r="M112" s="639">
        <v>30</v>
      </c>
      <c r="N112" s="639">
        <v>7</v>
      </c>
      <c r="O112" s="639">
        <v>0</v>
      </c>
      <c r="P112" s="639">
        <v>0</v>
      </c>
      <c r="Q112" s="623" t="s">
        <v>77</v>
      </c>
      <c r="R112" s="640">
        <v>100</v>
      </c>
    </row>
    <row r="113" spans="1:18" x14ac:dyDescent="0.2">
      <c r="A113" s="625"/>
      <c r="B113" s="626"/>
      <c r="C113" s="626"/>
      <c r="D113" s="626"/>
      <c r="E113" s="626"/>
      <c r="F113" s="622"/>
      <c r="G113" s="622"/>
      <c r="H113" s="622"/>
      <c r="I113" s="622"/>
      <c r="J113" s="622"/>
      <c r="K113" s="622"/>
      <c r="L113" s="622"/>
      <c r="M113" s="622"/>
      <c r="N113" s="622"/>
      <c r="O113" s="622"/>
      <c r="P113" s="622"/>
      <c r="Q113" s="622"/>
      <c r="R113" s="622"/>
    </row>
    <row r="114" spans="1:18" x14ac:dyDescent="0.2">
      <c r="A114" s="620" t="s">
        <v>153</v>
      </c>
      <c r="B114" s="639">
        <v>2</v>
      </c>
      <c r="C114" s="639">
        <v>8</v>
      </c>
      <c r="D114" s="639">
        <v>92</v>
      </c>
      <c r="E114" s="639">
        <v>50</v>
      </c>
      <c r="F114" s="623" t="s">
        <v>77</v>
      </c>
      <c r="G114" s="623" t="s">
        <v>77</v>
      </c>
      <c r="H114" s="639">
        <v>0</v>
      </c>
      <c r="I114" s="639">
        <v>0</v>
      </c>
      <c r="J114" s="639">
        <v>1</v>
      </c>
      <c r="K114" s="639">
        <v>6</v>
      </c>
      <c r="L114" s="639">
        <v>42</v>
      </c>
      <c r="M114" s="639">
        <v>48</v>
      </c>
      <c r="N114" s="639">
        <v>2</v>
      </c>
      <c r="O114" s="639">
        <v>0</v>
      </c>
      <c r="P114" s="623" t="s">
        <v>77</v>
      </c>
      <c r="Q114" s="640">
        <v>0</v>
      </c>
      <c r="R114" s="640">
        <v>100</v>
      </c>
    </row>
    <row r="115" spans="1:18" x14ac:dyDescent="0.2">
      <c r="A115" s="620" t="s">
        <v>154</v>
      </c>
      <c r="B115" s="639">
        <v>2</v>
      </c>
      <c r="C115" s="639">
        <v>9</v>
      </c>
      <c r="D115" s="639">
        <v>91</v>
      </c>
      <c r="E115" s="639">
        <v>47</v>
      </c>
      <c r="F115" s="623" t="s">
        <v>77</v>
      </c>
      <c r="G115" s="623" t="s">
        <v>77</v>
      </c>
      <c r="H115" s="639">
        <v>0</v>
      </c>
      <c r="I115" s="639">
        <v>0</v>
      </c>
      <c r="J115" s="639">
        <v>1</v>
      </c>
      <c r="K115" s="639">
        <v>7</v>
      </c>
      <c r="L115" s="639">
        <v>44</v>
      </c>
      <c r="M115" s="639">
        <v>45</v>
      </c>
      <c r="N115" s="639">
        <v>2</v>
      </c>
      <c r="O115" s="639">
        <v>0</v>
      </c>
      <c r="P115" s="623" t="s">
        <v>77</v>
      </c>
      <c r="Q115" s="640">
        <v>0</v>
      </c>
      <c r="R115" s="640">
        <v>100</v>
      </c>
    </row>
    <row r="116" spans="1:18" x14ac:dyDescent="0.2">
      <c r="A116" s="620" t="s">
        <v>155</v>
      </c>
      <c r="B116" s="639">
        <v>2</v>
      </c>
      <c r="C116" s="639">
        <v>8</v>
      </c>
      <c r="D116" s="639">
        <v>92</v>
      </c>
      <c r="E116" s="639">
        <v>58</v>
      </c>
      <c r="F116" s="623" t="s">
        <v>77</v>
      </c>
      <c r="G116" s="623" t="s">
        <v>77</v>
      </c>
      <c r="H116" s="639">
        <v>0</v>
      </c>
      <c r="I116" s="639">
        <v>0</v>
      </c>
      <c r="J116" s="639">
        <v>1</v>
      </c>
      <c r="K116" s="639">
        <v>5</v>
      </c>
      <c r="L116" s="639">
        <v>34</v>
      </c>
      <c r="M116" s="639">
        <v>55</v>
      </c>
      <c r="N116" s="639">
        <v>3</v>
      </c>
      <c r="O116" s="639">
        <v>0</v>
      </c>
      <c r="P116" s="623" t="s">
        <v>77</v>
      </c>
      <c r="Q116" s="640">
        <v>0</v>
      </c>
      <c r="R116" s="640">
        <v>100</v>
      </c>
    </row>
    <row r="117" spans="1:18" x14ac:dyDescent="0.2">
      <c r="A117" s="627" t="s">
        <v>156</v>
      </c>
      <c r="B117" s="639">
        <v>2</v>
      </c>
      <c r="C117" s="639">
        <v>9</v>
      </c>
      <c r="D117" s="639">
        <v>91</v>
      </c>
      <c r="E117" s="639">
        <v>44</v>
      </c>
      <c r="F117" s="623" t="s">
        <v>77</v>
      </c>
      <c r="G117" s="623" t="s">
        <v>77</v>
      </c>
      <c r="H117" s="639">
        <v>0</v>
      </c>
      <c r="I117" s="639">
        <v>0</v>
      </c>
      <c r="J117" s="639">
        <v>1</v>
      </c>
      <c r="K117" s="639">
        <v>7</v>
      </c>
      <c r="L117" s="639">
        <v>47</v>
      </c>
      <c r="M117" s="639">
        <v>41</v>
      </c>
      <c r="N117" s="639">
        <v>3</v>
      </c>
      <c r="O117" s="639">
        <v>0</v>
      </c>
      <c r="P117" s="623" t="s">
        <v>77</v>
      </c>
      <c r="Q117" s="640">
        <v>0</v>
      </c>
      <c r="R117" s="640">
        <v>100</v>
      </c>
    </row>
    <row r="118" spans="1:18" x14ac:dyDescent="0.2">
      <c r="A118" s="620" t="s">
        <v>157</v>
      </c>
      <c r="B118" s="639">
        <v>2</v>
      </c>
      <c r="C118" s="639">
        <v>10</v>
      </c>
      <c r="D118" s="639">
        <v>90</v>
      </c>
      <c r="E118" s="639">
        <v>44</v>
      </c>
      <c r="F118" s="623" t="s">
        <v>77</v>
      </c>
      <c r="G118" s="623" t="s">
        <v>77</v>
      </c>
      <c r="H118" s="639">
        <v>0</v>
      </c>
      <c r="I118" s="639">
        <v>0</v>
      </c>
      <c r="J118" s="639">
        <v>1</v>
      </c>
      <c r="K118" s="639">
        <v>8</v>
      </c>
      <c r="L118" s="639">
        <v>46</v>
      </c>
      <c r="M118" s="639">
        <v>37</v>
      </c>
      <c r="N118" s="639">
        <v>7</v>
      </c>
      <c r="O118" s="639">
        <v>0</v>
      </c>
      <c r="P118" s="623" t="s">
        <v>77</v>
      </c>
      <c r="Q118" s="640">
        <v>0</v>
      </c>
      <c r="R118" s="640">
        <v>100</v>
      </c>
    </row>
    <row r="119" spans="1:18" x14ac:dyDescent="0.2">
      <c r="A119" s="620" t="s">
        <v>158</v>
      </c>
      <c r="B119" s="639">
        <v>3</v>
      </c>
      <c r="C119" s="639">
        <v>14</v>
      </c>
      <c r="D119" s="639">
        <v>85</v>
      </c>
      <c r="E119" s="639">
        <v>40</v>
      </c>
      <c r="F119" s="623" t="s">
        <v>77</v>
      </c>
      <c r="G119" s="623" t="s">
        <v>77</v>
      </c>
      <c r="H119" s="639">
        <v>0</v>
      </c>
      <c r="I119" s="639">
        <v>0</v>
      </c>
      <c r="J119" s="639">
        <v>2</v>
      </c>
      <c r="K119" s="639">
        <v>12</v>
      </c>
      <c r="L119" s="639">
        <v>46</v>
      </c>
      <c r="M119" s="639">
        <v>33</v>
      </c>
      <c r="N119" s="639">
        <v>6</v>
      </c>
      <c r="O119" s="639">
        <v>0</v>
      </c>
      <c r="P119" s="623" t="s">
        <v>77</v>
      </c>
      <c r="Q119" s="640">
        <v>0</v>
      </c>
      <c r="R119" s="640">
        <v>100</v>
      </c>
    </row>
    <row r="120" spans="1:18" x14ac:dyDescent="0.2">
      <c r="A120" s="620" t="s">
        <v>159</v>
      </c>
      <c r="B120" s="639">
        <v>2</v>
      </c>
      <c r="C120" s="639">
        <v>11</v>
      </c>
      <c r="D120" s="639">
        <v>89</v>
      </c>
      <c r="E120" s="639">
        <v>44</v>
      </c>
      <c r="F120" s="623" t="s">
        <v>77</v>
      </c>
      <c r="G120" s="623" t="s">
        <v>77</v>
      </c>
      <c r="H120" s="639">
        <v>0</v>
      </c>
      <c r="I120" s="639">
        <v>0</v>
      </c>
      <c r="J120" s="639">
        <v>2</v>
      </c>
      <c r="K120" s="639">
        <v>8</v>
      </c>
      <c r="L120" s="639">
        <v>45</v>
      </c>
      <c r="M120" s="639">
        <v>36</v>
      </c>
      <c r="N120" s="639">
        <v>7</v>
      </c>
      <c r="O120" s="639">
        <v>0</v>
      </c>
      <c r="P120" s="623" t="s">
        <v>77</v>
      </c>
      <c r="Q120" s="640">
        <v>0</v>
      </c>
      <c r="R120" s="640">
        <v>100</v>
      </c>
    </row>
    <row r="121" spans="1:18" x14ac:dyDescent="0.2">
      <c r="A121" s="620" t="s">
        <v>160</v>
      </c>
      <c r="B121" s="639">
        <v>2</v>
      </c>
      <c r="C121" s="639">
        <v>11</v>
      </c>
      <c r="D121" s="639">
        <v>89</v>
      </c>
      <c r="E121" s="639">
        <v>42</v>
      </c>
      <c r="F121" s="623" t="s">
        <v>77</v>
      </c>
      <c r="G121" s="623" t="s">
        <v>77</v>
      </c>
      <c r="H121" s="639">
        <v>0</v>
      </c>
      <c r="I121" s="639">
        <v>0</v>
      </c>
      <c r="J121" s="639">
        <v>2</v>
      </c>
      <c r="K121" s="639">
        <v>9</v>
      </c>
      <c r="L121" s="639">
        <v>46</v>
      </c>
      <c r="M121" s="639">
        <v>36</v>
      </c>
      <c r="N121" s="639">
        <v>6</v>
      </c>
      <c r="O121" s="639">
        <v>0</v>
      </c>
      <c r="P121" s="623" t="s">
        <v>77</v>
      </c>
      <c r="Q121" s="640">
        <v>0</v>
      </c>
      <c r="R121" s="640">
        <v>100</v>
      </c>
    </row>
    <row r="122" spans="1:18" x14ac:dyDescent="0.2">
      <c r="A122" s="620" t="s">
        <v>161</v>
      </c>
      <c r="B122" s="639">
        <v>2</v>
      </c>
      <c r="C122" s="639">
        <v>11</v>
      </c>
      <c r="D122" s="639">
        <v>89</v>
      </c>
      <c r="E122" s="639">
        <v>42</v>
      </c>
      <c r="F122" s="623" t="s">
        <v>77</v>
      </c>
      <c r="G122" s="623" t="s">
        <v>77</v>
      </c>
      <c r="H122" s="639">
        <v>0</v>
      </c>
      <c r="I122" s="639">
        <v>0</v>
      </c>
      <c r="J122" s="639">
        <v>2</v>
      </c>
      <c r="K122" s="639">
        <v>9</v>
      </c>
      <c r="L122" s="639">
        <v>46</v>
      </c>
      <c r="M122" s="639">
        <v>36</v>
      </c>
      <c r="N122" s="639">
        <v>6</v>
      </c>
      <c r="O122" s="639">
        <v>0</v>
      </c>
      <c r="P122" s="623" t="s">
        <v>77</v>
      </c>
      <c r="Q122" s="640">
        <v>0</v>
      </c>
      <c r="R122" s="640">
        <v>100</v>
      </c>
    </row>
    <row r="123" spans="1:18" x14ac:dyDescent="0.2">
      <c r="A123" s="620" t="s">
        <v>162</v>
      </c>
      <c r="B123" s="639">
        <v>2</v>
      </c>
      <c r="C123" s="639">
        <v>10</v>
      </c>
      <c r="D123" s="639">
        <v>90</v>
      </c>
      <c r="E123" s="639">
        <v>40</v>
      </c>
      <c r="F123" s="623" t="s">
        <v>77</v>
      </c>
      <c r="G123" s="623" t="s">
        <v>77</v>
      </c>
      <c r="H123" s="639">
        <v>0</v>
      </c>
      <c r="I123" s="639">
        <v>0</v>
      </c>
      <c r="J123" s="639">
        <v>1</v>
      </c>
      <c r="K123" s="639">
        <v>8</v>
      </c>
      <c r="L123" s="639">
        <v>50</v>
      </c>
      <c r="M123" s="639">
        <v>40</v>
      </c>
      <c r="N123" s="639">
        <v>0</v>
      </c>
      <c r="O123" s="639">
        <v>0</v>
      </c>
      <c r="P123" s="623" t="s">
        <v>77</v>
      </c>
      <c r="Q123" s="640">
        <v>0</v>
      </c>
      <c r="R123" s="640">
        <v>100</v>
      </c>
    </row>
    <row r="124" spans="1:18" x14ac:dyDescent="0.2">
      <c r="A124" s="620" t="s">
        <v>163</v>
      </c>
      <c r="B124" s="639">
        <v>2</v>
      </c>
      <c r="C124" s="639">
        <v>11</v>
      </c>
      <c r="D124" s="639">
        <v>88</v>
      </c>
      <c r="E124" s="639">
        <v>39</v>
      </c>
      <c r="F124" s="623" t="s">
        <v>77</v>
      </c>
      <c r="G124" s="623" t="s">
        <v>77</v>
      </c>
      <c r="H124" s="639">
        <v>0</v>
      </c>
      <c r="I124" s="639">
        <v>0</v>
      </c>
      <c r="J124" s="639">
        <v>1</v>
      </c>
      <c r="K124" s="639">
        <v>9</v>
      </c>
      <c r="L124" s="639">
        <v>50</v>
      </c>
      <c r="M124" s="639">
        <v>38</v>
      </c>
      <c r="N124" s="639">
        <v>0</v>
      </c>
      <c r="O124" s="639">
        <v>0</v>
      </c>
      <c r="P124" s="623" t="s">
        <v>77</v>
      </c>
      <c r="Q124" s="640">
        <v>0</v>
      </c>
      <c r="R124" s="640">
        <v>100</v>
      </c>
    </row>
    <row r="125" spans="1:18" x14ac:dyDescent="0.2">
      <c r="A125" s="620" t="s">
        <v>164</v>
      </c>
      <c r="B125" s="639">
        <v>2</v>
      </c>
      <c r="C125" s="639">
        <v>9</v>
      </c>
      <c r="D125" s="639">
        <v>91</v>
      </c>
      <c r="E125" s="639">
        <v>41</v>
      </c>
      <c r="F125" s="623" t="s">
        <v>77</v>
      </c>
      <c r="G125" s="623" t="s">
        <v>77</v>
      </c>
      <c r="H125" s="639">
        <v>0</v>
      </c>
      <c r="I125" s="639">
        <v>0</v>
      </c>
      <c r="J125" s="639">
        <v>1</v>
      </c>
      <c r="K125" s="639">
        <v>7</v>
      </c>
      <c r="L125" s="639">
        <v>49</v>
      </c>
      <c r="M125" s="639">
        <v>41</v>
      </c>
      <c r="N125" s="639">
        <v>0</v>
      </c>
      <c r="O125" s="639">
        <v>0</v>
      </c>
      <c r="P125" s="623" t="s">
        <v>77</v>
      </c>
      <c r="Q125" s="640">
        <v>0</v>
      </c>
      <c r="R125" s="640">
        <v>100</v>
      </c>
    </row>
    <row r="126" spans="1:18" x14ac:dyDescent="0.2">
      <c r="A126" s="620" t="s">
        <v>165</v>
      </c>
      <c r="B126" s="639">
        <v>2</v>
      </c>
      <c r="C126" s="639">
        <v>10</v>
      </c>
      <c r="D126" s="639">
        <v>90</v>
      </c>
      <c r="E126" s="639">
        <v>38</v>
      </c>
      <c r="F126" s="623" t="s">
        <v>77</v>
      </c>
      <c r="G126" s="623" t="s">
        <v>77</v>
      </c>
      <c r="H126" s="639">
        <v>0</v>
      </c>
      <c r="I126" s="639">
        <v>0</v>
      </c>
      <c r="J126" s="639">
        <v>1</v>
      </c>
      <c r="K126" s="639">
        <v>8</v>
      </c>
      <c r="L126" s="639">
        <v>51</v>
      </c>
      <c r="M126" s="639">
        <v>38</v>
      </c>
      <c r="N126" s="639">
        <v>0</v>
      </c>
      <c r="O126" s="639">
        <v>0</v>
      </c>
      <c r="P126" s="623" t="s">
        <v>77</v>
      </c>
      <c r="Q126" s="640">
        <v>0</v>
      </c>
      <c r="R126" s="640">
        <v>100</v>
      </c>
    </row>
    <row r="127" spans="1:18" x14ac:dyDescent="0.2">
      <c r="A127" s="620" t="s">
        <v>166</v>
      </c>
      <c r="B127" s="639">
        <v>2</v>
      </c>
      <c r="C127" s="639">
        <v>11</v>
      </c>
      <c r="D127" s="639">
        <v>89</v>
      </c>
      <c r="E127" s="639">
        <v>38</v>
      </c>
      <c r="F127" s="623" t="s">
        <v>77</v>
      </c>
      <c r="G127" s="623" t="s">
        <v>77</v>
      </c>
      <c r="H127" s="639">
        <v>0</v>
      </c>
      <c r="I127" s="639">
        <v>0</v>
      </c>
      <c r="J127" s="639">
        <v>1</v>
      </c>
      <c r="K127" s="639">
        <v>9</v>
      </c>
      <c r="L127" s="639">
        <v>51</v>
      </c>
      <c r="M127" s="639">
        <v>38</v>
      </c>
      <c r="N127" s="639">
        <v>0</v>
      </c>
      <c r="O127" s="639">
        <v>0</v>
      </c>
      <c r="P127" s="623" t="s">
        <v>77</v>
      </c>
      <c r="Q127" s="640">
        <v>0</v>
      </c>
      <c r="R127" s="640">
        <v>100</v>
      </c>
    </row>
  </sheetData>
  <mergeCells count="1">
    <mergeCell ref="P3:R3"/>
  </mergeCells>
  <conditionalFormatting sqref="F7:R7 F11:R11 F26:R26 F46:R47 R8:R10">
    <cfRule type="expression" dxfId="242" priority="374">
      <formula>($P$3="Numbers")</formula>
    </cfRule>
  </conditionalFormatting>
  <conditionalFormatting sqref="F69:R69 F88:R88 F108:R109">
    <cfRule type="expression" dxfId="241" priority="373">
      <formula>($P$3="Numbers")</formula>
    </cfRule>
  </conditionalFormatting>
  <conditionalFormatting sqref="H8:J8">
    <cfRule type="expression" dxfId="240" priority="372">
      <formula>(#REF!="Numbers")</formula>
    </cfRule>
  </conditionalFormatting>
  <conditionalFormatting sqref="Q8">
    <cfRule type="expression" dxfId="239" priority="371">
      <formula>(#REF!="Numbers")</formula>
    </cfRule>
  </conditionalFormatting>
  <conditionalFormatting sqref="H9:J9">
    <cfRule type="expression" dxfId="238" priority="369">
      <formula>(#REF!="Numbers")</formula>
    </cfRule>
  </conditionalFormatting>
  <conditionalFormatting sqref="Q9">
    <cfRule type="expression" dxfId="237" priority="368">
      <formula>(#REF!="Numbers")</formula>
    </cfRule>
  </conditionalFormatting>
  <conditionalFormatting sqref="H10:J10">
    <cfRule type="expression" dxfId="236" priority="366">
      <formula>(#REF!="Numbers")</formula>
    </cfRule>
  </conditionalFormatting>
  <conditionalFormatting sqref="Q10">
    <cfRule type="expression" dxfId="235" priority="365">
      <formula>(#REF!="Numbers")</formula>
    </cfRule>
  </conditionalFormatting>
  <conditionalFormatting sqref="R12:R25">
    <cfRule type="expression" dxfId="234" priority="364">
      <formula>($P$3="Numbers")</formula>
    </cfRule>
  </conditionalFormatting>
  <conditionalFormatting sqref="P12">
    <cfRule type="expression" dxfId="233" priority="361">
      <formula>(#REF!="Numbers")</formula>
    </cfRule>
  </conditionalFormatting>
  <conditionalFormatting sqref="F12:G12">
    <cfRule type="expression" dxfId="232" priority="360">
      <formula>(#REF!="Numbers")</formula>
    </cfRule>
  </conditionalFormatting>
  <conditionalFormatting sqref="P13">
    <cfRule type="expression" dxfId="231" priority="357">
      <formula>(#REF!="Numbers")</formula>
    </cfRule>
  </conditionalFormatting>
  <conditionalFormatting sqref="F13:G13">
    <cfRule type="expression" dxfId="230" priority="356">
      <formula>(#REF!="Numbers")</formula>
    </cfRule>
  </conditionalFormatting>
  <conditionalFormatting sqref="P14">
    <cfRule type="expression" dxfId="229" priority="353">
      <formula>(#REF!="Numbers")</formula>
    </cfRule>
  </conditionalFormatting>
  <conditionalFormatting sqref="F14:G14">
    <cfRule type="expression" dxfId="228" priority="352">
      <formula>(#REF!="Numbers")</formula>
    </cfRule>
  </conditionalFormatting>
  <conditionalFormatting sqref="P15">
    <cfRule type="expression" dxfId="227" priority="349">
      <formula>(#REF!="Numbers")</formula>
    </cfRule>
  </conditionalFormatting>
  <conditionalFormatting sqref="F15:G15">
    <cfRule type="expression" dxfId="226" priority="348">
      <formula>(#REF!="Numbers")</formula>
    </cfRule>
  </conditionalFormatting>
  <conditionalFormatting sqref="P16">
    <cfRule type="expression" dxfId="225" priority="345">
      <formula>(#REF!="Numbers")</formula>
    </cfRule>
  </conditionalFormatting>
  <conditionalFormatting sqref="F16:G16">
    <cfRule type="expression" dxfId="224" priority="344">
      <formula>(#REF!="Numbers")</formula>
    </cfRule>
  </conditionalFormatting>
  <conditionalFormatting sqref="P17">
    <cfRule type="expression" dxfId="223" priority="341">
      <formula>(#REF!="Numbers")</formula>
    </cfRule>
  </conditionalFormatting>
  <conditionalFormatting sqref="F17:G17">
    <cfRule type="expression" dxfId="222" priority="340">
      <formula>(#REF!="Numbers")</formula>
    </cfRule>
  </conditionalFormatting>
  <conditionalFormatting sqref="P18">
    <cfRule type="expression" dxfId="221" priority="337">
      <formula>(#REF!="Numbers")</formula>
    </cfRule>
  </conditionalFormatting>
  <conditionalFormatting sqref="F18:G18">
    <cfRule type="expression" dxfId="220" priority="336">
      <formula>(#REF!="Numbers")</formula>
    </cfRule>
  </conditionalFormatting>
  <conditionalFormatting sqref="P19">
    <cfRule type="expression" dxfId="219" priority="330">
      <formula>(#REF!="Numbers")</formula>
    </cfRule>
  </conditionalFormatting>
  <conditionalFormatting sqref="F19:G19">
    <cfRule type="expression" dxfId="218" priority="329">
      <formula>(#REF!="Numbers")</formula>
    </cfRule>
  </conditionalFormatting>
  <conditionalFormatting sqref="P20">
    <cfRule type="expression" dxfId="217" priority="324">
      <formula>(#REF!="Numbers")</formula>
    </cfRule>
  </conditionalFormatting>
  <conditionalFormatting sqref="F20:G20">
    <cfRule type="expression" dxfId="216" priority="323">
      <formula>(#REF!="Numbers")</formula>
    </cfRule>
  </conditionalFormatting>
  <conditionalFormatting sqref="P21">
    <cfRule type="expression" dxfId="215" priority="318">
      <formula>(#REF!="Numbers")</formula>
    </cfRule>
  </conditionalFormatting>
  <conditionalFormatting sqref="F21:G21">
    <cfRule type="expression" dxfId="214" priority="317">
      <formula>(#REF!="Numbers")</formula>
    </cfRule>
  </conditionalFormatting>
  <conditionalFormatting sqref="P22">
    <cfRule type="expression" dxfId="213" priority="312">
      <formula>(#REF!="Numbers")</formula>
    </cfRule>
  </conditionalFormatting>
  <conditionalFormatting sqref="F22:G22">
    <cfRule type="expression" dxfId="212" priority="311">
      <formula>(#REF!="Numbers")</formula>
    </cfRule>
  </conditionalFormatting>
  <conditionalFormatting sqref="P23">
    <cfRule type="expression" dxfId="211" priority="306">
      <formula>(#REF!="Numbers")</formula>
    </cfRule>
  </conditionalFormatting>
  <conditionalFormatting sqref="F23:G23">
    <cfRule type="expression" dxfId="210" priority="305">
      <formula>(#REF!="Numbers")</formula>
    </cfRule>
  </conditionalFormatting>
  <conditionalFormatting sqref="P24">
    <cfRule type="expression" dxfId="209" priority="300">
      <formula>(#REF!="Numbers")</formula>
    </cfRule>
  </conditionalFormatting>
  <conditionalFormatting sqref="F24:G24">
    <cfRule type="expression" dxfId="208" priority="299">
      <formula>(#REF!="Numbers")</formula>
    </cfRule>
  </conditionalFormatting>
  <conditionalFormatting sqref="P25">
    <cfRule type="expression" dxfId="207" priority="294">
      <formula>(#REF!="Numbers")</formula>
    </cfRule>
  </conditionalFormatting>
  <conditionalFormatting sqref="F25:G25">
    <cfRule type="expression" dxfId="206" priority="293">
      <formula>(#REF!="Numbers")</formula>
    </cfRule>
  </conditionalFormatting>
  <conditionalFormatting sqref="Q12:Q25">
    <cfRule type="expression" dxfId="205" priority="186">
      <formula>($P$3="Numbers")</formula>
    </cfRule>
  </conditionalFormatting>
  <conditionalFormatting sqref="F31:R31 R28:R30">
    <cfRule type="expression" dxfId="204" priority="185">
      <formula>($P$3="Numbers")</formula>
    </cfRule>
  </conditionalFormatting>
  <conditionalFormatting sqref="H28:J28">
    <cfRule type="expression" dxfId="203" priority="184">
      <formula>(#REF!="Numbers")</formula>
    </cfRule>
  </conditionalFormatting>
  <conditionalFormatting sqref="Q28">
    <cfRule type="expression" dxfId="202" priority="183">
      <formula>(#REF!="Numbers")</formula>
    </cfRule>
  </conditionalFormatting>
  <conditionalFormatting sqref="H29:J29">
    <cfRule type="expression" dxfId="201" priority="182">
      <formula>(#REF!="Numbers")</formula>
    </cfRule>
  </conditionalFormatting>
  <conditionalFormatting sqref="Q29">
    <cfRule type="expression" dxfId="200" priority="181">
      <formula>(#REF!="Numbers")</formula>
    </cfRule>
  </conditionalFormatting>
  <conditionalFormatting sqref="H30:J30">
    <cfRule type="expression" dxfId="199" priority="180">
      <formula>(#REF!="Numbers")</formula>
    </cfRule>
  </conditionalFormatting>
  <conditionalFormatting sqref="Q30">
    <cfRule type="expression" dxfId="198" priority="179">
      <formula>(#REF!="Numbers")</formula>
    </cfRule>
  </conditionalFormatting>
  <conditionalFormatting sqref="R32:R45">
    <cfRule type="expression" dxfId="197" priority="178">
      <formula>($P$3="Numbers")</formula>
    </cfRule>
  </conditionalFormatting>
  <conditionalFormatting sqref="P32">
    <cfRule type="expression" dxfId="196" priority="177">
      <formula>(#REF!="Numbers")</formula>
    </cfRule>
  </conditionalFormatting>
  <conditionalFormatting sqref="F32:G32">
    <cfRule type="expression" dxfId="195" priority="176">
      <formula>(#REF!="Numbers")</formula>
    </cfRule>
  </conditionalFormatting>
  <conditionalFormatting sqref="P33">
    <cfRule type="expression" dxfId="194" priority="175">
      <formula>(#REF!="Numbers")</formula>
    </cfRule>
  </conditionalFormatting>
  <conditionalFormatting sqref="F33:G33">
    <cfRule type="expression" dxfId="193" priority="174">
      <formula>(#REF!="Numbers")</formula>
    </cfRule>
  </conditionalFormatting>
  <conditionalFormatting sqref="P34">
    <cfRule type="expression" dxfId="192" priority="173">
      <formula>(#REF!="Numbers")</formula>
    </cfRule>
  </conditionalFormatting>
  <conditionalFormatting sqref="F34:G34">
    <cfRule type="expression" dxfId="191" priority="172">
      <formula>(#REF!="Numbers")</formula>
    </cfRule>
  </conditionalFormatting>
  <conditionalFormatting sqref="P35">
    <cfRule type="expression" dxfId="190" priority="171">
      <formula>(#REF!="Numbers")</formula>
    </cfRule>
  </conditionalFormatting>
  <conditionalFormatting sqref="F35:G35">
    <cfRule type="expression" dxfId="189" priority="170">
      <formula>(#REF!="Numbers")</formula>
    </cfRule>
  </conditionalFormatting>
  <conditionalFormatting sqref="P36">
    <cfRule type="expression" dxfId="188" priority="169">
      <formula>(#REF!="Numbers")</formula>
    </cfRule>
  </conditionalFormatting>
  <conditionalFormatting sqref="F36:G36">
    <cfRule type="expression" dxfId="187" priority="168">
      <formula>(#REF!="Numbers")</formula>
    </cfRule>
  </conditionalFormatting>
  <conditionalFormatting sqref="P37">
    <cfRule type="expression" dxfId="186" priority="167">
      <formula>(#REF!="Numbers")</formula>
    </cfRule>
  </conditionalFormatting>
  <conditionalFormatting sqref="F37:G37">
    <cfRule type="expression" dxfId="185" priority="166">
      <formula>(#REF!="Numbers")</formula>
    </cfRule>
  </conditionalFormatting>
  <conditionalFormatting sqref="P38">
    <cfRule type="expression" dxfId="184" priority="165">
      <formula>(#REF!="Numbers")</formula>
    </cfRule>
  </conditionalFormatting>
  <conditionalFormatting sqref="F38:G38">
    <cfRule type="expression" dxfId="183" priority="164">
      <formula>(#REF!="Numbers")</formula>
    </cfRule>
  </conditionalFormatting>
  <conditionalFormatting sqref="P39">
    <cfRule type="expression" dxfId="182" priority="163">
      <formula>(#REF!="Numbers")</formula>
    </cfRule>
  </conditionalFormatting>
  <conditionalFormatting sqref="F39:G39">
    <cfRule type="expression" dxfId="181" priority="162">
      <formula>(#REF!="Numbers")</formula>
    </cfRule>
  </conditionalFormatting>
  <conditionalFormatting sqref="P40">
    <cfRule type="expression" dxfId="180" priority="161">
      <formula>(#REF!="Numbers")</formula>
    </cfRule>
  </conditionalFormatting>
  <conditionalFormatting sqref="F40:G40">
    <cfRule type="expression" dxfId="179" priority="160">
      <formula>(#REF!="Numbers")</formula>
    </cfRule>
  </conditionalFormatting>
  <conditionalFormatting sqref="P41">
    <cfRule type="expression" dxfId="178" priority="159">
      <formula>(#REF!="Numbers")</formula>
    </cfRule>
  </conditionalFormatting>
  <conditionalFormatting sqref="F41:G41">
    <cfRule type="expression" dxfId="177" priority="158">
      <formula>(#REF!="Numbers")</formula>
    </cfRule>
  </conditionalFormatting>
  <conditionalFormatting sqref="P42">
    <cfRule type="expression" dxfId="176" priority="157">
      <formula>(#REF!="Numbers")</formula>
    </cfRule>
  </conditionalFormatting>
  <conditionalFormatting sqref="F42:G42">
    <cfRule type="expression" dxfId="175" priority="156">
      <formula>(#REF!="Numbers")</formula>
    </cfRule>
  </conditionalFormatting>
  <conditionalFormatting sqref="P43">
    <cfRule type="expression" dxfId="174" priority="155">
      <formula>(#REF!="Numbers")</formula>
    </cfRule>
  </conditionalFormatting>
  <conditionalFormatting sqref="F43:G43">
    <cfRule type="expression" dxfId="173" priority="154">
      <formula>(#REF!="Numbers")</formula>
    </cfRule>
  </conditionalFormatting>
  <conditionalFormatting sqref="P44">
    <cfRule type="expression" dxfId="172" priority="153">
      <formula>(#REF!="Numbers")</formula>
    </cfRule>
  </conditionalFormatting>
  <conditionalFormatting sqref="F44:G44">
    <cfRule type="expression" dxfId="171" priority="152">
      <formula>(#REF!="Numbers")</formula>
    </cfRule>
  </conditionalFormatting>
  <conditionalFormatting sqref="P45">
    <cfRule type="expression" dxfId="170" priority="151">
      <formula>(#REF!="Numbers")</formula>
    </cfRule>
  </conditionalFormatting>
  <conditionalFormatting sqref="F45:G45">
    <cfRule type="expression" dxfId="169" priority="150">
      <formula>(#REF!="Numbers")</formula>
    </cfRule>
  </conditionalFormatting>
  <conditionalFormatting sqref="Q32:Q45">
    <cfRule type="expression" dxfId="168" priority="149">
      <formula>($P$3="Numbers")</formula>
    </cfRule>
  </conditionalFormatting>
  <conditionalFormatting sqref="F51:R51 R48:R50">
    <cfRule type="expression" dxfId="167" priority="148">
      <formula>($P$3="Numbers")</formula>
    </cfRule>
  </conditionalFormatting>
  <conditionalFormatting sqref="H48:J48">
    <cfRule type="expression" dxfId="166" priority="147">
      <formula>(#REF!="Numbers")</formula>
    </cfRule>
  </conditionalFormatting>
  <conditionalFormatting sqref="Q48">
    <cfRule type="expression" dxfId="165" priority="146">
      <formula>(#REF!="Numbers")</formula>
    </cfRule>
  </conditionalFormatting>
  <conditionalFormatting sqref="H49:J49">
    <cfRule type="expression" dxfId="164" priority="145">
      <formula>(#REF!="Numbers")</formula>
    </cfRule>
  </conditionalFormatting>
  <conditionalFormatting sqref="Q49">
    <cfRule type="expression" dxfId="163" priority="144">
      <formula>(#REF!="Numbers")</formula>
    </cfRule>
  </conditionalFormatting>
  <conditionalFormatting sqref="H50:J50">
    <cfRule type="expression" dxfId="162" priority="143">
      <formula>(#REF!="Numbers")</formula>
    </cfRule>
  </conditionalFormatting>
  <conditionalFormatting sqref="Q50">
    <cfRule type="expression" dxfId="161" priority="142">
      <formula>(#REF!="Numbers")</formula>
    </cfRule>
  </conditionalFormatting>
  <conditionalFormatting sqref="R53:R65">
    <cfRule type="expression" dxfId="160" priority="141">
      <formula>($P$3="Numbers")</formula>
    </cfRule>
  </conditionalFormatting>
  <conditionalFormatting sqref="P52">
    <cfRule type="expression" dxfId="159" priority="140">
      <formula>(#REF!="Numbers")</formula>
    </cfRule>
  </conditionalFormatting>
  <conditionalFormatting sqref="F52:G52">
    <cfRule type="expression" dxfId="158" priority="139">
      <formula>(#REF!="Numbers")</formula>
    </cfRule>
  </conditionalFormatting>
  <conditionalFormatting sqref="P53">
    <cfRule type="expression" dxfId="157" priority="138">
      <formula>(#REF!="Numbers")</formula>
    </cfRule>
  </conditionalFormatting>
  <conditionalFormatting sqref="F53:G53">
    <cfRule type="expression" dxfId="156" priority="137">
      <formula>(#REF!="Numbers")</formula>
    </cfRule>
  </conditionalFormatting>
  <conditionalFormatting sqref="P54">
    <cfRule type="expression" dxfId="155" priority="136">
      <formula>(#REF!="Numbers")</formula>
    </cfRule>
  </conditionalFormatting>
  <conditionalFormatting sqref="F54:G54">
    <cfRule type="expression" dxfId="154" priority="135">
      <formula>(#REF!="Numbers")</formula>
    </cfRule>
  </conditionalFormatting>
  <conditionalFormatting sqref="P55">
    <cfRule type="expression" dxfId="153" priority="134">
      <formula>(#REF!="Numbers")</formula>
    </cfRule>
  </conditionalFormatting>
  <conditionalFormatting sqref="F55:G55">
    <cfRule type="expression" dxfId="152" priority="133">
      <formula>(#REF!="Numbers")</formula>
    </cfRule>
  </conditionalFormatting>
  <conditionalFormatting sqref="P56">
    <cfRule type="expression" dxfId="151" priority="132">
      <formula>(#REF!="Numbers")</formula>
    </cfRule>
  </conditionalFormatting>
  <conditionalFormatting sqref="F56:G56">
    <cfRule type="expression" dxfId="150" priority="131">
      <formula>(#REF!="Numbers")</formula>
    </cfRule>
  </conditionalFormatting>
  <conditionalFormatting sqref="P57">
    <cfRule type="expression" dxfId="149" priority="130">
      <formula>(#REF!="Numbers")</formula>
    </cfRule>
  </conditionalFormatting>
  <conditionalFormatting sqref="F57:G57">
    <cfRule type="expression" dxfId="148" priority="129">
      <formula>(#REF!="Numbers")</formula>
    </cfRule>
  </conditionalFormatting>
  <conditionalFormatting sqref="P58">
    <cfRule type="expression" dxfId="147" priority="128">
      <formula>(#REF!="Numbers")</formula>
    </cfRule>
  </conditionalFormatting>
  <conditionalFormatting sqref="F58:G58">
    <cfRule type="expression" dxfId="146" priority="127">
      <formula>(#REF!="Numbers")</formula>
    </cfRule>
  </conditionalFormatting>
  <conditionalFormatting sqref="P59">
    <cfRule type="expression" dxfId="145" priority="126">
      <formula>(#REF!="Numbers")</formula>
    </cfRule>
  </conditionalFormatting>
  <conditionalFormatting sqref="F59:G59">
    <cfRule type="expression" dxfId="144" priority="125">
      <formula>(#REF!="Numbers")</formula>
    </cfRule>
  </conditionalFormatting>
  <conditionalFormatting sqref="P60">
    <cfRule type="expression" dxfId="143" priority="124">
      <formula>(#REF!="Numbers")</formula>
    </cfRule>
  </conditionalFormatting>
  <conditionalFormatting sqref="F60:G60">
    <cfRule type="expression" dxfId="142" priority="123">
      <formula>(#REF!="Numbers")</formula>
    </cfRule>
  </conditionalFormatting>
  <conditionalFormatting sqref="P61">
    <cfRule type="expression" dxfId="141" priority="122">
      <formula>(#REF!="Numbers")</formula>
    </cfRule>
  </conditionalFormatting>
  <conditionalFormatting sqref="F61:G61">
    <cfRule type="expression" dxfId="140" priority="121">
      <formula>(#REF!="Numbers")</formula>
    </cfRule>
  </conditionalFormatting>
  <conditionalFormatting sqref="P62">
    <cfRule type="expression" dxfId="139" priority="120">
      <formula>(#REF!="Numbers")</formula>
    </cfRule>
  </conditionalFormatting>
  <conditionalFormatting sqref="F62:G62">
    <cfRule type="expression" dxfId="138" priority="119">
      <formula>(#REF!="Numbers")</formula>
    </cfRule>
  </conditionalFormatting>
  <conditionalFormatting sqref="P63">
    <cfRule type="expression" dxfId="137" priority="118">
      <formula>(#REF!="Numbers")</formula>
    </cfRule>
  </conditionalFormatting>
  <conditionalFormatting sqref="F63:G63">
    <cfRule type="expression" dxfId="136" priority="117">
      <formula>(#REF!="Numbers")</formula>
    </cfRule>
  </conditionalFormatting>
  <conditionalFormatting sqref="P64">
    <cfRule type="expression" dxfId="135" priority="116">
      <formula>(#REF!="Numbers")</formula>
    </cfRule>
  </conditionalFormatting>
  <conditionalFormatting sqref="F64:G64">
    <cfRule type="expression" dxfId="134" priority="115">
      <formula>(#REF!="Numbers")</formula>
    </cfRule>
  </conditionalFormatting>
  <conditionalFormatting sqref="P65">
    <cfRule type="expression" dxfId="133" priority="114">
      <formula>(#REF!="Numbers")</formula>
    </cfRule>
  </conditionalFormatting>
  <conditionalFormatting sqref="F65:G65">
    <cfRule type="expression" dxfId="132" priority="113">
      <formula>(#REF!="Numbers")</formula>
    </cfRule>
  </conditionalFormatting>
  <conditionalFormatting sqref="Q52:Q65 R52">
    <cfRule type="expression" dxfId="131" priority="112">
      <formula>($P$3="Numbers")</formula>
    </cfRule>
  </conditionalFormatting>
  <conditionalFormatting sqref="F73:R73 R70:R72">
    <cfRule type="expression" dxfId="130" priority="111">
      <formula>($P$3="Numbers")</formula>
    </cfRule>
  </conditionalFormatting>
  <conditionalFormatting sqref="H70:J70">
    <cfRule type="expression" dxfId="129" priority="110">
      <formula>(#REF!="Numbers")</formula>
    </cfRule>
  </conditionalFormatting>
  <conditionalFormatting sqref="Q70">
    <cfRule type="expression" dxfId="128" priority="109">
      <formula>(#REF!="Numbers")</formula>
    </cfRule>
  </conditionalFormatting>
  <conditionalFormatting sqref="H71:J71">
    <cfRule type="expression" dxfId="127" priority="108">
      <formula>(#REF!="Numbers")</formula>
    </cfRule>
  </conditionalFormatting>
  <conditionalFormatting sqref="Q71">
    <cfRule type="expression" dxfId="126" priority="107">
      <formula>(#REF!="Numbers")</formula>
    </cfRule>
  </conditionalFormatting>
  <conditionalFormatting sqref="H72:J72">
    <cfRule type="expression" dxfId="125" priority="106">
      <formula>(#REF!="Numbers")</formula>
    </cfRule>
  </conditionalFormatting>
  <conditionalFormatting sqref="Q72">
    <cfRule type="expression" dxfId="124" priority="105">
      <formula>(#REF!="Numbers")</formula>
    </cfRule>
  </conditionalFormatting>
  <conditionalFormatting sqref="R75:R87">
    <cfRule type="expression" dxfId="123" priority="104">
      <formula>($P$3="Numbers")</formula>
    </cfRule>
  </conditionalFormatting>
  <conditionalFormatting sqref="P74">
    <cfRule type="expression" dxfId="122" priority="103">
      <formula>(#REF!="Numbers")</formula>
    </cfRule>
  </conditionalFormatting>
  <conditionalFormatting sqref="F74:G74">
    <cfRule type="expression" dxfId="121" priority="102">
      <formula>(#REF!="Numbers")</formula>
    </cfRule>
  </conditionalFormatting>
  <conditionalFormatting sqref="P75">
    <cfRule type="expression" dxfId="120" priority="101">
      <formula>(#REF!="Numbers")</formula>
    </cfRule>
  </conditionalFormatting>
  <conditionalFormatting sqref="F75:G75">
    <cfRule type="expression" dxfId="119" priority="100">
      <formula>(#REF!="Numbers")</formula>
    </cfRule>
  </conditionalFormatting>
  <conditionalFormatting sqref="P76">
    <cfRule type="expression" dxfId="118" priority="99">
      <formula>(#REF!="Numbers")</formula>
    </cfRule>
  </conditionalFormatting>
  <conditionalFormatting sqref="F76:G76">
    <cfRule type="expression" dxfId="117" priority="98">
      <formula>(#REF!="Numbers")</formula>
    </cfRule>
  </conditionalFormatting>
  <conditionalFormatting sqref="P77">
    <cfRule type="expression" dxfId="116" priority="97">
      <formula>(#REF!="Numbers")</formula>
    </cfRule>
  </conditionalFormatting>
  <conditionalFormatting sqref="F77:G77">
    <cfRule type="expression" dxfId="115" priority="96">
      <formula>(#REF!="Numbers")</formula>
    </cfRule>
  </conditionalFormatting>
  <conditionalFormatting sqref="P78">
    <cfRule type="expression" dxfId="114" priority="95">
      <formula>(#REF!="Numbers")</formula>
    </cfRule>
  </conditionalFormatting>
  <conditionalFormatting sqref="F78:G78">
    <cfRule type="expression" dxfId="113" priority="94">
      <formula>(#REF!="Numbers")</formula>
    </cfRule>
  </conditionalFormatting>
  <conditionalFormatting sqref="P79">
    <cfRule type="expression" dxfId="112" priority="93">
      <formula>(#REF!="Numbers")</formula>
    </cfRule>
  </conditionalFormatting>
  <conditionalFormatting sqref="F79:G79">
    <cfRule type="expression" dxfId="111" priority="92">
      <formula>(#REF!="Numbers")</formula>
    </cfRule>
  </conditionalFormatting>
  <conditionalFormatting sqref="P80">
    <cfRule type="expression" dxfId="110" priority="91">
      <formula>(#REF!="Numbers")</formula>
    </cfRule>
  </conditionalFormatting>
  <conditionalFormatting sqref="F80:G80">
    <cfRule type="expression" dxfId="109" priority="90">
      <formula>(#REF!="Numbers")</formula>
    </cfRule>
  </conditionalFormatting>
  <conditionalFormatting sqref="P81">
    <cfRule type="expression" dxfId="108" priority="89">
      <formula>(#REF!="Numbers")</formula>
    </cfRule>
  </conditionalFormatting>
  <conditionalFormatting sqref="F81:G81">
    <cfRule type="expression" dxfId="107" priority="88">
      <formula>(#REF!="Numbers")</formula>
    </cfRule>
  </conditionalFormatting>
  <conditionalFormatting sqref="P82">
    <cfRule type="expression" dxfId="106" priority="87">
      <formula>(#REF!="Numbers")</formula>
    </cfRule>
  </conditionalFormatting>
  <conditionalFormatting sqref="F82:G82">
    <cfRule type="expression" dxfId="105" priority="86">
      <formula>(#REF!="Numbers")</formula>
    </cfRule>
  </conditionalFormatting>
  <conditionalFormatting sqref="P83">
    <cfRule type="expression" dxfId="104" priority="85">
      <formula>(#REF!="Numbers")</formula>
    </cfRule>
  </conditionalFormatting>
  <conditionalFormatting sqref="F83:G83">
    <cfRule type="expression" dxfId="103" priority="84">
      <formula>(#REF!="Numbers")</formula>
    </cfRule>
  </conditionalFormatting>
  <conditionalFormatting sqref="P84">
    <cfRule type="expression" dxfId="102" priority="83">
      <formula>(#REF!="Numbers")</formula>
    </cfRule>
  </conditionalFormatting>
  <conditionalFormatting sqref="F84:G84">
    <cfRule type="expression" dxfId="101" priority="82">
      <formula>(#REF!="Numbers")</formula>
    </cfRule>
  </conditionalFormatting>
  <conditionalFormatting sqref="P85">
    <cfRule type="expression" dxfId="100" priority="81">
      <formula>(#REF!="Numbers")</formula>
    </cfRule>
  </conditionalFormatting>
  <conditionalFormatting sqref="F85:G85">
    <cfRule type="expression" dxfId="99" priority="80">
      <formula>(#REF!="Numbers")</formula>
    </cfRule>
  </conditionalFormatting>
  <conditionalFormatting sqref="P86">
    <cfRule type="expression" dxfId="98" priority="79">
      <formula>(#REF!="Numbers")</formula>
    </cfRule>
  </conditionalFormatting>
  <conditionalFormatting sqref="F86:G86">
    <cfRule type="expression" dxfId="97" priority="78">
      <formula>(#REF!="Numbers")</formula>
    </cfRule>
  </conditionalFormatting>
  <conditionalFormatting sqref="P87">
    <cfRule type="expression" dxfId="96" priority="77">
      <formula>(#REF!="Numbers")</formula>
    </cfRule>
  </conditionalFormatting>
  <conditionalFormatting sqref="F87:G87">
    <cfRule type="expression" dxfId="95" priority="76">
      <formula>(#REF!="Numbers")</formula>
    </cfRule>
  </conditionalFormatting>
  <conditionalFormatting sqref="Q74:Q87 R74">
    <cfRule type="expression" dxfId="94" priority="75">
      <formula>($P$3="Numbers")</formula>
    </cfRule>
  </conditionalFormatting>
  <conditionalFormatting sqref="F93:R93 R90:R92">
    <cfRule type="expression" dxfId="93" priority="74">
      <formula>($P$3="Numbers")</formula>
    </cfRule>
  </conditionalFormatting>
  <conditionalFormatting sqref="H90:J90">
    <cfRule type="expression" dxfId="92" priority="73">
      <formula>(#REF!="Numbers")</formula>
    </cfRule>
  </conditionalFormatting>
  <conditionalFormatting sqref="Q90">
    <cfRule type="expression" dxfId="91" priority="72">
      <formula>(#REF!="Numbers")</formula>
    </cfRule>
  </conditionalFormatting>
  <conditionalFormatting sqref="H91:J91">
    <cfRule type="expression" dxfId="90" priority="71">
      <formula>(#REF!="Numbers")</formula>
    </cfRule>
  </conditionalFormatting>
  <conditionalFormatting sqref="Q91">
    <cfRule type="expression" dxfId="89" priority="70">
      <formula>(#REF!="Numbers")</formula>
    </cfRule>
  </conditionalFormatting>
  <conditionalFormatting sqref="H92:J92">
    <cfRule type="expression" dxfId="88" priority="69">
      <formula>(#REF!="Numbers")</formula>
    </cfRule>
  </conditionalFormatting>
  <conditionalFormatting sqref="Q92">
    <cfRule type="expression" dxfId="87" priority="68">
      <formula>(#REF!="Numbers")</formula>
    </cfRule>
  </conditionalFormatting>
  <conditionalFormatting sqref="R94:R106">
    <cfRule type="expression" dxfId="86" priority="67">
      <formula>($P$3="Numbers")</formula>
    </cfRule>
  </conditionalFormatting>
  <conditionalFormatting sqref="P94">
    <cfRule type="expression" dxfId="85" priority="66">
      <formula>(#REF!="Numbers")</formula>
    </cfRule>
  </conditionalFormatting>
  <conditionalFormatting sqref="F94:G94">
    <cfRule type="expression" dxfId="84" priority="65">
      <formula>(#REF!="Numbers")</formula>
    </cfRule>
  </conditionalFormatting>
  <conditionalFormatting sqref="P95">
    <cfRule type="expression" dxfId="83" priority="64">
      <formula>(#REF!="Numbers")</formula>
    </cfRule>
  </conditionalFormatting>
  <conditionalFormatting sqref="F95:G95">
    <cfRule type="expression" dxfId="82" priority="63">
      <formula>(#REF!="Numbers")</formula>
    </cfRule>
  </conditionalFormatting>
  <conditionalFormatting sqref="P96">
    <cfRule type="expression" dxfId="81" priority="62">
      <formula>(#REF!="Numbers")</formula>
    </cfRule>
  </conditionalFormatting>
  <conditionalFormatting sqref="F96:G96">
    <cfRule type="expression" dxfId="80" priority="61">
      <formula>(#REF!="Numbers")</formula>
    </cfRule>
  </conditionalFormatting>
  <conditionalFormatting sqref="P97">
    <cfRule type="expression" dxfId="79" priority="60">
      <formula>(#REF!="Numbers")</formula>
    </cfRule>
  </conditionalFormatting>
  <conditionalFormatting sqref="F97:G97">
    <cfRule type="expression" dxfId="78" priority="59">
      <formula>(#REF!="Numbers")</formula>
    </cfRule>
  </conditionalFormatting>
  <conditionalFormatting sqref="P98">
    <cfRule type="expression" dxfId="77" priority="58">
      <formula>(#REF!="Numbers")</formula>
    </cfRule>
  </conditionalFormatting>
  <conditionalFormatting sqref="F98:G98">
    <cfRule type="expression" dxfId="76" priority="57">
      <formula>(#REF!="Numbers")</formula>
    </cfRule>
  </conditionalFormatting>
  <conditionalFormatting sqref="P99">
    <cfRule type="expression" dxfId="75" priority="56">
      <formula>(#REF!="Numbers")</formula>
    </cfRule>
  </conditionalFormatting>
  <conditionalFormatting sqref="F99:G99">
    <cfRule type="expression" dxfId="74" priority="55">
      <formula>(#REF!="Numbers")</formula>
    </cfRule>
  </conditionalFormatting>
  <conditionalFormatting sqref="P100">
    <cfRule type="expression" dxfId="73" priority="54">
      <formula>(#REF!="Numbers")</formula>
    </cfRule>
  </conditionalFormatting>
  <conditionalFormatting sqref="F100:G100">
    <cfRule type="expression" dxfId="72" priority="53">
      <formula>(#REF!="Numbers")</formula>
    </cfRule>
  </conditionalFormatting>
  <conditionalFormatting sqref="P101">
    <cfRule type="expression" dxfId="71" priority="52">
      <formula>(#REF!="Numbers")</formula>
    </cfRule>
  </conditionalFormatting>
  <conditionalFormatting sqref="F101:G101">
    <cfRule type="expression" dxfId="70" priority="51">
      <formula>(#REF!="Numbers")</formula>
    </cfRule>
  </conditionalFormatting>
  <conditionalFormatting sqref="P102">
    <cfRule type="expression" dxfId="69" priority="50">
      <formula>(#REF!="Numbers")</formula>
    </cfRule>
  </conditionalFormatting>
  <conditionalFormatting sqref="F102:G102">
    <cfRule type="expression" dxfId="68" priority="49">
      <formula>(#REF!="Numbers")</formula>
    </cfRule>
  </conditionalFormatting>
  <conditionalFormatting sqref="P103">
    <cfRule type="expression" dxfId="67" priority="48">
      <formula>(#REF!="Numbers")</formula>
    </cfRule>
  </conditionalFormatting>
  <conditionalFormatting sqref="F103:G103">
    <cfRule type="expression" dxfId="66" priority="47">
      <formula>(#REF!="Numbers")</formula>
    </cfRule>
  </conditionalFormatting>
  <conditionalFormatting sqref="P104">
    <cfRule type="expression" dxfId="65" priority="46">
      <formula>(#REF!="Numbers")</formula>
    </cfRule>
  </conditionalFormatting>
  <conditionalFormatting sqref="F104:G104">
    <cfRule type="expression" dxfId="64" priority="45">
      <formula>(#REF!="Numbers")</formula>
    </cfRule>
  </conditionalFormatting>
  <conditionalFormatting sqref="P105">
    <cfRule type="expression" dxfId="63" priority="44">
      <formula>(#REF!="Numbers")</formula>
    </cfRule>
  </conditionalFormatting>
  <conditionalFormatting sqref="F105:G105">
    <cfRule type="expression" dxfId="62" priority="43">
      <formula>(#REF!="Numbers")</formula>
    </cfRule>
  </conditionalFormatting>
  <conditionalFormatting sqref="P106">
    <cfRule type="expression" dxfId="61" priority="42">
      <formula>(#REF!="Numbers")</formula>
    </cfRule>
  </conditionalFormatting>
  <conditionalFormatting sqref="F106:G106">
    <cfRule type="expression" dxfId="60" priority="41">
      <formula>(#REF!="Numbers")</formula>
    </cfRule>
  </conditionalFormatting>
  <conditionalFormatting sqref="P107">
    <cfRule type="expression" dxfId="59" priority="40">
      <formula>(#REF!="Numbers")</formula>
    </cfRule>
  </conditionalFormatting>
  <conditionalFormatting sqref="F107:G107">
    <cfRule type="expression" dxfId="58" priority="39">
      <formula>(#REF!="Numbers")</formula>
    </cfRule>
  </conditionalFormatting>
  <conditionalFormatting sqref="Q94:Q107 R107">
    <cfRule type="expression" dxfId="57" priority="38">
      <formula>($P$3="Numbers")</formula>
    </cfRule>
  </conditionalFormatting>
  <conditionalFormatting sqref="F113:R113 R111:R112">
    <cfRule type="expression" dxfId="56" priority="37">
      <formula>($P$3="Numbers")</formula>
    </cfRule>
  </conditionalFormatting>
  <conditionalFormatting sqref="H110:J110">
    <cfRule type="expression" dxfId="55" priority="36">
      <formula>(#REF!="Numbers")</formula>
    </cfRule>
  </conditionalFormatting>
  <conditionalFormatting sqref="Q110">
    <cfRule type="expression" dxfId="54" priority="35">
      <formula>(#REF!="Numbers")</formula>
    </cfRule>
  </conditionalFormatting>
  <conditionalFormatting sqref="H111:J111">
    <cfRule type="expression" dxfId="53" priority="34">
      <formula>(#REF!="Numbers")</formula>
    </cfRule>
  </conditionalFormatting>
  <conditionalFormatting sqref="Q111">
    <cfRule type="expression" dxfId="52" priority="33">
      <formula>(#REF!="Numbers")</formula>
    </cfRule>
  </conditionalFormatting>
  <conditionalFormatting sqref="H112:J112">
    <cfRule type="expression" dxfId="51" priority="32">
      <formula>(#REF!="Numbers")</formula>
    </cfRule>
  </conditionalFormatting>
  <conditionalFormatting sqref="Q112">
    <cfRule type="expression" dxfId="50" priority="31">
      <formula>(#REF!="Numbers")</formula>
    </cfRule>
  </conditionalFormatting>
  <conditionalFormatting sqref="R114:R127">
    <cfRule type="expression" dxfId="49" priority="30">
      <formula>($P$3="Numbers")</formula>
    </cfRule>
  </conditionalFormatting>
  <conditionalFormatting sqref="P114">
    <cfRule type="expression" dxfId="48" priority="29">
      <formula>(#REF!="Numbers")</formula>
    </cfRule>
  </conditionalFormatting>
  <conditionalFormatting sqref="F114:G114">
    <cfRule type="expression" dxfId="47" priority="28">
      <formula>(#REF!="Numbers")</formula>
    </cfRule>
  </conditionalFormatting>
  <conditionalFormatting sqref="P115">
    <cfRule type="expression" dxfId="46" priority="27">
      <formula>(#REF!="Numbers")</formula>
    </cfRule>
  </conditionalFormatting>
  <conditionalFormatting sqref="F115:G115">
    <cfRule type="expression" dxfId="45" priority="26">
      <formula>(#REF!="Numbers")</formula>
    </cfRule>
  </conditionalFormatting>
  <conditionalFormatting sqref="P116">
    <cfRule type="expression" dxfId="44" priority="25">
      <formula>(#REF!="Numbers")</formula>
    </cfRule>
  </conditionalFormatting>
  <conditionalFormatting sqref="F116:G116">
    <cfRule type="expression" dxfId="43" priority="24">
      <formula>(#REF!="Numbers")</formula>
    </cfRule>
  </conditionalFormatting>
  <conditionalFormatting sqref="P117">
    <cfRule type="expression" dxfId="42" priority="23">
      <formula>(#REF!="Numbers")</formula>
    </cfRule>
  </conditionalFormatting>
  <conditionalFormatting sqref="F117:G117">
    <cfRule type="expression" dxfId="41" priority="22">
      <formula>(#REF!="Numbers")</formula>
    </cfRule>
  </conditionalFormatting>
  <conditionalFormatting sqref="P118">
    <cfRule type="expression" dxfId="40" priority="21">
      <formula>(#REF!="Numbers")</formula>
    </cfRule>
  </conditionalFormatting>
  <conditionalFormatting sqref="F118:G118">
    <cfRule type="expression" dxfId="39" priority="20">
      <formula>(#REF!="Numbers")</formula>
    </cfRule>
  </conditionalFormatting>
  <conditionalFormatting sqref="P119">
    <cfRule type="expression" dxfId="38" priority="19">
      <formula>(#REF!="Numbers")</formula>
    </cfRule>
  </conditionalFormatting>
  <conditionalFormatting sqref="F119:G119">
    <cfRule type="expression" dxfId="37" priority="18">
      <formula>(#REF!="Numbers")</formula>
    </cfRule>
  </conditionalFormatting>
  <conditionalFormatting sqref="P120">
    <cfRule type="expression" dxfId="36" priority="17">
      <formula>(#REF!="Numbers")</formula>
    </cfRule>
  </conditionalFormatting>
  <conditionalFormatting sqref="F120:G120">
    <cfRule type="expression" dxfId="35" priority="16">
      <formula>(#REF!="Numbers")</formula>
    </cfRule>
  </conditionalFormatting>
  <conditionalFormatting sqref="P121">
    <cfRule type="expression" dxfId="34" priority="15">
      <formula>(#REF!="Numbers")</formula>
    </cfRule>
  </conditionalFormatting>
  <conditionalFormatting sqref="F121:G121">
    <cfRule type="expression" dxfId="33" priority="14">
      <formula>(#REF!="Numbers")</formula>
    </cfRule>
  </conditionalFormatting>
  <conditionalFormatting sqref="P122">
    <cfRule type="expression" dxfId="32" priority="13">
      <formula>(#REF!="Numbers")</formula>
    </cfRule>
  </conditionalFormatting>
  <conditionalFormatting sqref="F122:G122">
    <cfRule type="expression" dxfId="31" priority="12">
      <formula>(#REF!="Numbers")</formula>
    </cfRule>
  </conditionalFormatting>
  <conditionalFormatting sqref="P123">
    <cfRule type="expression" dxfId="30" priority="11">
      <formula>(#REF!="Numbers")</formula>
    </cfRule>
  </conditionalFormatting>
  <conditionalFormatting sqref="F123:G123">
    <cfRule type="expression" dxfId="29" priority="10">
      <formula>(#REF!="Numbers")</formula>
    </cfRule>
  </conditionalFormatting>
  <conditionalFormatting sqref="P124">
    <cfRule type="expression" dxfId="28" priority="9">
      <formula>(#REF!="Numbers")</formula>
    </cfRule>
  </conditionalFormatting>
  <conditionalFormatting sqref="F124:G124">
    <cfRule type="expression" dxfId="27" priority="8">
      <formula>(#REF!="Numbers")</formula>
    </cfRule>
  </conditionalFormatting>
  <conditionalFormatting sqref="P125">
    <cfRule type="expression" dxfId="26" priority="7">
      <formula>(#REF!="Numbers")</formula>
    </cfRule>
  </conditionalFormatting>
  <conditionalFormatting sqref="F125:G125">
    <cfRule type="expression" dxfId="25" priority="6">
      <formula>(#REF!="Numbers")</formula>
    </cfRule>
  </conditionalFormatting>
  <conditionalFormatting sqref="P126">
    <cfRule type="expression" dxfId="24" priority="5">
      <formula>(#REF!="Numbers")</formula>
    </cfRule>
  </conditionalFormatting>
  <conditionalFormatting sqref="F126:G126">
    <cfRule type="expression" dxfId="23" priority="4">
      <formula>(#REF!="Numbers")</formula>
    </cfRule>
  </conditionalFormatting>
  <conditionalFormatting sqref="P127">
    <cfRule type="expression" dxfId="22" priority="3">
      <formula>(#REF!="Numbers")</formula>
    </cfRule>
  </conditionalFormatting>
  <conditionalFormatting sqref="F127:G127">
    <cfRule type="expression" dxfId="21" priority="2">
      <formula>(#REF!="Numbers")</formula>
    </cfRule>
  </conditionalFormatting>
  <conditionalFormatting sqref="Q114:Q127">
    <cfRule type="expression" dxfId="20" priority="1">
      <formula>($P$3="Numbers")</formula>
    </cfRule>
  </conditionalFormatting>
  <dataValidations count="1">
    <dataValidation type="list" allowBlank="1" showInputMessage="1" showErrorMessage="1" sqref="P3">
      <formula1>$V$3:$V$4</formula1>
    </dataValidation>
  </dataValidations>
  <pageMargins left="0.70000000000000007" right="0.70000000000000007" top="0.75" bottom="0.75" header="0.30000000000000004" footer="0.30000000000000004"/>
  <pageSetup paperSize="0" fitToWidth="0" fitToHeight="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113"/>
  <sheetViews>
    <sheetView workbookViewId="0">
      <pane ySplit="6" topLeftCell="A7" activePane="bottomLeft" state="frozen"/>
      <selection sqref="A1:N1"/>
      <selection pane="bottomLeft" sqref="A1:N1"/>
    </sheetView>
  </sheetViews>
  <sheetFormatPr defaultColWidth="9.140625" defaultRowHeight="12.75" x14ac:dyDescent="0.2"/>
  <cols>
    <col min="1" max="1" width="5.42578125" style="931" customWidth="1"/>
    <col min="2" max="4" width="10.7109375" style="931" customWidth="1"/>
    <col min="5" max="5" width="5.7109375" style="931" customWidth="1"/>
    <col min="6" max="8" width="10.7109375" style="931" customWidth="1"/>
    <col min="9" max="9" width="5.7109375" style="931" customWidth="1"/>
    <col min="10" max="12" width="10.7109375" style="931" customWidth="1"/>
    <col min="13" max="16384" width="9.140625" style="931"/>
  </cols>
  <sheetData>
    <row r="1" spans="1:12" x14ac:dyDescent="0.2">
      <c r="A1" s="1038" t="s">
        <v>556</v>
      </c>
      <c r="B1" s="1038"/>
      <c r="C1" s="1038"/>
      <c r="D1" s="1038"/>
      <c r="E1" s="1038"/>
    </row>
    <row r="2" spans="1:12" x14ac:dyDescent="0.2">
      <c r="A2" s="941" t="s">
        <v>624</v>
      </c>
      <c r="B2" s="942"/>
    </row>
    <row r="3" spans="1:12" ht="14.25" x14ac:dyDescent="0.2">
      <c r="A3" s="1038" t="s">
        <v>557</v>
      </c>
      <c r="B3" s="1038"/>
      <c r="C3" s="1038"/>
      <c r="D3" s="1038"/>
    </row>
    <row r="5" spans="1:12" x14ac:dyDescent="0.2">
      <c r="A5" s="938"/>
      <c r="B5" s="1042" t="s">
        <v>150</v>
      </c>
      <c r="C5" s="1043"/>
      <c r="D5" s="1044"/>
      <c r="E5" s="938"/>
      <c r="F5" s="1042" t="s">
        <v>151</v>
      </c>
      <c r="G5" s="1043"/>
      <c r="H5" s="1044"/>
      <c r="I5" s="938"/>
      <c r="J5" s="1042" t="s">
        <v>152</v>
      </c>
      <c r="K5" s="1043"/>
      <c r="L5" s="1044"/>
    </row>
    <row r="6" spans="1:12" ht="22.5" x14ac:dyDescent="0.2">
      <c r="A6" s="939" t="s">
        <v>558</v>
      </c>
      <c r="B6" s="939" t="s">
        <v>559</v>
      </c>
      <c r="C6" s="939" t="s">
        <v>560</v>
      </c>
      <c r="D6" s="940" t="s">
        <v>561</v>
      </c>
      <c r="E6" s="939"/>
      <c r="F6" s="939" t="s">
        <v>559</v>
      </c>
      <c r="G6" s="939" t="s">
        <v>560</v>
      </c>
      <c r="H6" s="940" t="s">
        <v>561</v>
      </c>
      <c r="I6" s="939"/>
      <c r="J6" s="939" t="s">
        <v>559</v>
      </c>
      <c r="K6" s="939" t="s">
        <v>560</v>
      </c>
      <c r="L6" s="940" t="s">
        <v>561</v>
      </c>
    </row>
    <row r="7" spans="1:12" ht="12.75" customHeight="1" x14ac:dyDescent="0.2">
      <c r="A7" s="947">
        <v>0</v>
      </c>
      <c r="B7" s="967">
        <v>89</v>
      </c>
      <c r="C7" s="947">
        <v>0</v>
      </c>
      <c r="D7" s="947">
        <v>0</v>
      </c>
      <c r="E7" s="947"/>
      <c r="F7" s="968">
        <v>3</v>
      </c>
      <c r="G7" s="947">
        <v>0</v>
      </c>
      <c r="H7" s="947">
        <v>0</v>
      </c>
      <c r="I7" s="947"/>
      <c r="J7" s="968">
        <v>23</v>
      </c>
      <c r="K7" s="947">
        <v>0</v>
      </c>
      <c r="L7" s="947">
        <v>0</v>
      </c>
    </row>
    <row r="8" spans="1:12" ht="12.75" customHeight="1" x14ac:dyDescent="0.2">
      <c r="A8" s="970">
        <v>1</v>
      </c>
      <c r="B8" s="967">
        <v>127</v>
      </c>
      <c r="C8" s="947">
        <v>0</v>
      </c>
      <c r="D8" s="947">
        <v>0</v>
      </c>
      <c r="E8" s="947"/>
      <c r="F8" s="968"/>
      <c r="G8" s="947"/>
      <c r="H8" s="947"/>
      <c r="I8" s="947"/>
      <c r="J8" s="968">
        <v>68</v>
      </c>
      <c r="K8" s="947">
        <v>0</v>
      </c>
      <c r="L8" s="947">
        <v>0</v>
      </c>
    </row>
    <row r="9" spans="1:12" ht="12.75" customHeight="1" x14ac:dyDescent="0.2">
      <c r="A9" s="970">
        <v>2</v>
      </c>
      <c r="B9" s="967">
        <v>211</v>
      </c>
      <c r="C9" s="947">
        <v>0</v>
      </c>
      <c r="D9" s="947">
        <v>0</v>
      </c>
      <c r="E9" s="947"/>
      <c r="F9" s="968">
        <v>3</v>
      </c>
      <c r="G9" s="947">
        <v>0</v>
      </c>
      <c r="H9" s="947">
        <v>0</v>
      </c>
      <c r="I9" s="947"/>
      <c r="J9" s="968">
        <v>100</v>
      </c>
      <c r="K9" s="947">
        <v>0</v>
      </c>
      <c r="L9" s="947">
        <v>0</v>
      </c>
    </row>
    <row r="10" spans="1:12" ht="12.75" customHeight="1" x14ac:dyDescent="0.2">
      <c r="A10" s="970">
        <v>3</v>
      </c>
      <c r="B10" s="967">
        <v>385</v>
      </c>
      <c r="C10" s="947">
        <v>0</v>
      </c>
      <c r="D10" s="947">
        <v>0</v>
      </c>
      <c r="E10" s="947"/>
      <c r="F10" s="968">
        <v>13</v>
      </c>
      <c r="G10" s="947">
        <v>0</v>
      </c>
      <c r="H10" s="947">
        <v>0</v>
      </c>
      <c r="I10" s="947"/>
      <c r="J10" s="968">
        <v>134</v>
      </c>
      <c r="K10" s="947">
        <v>0</v>
      </c>
      <c r="L10" s="947">
        <v>0</v>
      </c>
    </row>
    <row r="11" spans="1:12" ht="12.75" customHeight="1" x14ac:dyDescent="0.2">
      <c r="A11" s="970">
        <v>4</v>
      </c>
      <c r="B11" s="967">
        <v>594</v>
      </c>
      <c r="C11" s="947">
        <v>0</v>
      </c>
      <c r="D11" s="947">
        <v>0</v>
      </c>
      <c r="E11" s="947"/>
      <c r="F11" s="968">
        <v>35</v>
      </c>
      <c r="G11" s="947">
        <v>0</v>
      </c>
      <c r="H11" s="947">
        <v>0</v>
      </c>
      <c r="I11" s="947"/>
      <c r="J11" s="968">
        <v>208</v>
      </c>
      <c r="K11" s="947">
        <v>0</v>
      </c>
      <c r="L11" s="947">
        <v>0</v>
      </c>
    </row>
    <row r="12" spans="1:12" ht="12.75" customHeight="1" x14ac:dyDescent="0.2">
      <c r="A12" s="970">
        <v>5</v>
      </c>
      <c r="B12" s="967">
        <v>828</v>
      </c>
      <c r="C12" s="947">
        <v>0</v>
      </c>
      <c r="D12" s="947">
        <v>0</v>
      </c>
      <c r="E12" s="947"/>
      <c r="F12" s="968">
        <v>30</v>
      </c>
      <c r="G12" s="947">
        <v>0</v>
      </c>
      <c r="H12" s="947">
        <v>0</v>
      </c>
      <c r="I12" s="947"/>
      <c r="J12" s="968">
        <v>212</v>
      </c>
      <c r="K12" s="947">
        <v>0</v>
      </c>
      <c r="L12" s="947">
        <v>0</v>
      </c>
    </row>
    <row r="13" spans="1:12" ht="12.75" customHeight="1" x14ac:dyDescent="0.2">
      <c r="A13" s="970">
        <v>6</v>
      </c>
      <c r="B13" s="967">
        <v>1151</v>
      </c>
      <c r="C13" s="947">
        <v>0</v>
      </c>
      <c r="D13" s="947">
        <v>0</v>
      </c>
      <c r="E13" s="947"/>
      <c r="F13" s="968">
        <v>71</v>
      </c>
      <c r="G13" s="947">
        <v>0</v>
      </c>
      <c r="H13" s="947">
        <v>0</v>
      </c>
      <c r="I13" s="947"/>
      <c r="J13" s="968">
        <v>260</v>
      </c>
      <c r="K13" s="947">
        <v>0</v>
      </c>
      <c r="L13" s="947">
        <v>0</v>
      </c>
    </row>
    <row r="14" spans="1:12" ht="12.75" customHeight="1" x14ac:dyDescent="0.2">
      <c r="A14" s="970">
        <v>7</v>
      </c>
      <c r="B14" s="967">
        <v>1446</v>
      </c>
      <c r="C14" s="947">
        <v>0</v>
      </c>
      <c r="D14" s="947">
        <v>0</v>
      </c>
      <c r="E14" s="947"/>
      <c r="F14" s="968">
        <v>86</v>
      </c>
      <c r="G14" s="947">
        <v>0</v>
      </c>
      <c r="H14" s="947">
        <v>0</v>
      </c>
      <c r="I14" s="947"/>
      <c r="J14" s="968">
        <v>316</v>
      </c>
      <c r="K14" s="947">
        <v>0</v>
      </c>
      <c r="L14" s="947">
        <v>0</v>
      </c>
    </row>
    <row r="15" spans="1:12" ht="12.75" customHeight="1" x14ac:dyDescent="0.2">
      <c r="A15" s="970">
        <v>8</v>
      </c>
      <c r="B15" s="967">
        <v>1716</v>
      </c>
      <c r="C15" s="947">
        <v>0</v>
      </c>
      <c r="D15" s="947">
        <v>0</v>
      </c>
      <c r="E15" s="947"/>
      <c r="F15" s="968">
        <v>126</v>
      </c>
      <c r="G15" s="947">
        <v>0</v>
      </c>
      <c r="H15" s="947">
        <v>0</v>
      </c>
      <c r="I15" s="947"/>
      <c r="J15" s="968">
        <v>351</v>
      </c>
      <c r="K15" s="947">
        <v>0</v>
      </c>
      <c r="L15" s="947">
        <v>0</v>
      </c>
    </row>
    <row r="16" spans="1:12" ht="12.75" customHeight="1" x14ac:dyDescent="0.2">
      <c r="A16" s="970">
        <v>9</v>
      </c>
      <c r="B16" s="967">
        <v>2204</v>
      </c>
      <c r="C16" s="947">
        <v>0</v>
      </c>
      <c r="D16" s="947">
        <v>0</v>
      </c>
      <c r="E16" s="947"/>
      <c r="F16" s="968">
        <v>172</v>
      </c>
      <c r="G16" s="947">
        <v>0</v>
      </c>
      <c r="H16" s="947">
        <v>0</v>
      </c>
      <c r="I16" s="947"/>
      <c r="J16" s="968">
        <v>396</v>
      </c>
      <c r="K16" s="947">
        <v>0</v>
      </c>
      <c r="L16" s="947">
        <v>0</v>
      </c>
    </row>
    <row r="17" spans="1:12" ht="12.75" customHeight="1" x14ac:dyDescent="0.2">
      <c r="A17" s="970">
        <v>10</v>
      </c>
      <c r="B17" s="967">
        <v>2620</v>
      </c>
      <c r="C17" s="947">
        <v>0</v>
      </c>
      <c r="D17" s="947">
        <v>0</v>
      </c>
      <c r="E17" s="947"/>
      <c r="F17" s="968">
        <v>244</v>
      </c>
      <c r="G17" s="947">
        <v>0</v>
      </c>
      <c r="H17" s="947">
        <v>0</v>
      </c>
      <c r="I17" s="947"/>
      <c r="J17" s="968">
        <v>434</v>
      </c>
      <c r="K17" s="947">
        <v>0</v>
      </c>
      <c r="L17" s="947">
        <v>0</v>
      </c>
    </row>
    <row r="18" spans="1:12" ht="12.75" customHeight="1" x14ac:dyDescent="0.2">
      <c r="A18" s="970">
        <v>11</v>
      </c>
      <c r="B18" s="967">
        <v>3148</v>
      </c>
      <c r="C18" s="947">
        <v>1</v>
      </c>
      <c r="D18" s="947">
        <v>1</v>
      </c>
      <c r="E18" s="947"/>
      <c r="F18" s="968">
        <v>288</v>
      </c>
      <c r="G18" s="947">
        <v>0</v>
      </c>
      <c r="H18" s="947">
        <v>0</v>
      </c>
      <c r="I18" s="947"/>
      <c r="J18" s="968">
        <v>492</v>
      </c>
      <c r="K18" s="947">
        <v>0</v>
      </c>
      <c r="L18" s="947">
        <v>0</v>
      </c>
    </row>
    <row r="19" spans="1:12" ht="12.75" customHeight="1" x14ac:dyDescent="0.2">
      <c r="A19" s="970">
        <v>12</v>
      </c>
      <c r="B19" s="967">
        <v>3542</v>
      </c>
      <c r="C19" s="947">
        <v>1</v>
      </c>
      <c r="D19" s="947">
        <v>2</v>
      </c>
      <c r="E19" s="947"/>
      <c r="F19" s="968">
        <v>352</v>
      </c>
      <c r="G19" s="947">
        <v>0</v>
      </c>
      <c r="H19" s="947">
        <v>0</v>
      </c>
      <c r="I19" s="947"/>
      <c r="J19" s="968">
        <v>522</v>
      </c>
      <c r="K19" s="947">
        <v>0</v>
      </c>
      <c r="L19" s="947">
        <v>0</v>
      </c>
    </row>
    <row r="20" spans="1:12" ht="12.75" customHeight="1" x14ac:dyDescent="0.2">
      <c r="A20" s="970">
        <v>13</v>
      </c>
      <c r="B20" s="967">
        <v>4210</v>
      </c>
      <c r="C20" s="947">
        <v>1</v>
      </c>
      <c r="D20" s="947">
        <v>3</v>
      </c>
      <c r="E20" s="947"/>
      <c r="F20" s="968">
        <v>429</v>
      </c>
      <c r="G20" s="947">
        <v>0</v>
      </c>
      <c r="H20" s="947">
        <v>0</v>
      </c>
      <c r="I20" s="947"/>
      <c r="J20" s="968">
        <v>536</v>
      </c>
      <c r="K20" s="947">
        <v>0</v>
      </c>
      <c r="L20" s="947">
        <v>0</v>
      </c>
    </row>
    <row r="21" spans="1:12" ht="12.75" customHeight="1" x14ac:dyDescent="0.2">
      <c r="A21" s="970">
        <v>14</v>
      </c>
      <c r="B21" s="967">
        <v>4706</v>
      </c>
      <c r="C21" s="947">
        <v>1</v>
      </c>
      <c r="D21" s="947">
        <v>4</v>
      </c>
      <c r="E21" s="947"/>
      <c r="F21" s="968">
        <v>504</v>
      </c>
      <c r="G21" s="947">
        <v>0</v>
      </c>
      <c r="H21" s="947">
        <v>0</v>
      </c>
      <c r="I21" s="947"/>
      <c r="J21" s="968">
        <v>604</v>
      </c>
      <c r="K21" s="947">
        <v>0</v>
      </c>
      <c r="L21" s="947">
        <v>0</v>
      </c>
    </row>
    <row r="22" spans="1:12" ht="12.75" customHeight="1" x14ac:dyDescent="0.2">
      <c r="A22" s="970">
        <v>15</v>
      </c>
      <c r="B22" s="967">
        <v>5383</v>
      </c>
      <c r="C22" s="947">
        <v>1</v>
      </c>
      <c r="D22" s="947">
        <v>5</v>
      </c>
      <c r="E22" s="947"/>
      <c r="F22" s="968">
        <v>558</v>
      </c>
      <c r="G22" s="947">
        <v>0</v>
      </c>
      <c r="H22" s="947">
        <v>0</v>
      </c>
      <c r="I22" s="947"/>
      <c r="J22" s="968">
        <v>659</v>
      </c>
      <c r="K22" s="947">
        <v>0</v>
      </c>
      <c r="L22" s="947">
        <v>0</v>
      </c>
    </row>
    <row r="23" spans="1:12" ht="12.75" customHeight="1" x14ac:dyDescent="0.2">
      <c r="A23" s="970">
        <v>16</v>
      </c>
      <c r="B23" s="967">
        <v>6171</v>
      </c>
      <c r="C23" s="947">
        <v>1</v>
      </c>
      <c r="D23" s="947">
        <v>6</v>
      </c>
      <c r="E23" s="947"/>
      <c r="F23" s="968">
        <v>705</v>
      </c>
      <c r="G23" s="947">
        <v>0</v>
      </c>
      <c r="H23" s="947">
        <v>0</v>
      </c>
      <c r="I23" s="947"/>
      <c r="J23" s="968">
        <v>731</v>
      </c>
      <c r="K23" s="947">
        <v>0</v>
      </c>
      <c r="L23" s="947">
        <v>0</v>
      </c>
    </row>
    <row r="24" spans="1:12" ht="12.75" customHeight="1" x14ac:dyDescent="0.2">
      <c r="A24" s="970">
        <v>17</v>
      </c>
      <c r="B24" s="967">
        <v>6422</v>
      </c>
      <c r="C24" s="947">
        <v>1</v>
      </c>
      <c r="D24" s="947">
        <v>7</v>
      </c>
      <c r="E24" s="947"/>
      <c r="F24" s="968">
        <v>828</v>
      </c>
      <c r="G24" s="947">
        <v>0</v>
      </c>
      <c r="H24" s="947">
        <v>0</v>
      </c>
      <c r="I24" s="947"/>
      <c r="J24" s="968">
        <v>791</v>
      </c>
      <c r="K24" s="947">
        <v>0</v>
      </c>
      <c r="L24" s="947">
        <v>0</v>
      </c>
    </row>
    <row r="25" spans="1:12" ht="12.75" customHeight="1" x14ac:dyDescent="0.2">
      <c r="A25" s="970">
        <v>18</v>
      </c>
      <c r="B25" s="967">
        <v>8501</v>
      </c>
      <c r="C25" s="947">
        <v>2</v>
      </c>
      <c r="D25" s="947">
        <v>9</v>
      </c>
      <c r="E25" s="947"/>
      <c r="F25" s="968">
        <v>940</v>
      </c>
      <c r="G25" s="947">
        <v>0</v>
      </c>
      <c r="H25" s="947">
        <v>0</v>
      </c>
      <c r="I25" s="947"/>
      <c r="J25" s="968">
        <v>816</v>
      </c>
      <c r="K25" s="947">
        <v>0</v>
      </c>
      <c r="L25" s="947">
        <v>0</v>
      </c>
    </row>
    <row r="26" spans="1:12" ht="12.75" customHeight="1" x14ac:dyDescent="0.2">
      <c r="A26" s="970">
        <v>19</v>
      </c>
      <c r="B26" s="967">
        <v>8718</v>
      </c>
      <c r="C26" s="947">
        <v>2</v>
      </c>
      <c r="D26" s="947">
        <v>11</v>
      </c>
      <c r="E26" s="947"/>
      <c r="F26" s="968">
        <v>1058</v>
      </c>
      <c r="G26" s="947">
        <v>0</v>
      </c>
      <c r="H26" s="947">
        <v>0</v>
      </c>
      <c r="I26" s="947"/>
      <c r="J26" s="968">
        <v>851</v>
      </c>
      <c r="K26" s="947">
        <v>0</v>
      </c>
      <c r="L26" s="947">
        <v>0</v>
      </c>
    </row>
    <row r="27" spans="1:12" ht="12.75" customHeight="1" x14ac:dyDescent="0.2">
      <c r="A27" s="970">
        <v>20</v>
      </c>
      <c r="B27" s="967">
        <v>9866</v>
      </c>
      <c r="C27" s="947">
        <v>2</v>
      </c>
      <c r="D27" s="947">
        <v>13</v>
      </c>
      <c r="E27" s="947"/>
      <c r="F27" s="968">
        <v>1299</v>
      </c>
      <c r="G27" s="947">
        <v>0</v>
      </c>
      <c r="H27" s="947">
        <v>0</v>
      </c>
      <c r="I27" s="947"/>
      <c r="J27" s="968">
        <v>926</v>
      </c>
      <c r="K27" s="947">
        <v>0</v>
      </c>
      <c r="L27" s="947">
        <v>0</v>
      </c>
    </row>
    <row r="28" spans="1:12" ht="12.75" customHeight="1" x14ac:dyDescent="0.2">
      <c r="A28" s="970">
        <v>21</v>
      </c>
      <c r="B28" s="967">
        <v>11113</v>
      </c>
      <c r="C28" s="947">
        <v>2</v>
      </c>
      <c r="D28" s="947">
        <v>15</v>
      </c>
      <c r="E28" s="947"/>
      <c r="F28" s="968">
        <v>1432</v>
      </c>
      <c r="G28" s="947">
        <v>0</v>
      </c>
      <c r="H28" s="947">
        <v>0</v>
      </c>
      <c r="I28" s="947"/>
      <c r="J28" s="968">
        <v>948</v>
      </c>
      <c r="K28" s="947">
        <v>0</v>
      </c>
      <c r="L28" s="947">
        <v>0</v>
      </c>
    </row>
    <row r="29" spans="1:12" ht="12.75" customHeight="1" x14ac:dyDescent="0.2">
      <c r="A29" s="970">
        <v>22</v>
      </c>
      <c r="B29" s="967">
        <v>12277</v>
      </c>
      <c r="C29" s="947">
        <v>2</v>
      </c>
      <c r="D29" s="947">
        <v>17</v>
      </c>
      <c r="E29" s="947"/>
      <c r="F29" s="968">
        <v>1458</v>
      </c>
      <c r="G29" s="947">
        <v>0</v>
      </c>
      <c r="H29" s="947">
        <v>0</v>
      </c>
      <c r="I29" s="947"/>
      <c r="J29" s="968">
        <v>1036</v>
      </c>
      <c r="K29" s="947">
        <v>0</v>
      </c>
      <c r="L29" s="947">
        <v>0</v>
      </c>
    </row>
    <row r="30" spans="1:12" ht="12.75" customHeight="1" x14ac:dyDescent="0.2">
      <c r="A30" s="970">
        <v>23</v>
      </c>
      <c r="B30" s="967">
        <v>13438</v>
      </c>
      <c r="C30" s="947">
        <v>2</v>
      </c>
      <c r="D30" s="947">
        <v>19</v>
      </c>
      <c r="E30" s="947"/>
      <c r="F30" s="968">
        <v>1688</v>
      </c>
      <c r="G30" s="947">
        <v>0</v>
      </c>
      <c r="H30" s="947">
        <v>0</v>
      </c>
      <c r="I30" s="947"/>
      <c r="J30" s="968">
        <v>1079</v>
      </c>
      <c r="K30" s="947">
        <v>0</v>
      </c>
      <c r="L30" s="947">
        <v>0</v>
      </c>
    </row>
    <row r="31" spans="1:12" ht="12.75" customHeight="1" x14ac:dyDescent="0.2">
      <c r="A31" s="970">
        <v>24</v>
      </c>
      <c r="B31" s="967">
        <v>14614</v>
      </c>
      <c r="C31" s="947">
        <v>3</v>
      </c>
      <c r="D31" s="947">
        <v>22</v>
      </c>
      <c r="E31" s="947"/>
      <c r="F31" s="968">
        <v>1818</v>
      </c>
      <c r="G31" s="947">
        <v>0</v>
      </c>
      <c r="H31" s="947">
        <v>0</v>
      </c>
      <c r="I31" s="947"/>
      <c r="J31" s="968">
        <v>1183</v>
      </c>
      <c r="K31" s="947">
        <v>0</v>
      </c>
      <c r="L31" s="947">
        <v>0</v>
      </c>
    </row>
    <row r="32" spans="1:12" ht="12.75" customHeight="1" x14ac:dyDescent="0.2">
      <c r="A32" s="970">
        <v>25</v>
      </c>
      <c r="B32" s="967">
        <v>15829</v>
      </c>
      <c r="C32" s="947">
        <v>3</v>
      </c>
      <c r="D32" s="947">
        <v>25</v>
      </c>
      <c r="E32" s="947"/>
      <c r="F32" s="968">
        <v>2078</v>
      </c>
      <c r="G32" s="947">
        <v>0</v>
      </c>
      <c r="H32" s="947">
        <v>0</v>
      </c>
      <c r="I32" s="947"/>
      <c r="J32" s="968">
        <v>1271</v>
      </c>
      <c r="K32" s="947">
        <v>0</v>
      </c>
      <c r="L32" s="947">
        <v>0</v>
      </c>
    </row>
    <row r="33" spans="1:12" ht="12.75" customHeight="1" x14ac:dyDescent="0.2">
      <c r="A33" s="970">
        <v>26</v>
      </c>
      <c r="B33" s="967">
        <v>17027</v>
      </c>
      <c r="C33" s="947">
        <v>3</v>
      </c>
      <c r="D33" s="947">
        <v>28</v>
      </c>
      <c r="E33" s="947"/>
      <c r="F33" s="968">
        <v>2285</v>
      </c>
      <c r="G33" s="947">
        <v>0</v>
      </c>
      <c r="H33" s="947">
        <v>0</v>
      </c>
      <c r="I33" s="947"/>
      <c r="J33" s="968">
        <v>1365</v>
      </c>
      <c r="K33" s="947">
        <v>0</v>
      </c>
      <c r="L33" s="947">
        <v>0</v>
      </c>
    </row>
    <row r="34" spans="1:12" ht="12.75" customHeight="1" x14ac:dyDescent="0.2">
      <c r="A34" s="970">
        <v>27</v>
      </c>
      <c r="B34" s="967">
        <v>18235</v>
      </c>
      <c r="C34" s="947">
        <v>3</v>
      </c>
      <c r="D34" s="947">
        <v>31</v>
      </c>
      <c r="E34" s="947"/>
      <c r="F34" s="968">
        <v>2482</v>
      </c>
      <c r="G34" s="947">
        <v>0</v>
      </c>
      <c r="H34" s="947">
        <v>0</v>
      </c>
      <c r="I34" s="947"/>
      <c r="J34" s="968">
        <v>1383</v>
      </c>
      <c r="K34" s="947">
        <v>0</v>
      </c>
      <c r="L34" s="947">
        <v>0</v>
      </c>
    </row>
    <row r="35" spans="1:12" ht="12.75" customHeight="1" x14ac:dyDescent="0.2">
      <c r="A35" s="970">
        <v>28</v>
      </c>
      <c r="B35" s="967">
        <v>19411</v>
      </c>
      <c r="C35" s="947">
        <v>3</v>
      </c>
      <c r="D35" s="947">
        <v>34</v>
      </c>
      <c r="E35" s="947"/>
      <c r="F35" s="968">
        <v>2764</v>
      </c>
      <c r="G35" s="947">
        <v>0</v>
      </c>
      <c r="H35" s="947">
        <v>0</v>
      </c>
      <c r="I35" s="947"/>
      <c r="J35" s="968">
        <v>1466</v>
      </c>
      <c r="K35" s="947">
        <v>0</v>
      </c>
      <c r="L35" s="947">
        <v>0</v>
      </c>
    </row>
    <row r="36" spans="1:12" ht="12.75" customHeight="1" x14ac:dyDescent="0.2">
      <c r="A36" s="970">
        <v>29</v>
      </c>
      <c r="B36" s="967">
        <v>20543</v>
      </c>
      <c r="C36" s="947">
        <v>4</v>
      </c>
      <c r="D36" s="947">
        <v>38</v>
      </c>
      <c r="E36" s="947"/>
      <c r="F36" s="968">
        <v>3059</v>
      </c>
      <c r="G36" s="947">
        <v>1</v>
      </c>
      <c r="H36" s="947">
        <v>1</v>
      </c>
      <c r="I36" s="947"/>
      <c r="J36" s="968">
        <v>1522</v>
      </c>
      <c r="K36" s="947">
        <v>0</v>
      </c>
      <c r="L36" s="947">
        <v>0</v>
      </c>
    </row>
    <row r="37" spans="1:12" ht="12.75" customHeight="1" x14ac:dyDescent="0.2">
      <c r="A37" s="970">
        <v>30</v>
      </c>
      <c r="B37" s="967">
        <v>21804</v>
      </c>
      <c r="C37" s="947">
        <v>4</v>
      </c>
      <c r="D37" s="947">
        <v>42</v>
      </c>
      <c r="E37" s="947"/>
      <c r="F37" s="968">
        <v>3229</v>
      </c>
      <c r="G37" s="947">
        <v>1</v>
      </c>
      <c r="H37" s="947">
        <v>2</v>
      </c>
      <c r="I37" s="947"/>
      <c r="J37" s="968">
        <v>1654</v>
      </c>
      <c r="K37" s="947">
        <v>0</v>
      </c>
      <c r="L37" s="947">
        <v>0</v>
      </c>
    </row>
    <row r="38" spans="1:12" ht="12.75" customHeight="1" x14ac:dyDescent="0.2">
      <c r="A38" s="970">
        <v>31</v>
      </c>
      <c r="B38" s="967">
        <v>21796</v>
      </c>
      <c r="C38" s="947">
        <v>4</v>
      </c>
      <c r="D38" s="947">
        <v>46</v>
      </c>
      <c r="E38" s="947"/>
      <c r="F38" s="968">
        <v>3520</v>
      </c>
      <c r="G38" s="947">
        <v>1</v>
      </c>
      <c r="H38" s="947">
        <v>3</v>
      </c>
      <c r="I38" s="947"/>
      <c r="J38" s="968">
        <v>1656</v>
      </c>
      <c r="K38" s="947">
        <v>0</v>
      </c>
      <c r="L38" s="947">
        <v>0</v>
      </c>
    </row>
    <row r="39" spans="1:12" ht="12.75" customHeight="1" x14ac:dyDescent="0.2">
      <c r="A39" s="970">
        <v>32</v>
      </c>
      <c r="B39" s="967">
        <v>21365</v>
      </c>
      <c r="C39" s="947">
        <v>4</v>
      </c>
      <c r="D39" s="947">
        <v>50</v>
      </c>
      <c r="E39" s="947"/>
      <c r="F39" s="968">
        <v>3813</v>
      </c>
      <c r="G39" s="947">
        <v>1</v>
      </c>
      <c r="H39" s="947">
        <v>4</v>
      </c>
      <c r="I39" s="947"/>
      <c r="J39" s="968">
        <v>1842</v>
      </c>
      <c r="K39" s="947">
        <v>0</v>
      </c>
      <c r="L39" s="947">
        <v>0</v>
      </c>
    </row>
    <row r="40" spans="1:12" ht="12.75" customHeight="1" x14ac:dyDescent="0.2">
      <c r="A40" s="970">
        <v>33</v>
      </c>
      <c r="B40" s="967">
        <v>26140</v>
      </c>
      <c r="C40" s="947">
        <v>5</v>
      </c>
      <c r="D40" s="947">
        <v>55</v>
      </c>
      <c r="E40" s="947"/>
      <c r="F40" s="968">
        <v>4152</v>
      </c>
      <c r="G40" s="947">
        <v>1</v>
      </c>
      <c r="H40" s="947">
        <v>5</v>
      </c>
      <c r="I40" s="947"/>
      <c r="J40" s="968">
        <v>1942</v>
      </c>
      <c r="K40" s="947">
        <v>0</v>
      </c>
      <c r="L40" s="947">
        <v>0</v>
      </c>
    </row>
    <row r="41" spans="1:12" ht="12.75" customHeight="1" x14ac:dyDescent="0.2">
      <c r="A41" s="970">
        <v>34</v>
      </c>
      <c r="B41" s="967">
        <v>25011</v>
      </c>
      <c r="C41" s="947">
        <v>4</v>
      </c>
      <c r="D41" s="947">
        <v>59</v>
      </c>
      <c r="E41" s="947"/>
      <c r="F41" s="968">
        <v>4447</v>
      </c>
      <c r="G41" s="947">
        <v>1</v>
      </c>
      <c r="H41" s="947">
        <v>6</v>
      </c>
      <c r="I41" s="947"/>
      <c r="J41" s="968">
        <v>1894</v>
      </c>
      <c r="K41" s="947">
        <v>0</v>
      </c>
      <c r="L41" s="947">
        <v>0</v>
      </c>
    </row>
    <row r="42" spans="1:12" ht="12.75" customHeight="1" x14ac:dyDescent="0.2">
      <c r="A42" s="970">
        <v>35</v>
      </c>
      <c r="B42" s="967">
        <v>25093</v>
      </c>
      <c r="C42" s="947">
        <v>4</v>
      </c>
      <c r="D42" s="947">
        <v>63</v>
      </c>
      <c r="E42" s="947"/>
      <c r="F42" s="968">
        <v>4973</v>
      </c>
      <c r="G42" s="947">
        <v>1</v>
      </c>
      <c r="H42" s="947">
        <v>7</v>
      </c>
      <c r="I42" s="947"/>
      <c r="J42" s="968">
        <v>2086</v>
      </c>
      <c r="K42" s="947">
        <v>0</v>
      </c>
      <c r="L42" s="947">
        <v>0</v>
      </c>
    </row>
    <row r="43" spans="1:12" ht="12.75" customHeight="1" x14ac:dyDescent="0.2">
      <c r="A43" s="970">
        <v>36</v>
      </c>
      <c r="B43" s="967">
        <v>25264</v>
      </c>
      <c r="C43" s="947">
        <v>5</v>
      </c>
      <c r="D43" s="947">
        <v>68</v>
      </c>
      <c r="E43" s="947"/>
      <c r="F43" s="968">
        <v>5247</v>
      </c>
      <c r="G43" s="947">
        <v>1</v>
      </c>
      <c r="H43" s="947">
        <v>8</v>
      </c>
      <c r="I43" s="947"/>
      <c r="J43" s="968">
        <v>2198</v>
      </c>
      <c r="K43" s="947">
        <v>0</v>
      </c>
      <c r="L43" s="947">
        <v>0</v>
      </c>
    </row>
    <row r="44" spans="1:12" ht="12.75" customHeight="1" x14ac:dyDescent="0.2">
      <c r="A44" s="970">
        <v>37</v>
      </c>
      <c r="B44" s="967">
        <v>25112</v>
      </c>
      <c r="C44" s="947">
        <v>4</v>
      </c>
      <c r="D44" s="947">
        <v>72</v>
      </c>
      <c r="E44" s="947"/>
      <c r="F44" s="968">
        <v>5737</v>
      </c>
      <c r="G44" s="947">
        <v>1</v>
      </c>
      <c r="H44" s="947">
        <v>9</v>
      </c>
      <c r="I44" s="947"/>
      <c r="J44" s="968">
        <v>2229</v>
      </c>
      <c r="K44" s="947">
        <v>0</v>
      </c>
      <c r="L44" s="947">
        <v>0</v>
      </c>
    </row>
    <row r="45" spans="1:12" ht="12.75" customHeight="1" x14ac:dyDescent="0.2">
      <c r="A45" s="970">
        <v>38</v>
      </c>
      <c r="B45" s="967">
        <v>24892</v>
      </c>
      <c r="C45" s="947">
        <v>4</v>
      </c>
      <c r="D45" s="947">
        <v>76</v>
      </c>
      <c r="E45" s="947"/>
      <c r="F45" s="968">
        <v>6148</v>
      </c>
      <c r="G45" s="947">
        <v>1</v>
      </c>
      <c r="H45" s="947">
        <v>10</v>
      </c>
      <c r="I45" s="947"/>
      <c r="J45" s="968">
        <v>2322</v>
      </c>
      <c r="K45" s="947">
        <v>0</v>
      </c>
      <c r="L45" s="947">
        <v>0</v>
      </c>
    </row>
    <row r="46" spans="1:12" ht="12.75" customHeight="1" x14ac:dyDescent="0.2">
      <c r="A46" s="970">
        <v>39</v>
      </c>
      <c r="B46" s="967">
        <v>23667</v>
      </c>
      <c r="C46" s="947">
        <v>4</v>
      </c>
      <c r="D46" s="947">
        <v>80</v>
      </c>
      <c r="E46" s="947"/>
      <c r="F46" s="968">
        <v>6634</v>
      </c>
      <c r="G46" s="947">
        <v>1</v>
      </c>
      <c r="H46" s="947">
        <v>11</v>
      </c>
      <c r="I46" s="947"/>
      <c r="J46" s="968">
        <v>2500</v>
      </c>
      <c r="K46" s="947">
        <v>0</v>
      </c>
      <c r="L46" s="947">
        <v>0</v>
      </c>
    </row>
    <row r="47" spans="1:12" ht="12.75" customHeight="1" x14ac:dyDescent="0.2">
      <c r="A47" s="970">
        <v>40</v>
      </c>
      <c r="B47" s="967">
        <v>22305</v>
      </c>
      <c r="C47" s="947">
        <v>4</v>
      </c>
      <c r="D47" s="947">
        <v>84</v>
      </c>
      <c r="E47" s="947"/>
      <c r="F47" s="968">
        <v>7200</v>
      </c>
      <c r="G47" s="947">
        <v>1</v>
      </c>
      <c r="H47" s="947">
        <v>12</v>
      </c>
      <c r="I47" s="947"/>
      <c r="J47" s="968">
        <v>2713</v>
      </c>
      <c r="K47" s="947">
        <v>0</v>
      </c>
      <c r="L47" s="947">
        <v>0</v>
      </c>
    </row>
    <row r="48" spans="1:12" ht="12.75" customHeight="1" x14ac:dyDescent="0.2">
      <c r="A48" s="970">
        <v>41</v>
      </c>
      <c r="B48" s="967">
        <v>20542</v>
      </c>
      <c r="C48" s="947">
        <v>4</v>
      </c>
      <c r="D48" s="947">
        <v>88</v>
      </c>
      <c r="E48" s="947"/>
      <c r="F48" s="968">
        <v>7958</v>
      </c>
      <c r="G48" s="947">
        <v>1</v>
      </c>
      <c r="H48" s="947">
        <v>13</v>
      </c>
      <c r="I48" s="947"/>
      <c r="J48" s="968">
        <v>2779</v>
      </c>
      <c r="K48" s="947">
        <v>0</v>
      </c>
      <c r="L48" s="947">
        <v>0</v>
      </c>
    </row>
    <row r="49" spans="1:12" ht="12.75" customHeight="1" x14ac:dyDescent="0.2">
      <c r="A49" s="970">
        <v>42</v>
      </c>
      <c r="B49" s="967">
        <v>17977</v>
      </c>
      <c r="C49" s="947">
        <v>3</v>
      </c>
      <c r="D49" s="947">
        <v>91</v>
      </c>
      <c r="E49" s="947"/>
      <c r="F49" s="968">
        <v>8126</v>
      </c>
      <c r="G49" s="947">
        <v>1</v>
      </c>
      <c r="H49" s="947">
        <v>14</v>
      </c>
      <c r="I49" s="947"/>
      <c r="J49" s="968">
        <v>2984</v>
      </c>
      <c r="K49" s="947">
        <v>1</v>
      </c>
      <c r="L49" s="947">
        <v>1</v>
      </c>
    </row>
    <row r="50" spans="1:12" ht="12.75" customHeight="1" x14ac:dyDescent="0.2">
      <c r="A50" s="970">
        <v>43</v>
      </c>
      <c r="B50" s="967">
        <v>15112</v>
      </c>
      <c r="C50" s="947">
        <v>3</v>
      </c>
      <c r="D50" s="947">
        <v>94</v>
      </c>
      <c r="E50" s="947"/>
      <c r="F50" s="968">
        <v>9268</v>
      </c>
      <c r="G50" s="947">
        <v>2</v>
      </c>
      <c r="H50" s="947">
        <v>16</v>
      </c>
      <c r="I50" s="947"/>
      <c r="J50" s="968">
        <v>3132</v>
      </c>
      <c r="K50" s="947">
        <v>1</v>
      </c>
      <c r="L50" s="947">
        <v>2</v>
      </c>
    </row>
    <row r="51" spans="1:12" ht="12.75" customHeight="1" x14ac:dyDescent="0.2">
      <c r="A51" s="970">
        <v>44</v>
      </c>
      <c r="B51" s="967">
        <v>11780</v>
      </c>
      <c r="C51" s="947">
        <v>2</v>
      </c>
      <c r="D51" s="947">
        <v>96</v>
      </c>
      <c r="E51" s="947"/>
      <c r="F51" s="968">
        <v>9716</v>
      </c>
      <c r="G51" s="947">
        <v>2</v>
      </c>
      <c r="H51" s="947">
        <v>18</v>
      </c>
      <c r="I51" s="947"/>
      <c r="J51" s="968">
        <v>3219</v>
      </c>
      <c r="K51" s="947">
        <v>1</v>
      </c>
      <c r="L51" s="947">
        <v>3</v>
      </c>
    </row>
    <row r="52" spans="1:12" ht="12.75" customHeight="1" x14ac:dyDescent="0.2">
      <c r="A52" s="970">
        <v>45</v>
      </c>
      <c r="B52" s="967">
        <v>8655</v>
      </c>
      <c r="C52" s="947">
        <v>2</v>
      </c>
      <c r="D52" s="947">
        <v>98</v>
      </c>
      <c r="E52" s="947"/>
      <c r="F52" s="968">
        <v>10639</v>
      </c>
      <c r="G52" s="947">
        <v>2</v>
      </c>
      <c r="H52" s="947">
        <v>20</v>
      </c>
      <c r="I52" s="947"/>
      <c r="J52" s="968">
        <v>3322</v>
      </c>
      <c r="K52" s="947">
        <v>1</v>
      </c>
      <c r="L52" s="947">
        <v>4</v>
      </c>
    </row>
    <row r="53" spans="1:12" ht="12.75" customHeight="1" x14ac:dyDescent="0.2">
      <c r="A53" s="970">
        <v>46</v>
      </c>
      <c r="B53" s="967">
        <v>5489</v>
      </c>
      <c r="C53" s="947">
        <v>1</v>
      </c>
      <c r="D53" s="947">
        <v>99</v>
      </c>
      <c r="E53" s="947"/>
      <c r="F53" s="968">
        <v>11414</v>
      </c>
      <c r="G53" s="947">
        <v>2</v>
      </c>
      <c r="H53" s="947">
        <v>22</v>
      </c>
      <c r="I53" s="947"/>
      <c r="J53" s="968">
        <v>3789</v>
      </c>
      <c r="K53" s="947">
        <v>1</v>
      </c>
      <c r="L53" s="947">
        <v>5</v>
      </c>
    </row>
    <row r="54" spans="1:12" ht="12.75" customHeight="1" x14ac:dyDescent="0.2">
      <c r="A54" s="970">
        <v>47</v>
      </c>
      <c r="B54" s="967">
        <v>2922</v>
      </c>
      <c r="C54" s="947">
        <v>1</v>
      </c>
      <c r="D54" s="947">
        <v>100</v>
      </c>
      <c r="E54" s="947"/>
      <c r="F54" s="968">
        <v>11991</v>
      </c>
      <c r="G54" s="947">
        <v>2</v>
      </c>
      <c r="H54" s="947">
        <v>24</v>
      </c>
      <c r="I54" s="947"/>
      <c r="J54" s="968">
        <v>4037</v>
      </c>
      <c r="K54" s="947">
        <v>1</v>
      </c>
      <c r="L54" s="947">
        <v>6</v>
      </c>
    </row>
    <row r="55" spans="1:12" ht="12.75" customHeight="1" x14ac:dyDescent="0.2">
      <c r="A55" s="970">
        <v>48</v>
      </c>
      <c r="B55" s="967">
        <v>1285</v>
      </c>
      <c r="C55" s="947">
        <v>0</v>
      </c>
      <c r="D55" s="947">
        <v>100</v>
      </c>
      <c r="E55" s="947"/>
      <c r="F55" s="968">
        <v>12787</v>
      </c>
      <c r="G55" s="947">
        <v>2</v>
      </c>
      <c r="H55" s="947">
        <v>26</v>
      </c>
      <c r="I55" s="947"/>
      <c r="J55" s="968">
        <v>4335</v>
      </c>
      <c r="K55" s="947">
        <v>1</v>
      </c>
      <c r="L55" s="947">
        <v>7</v>
      </c>
    </row>
    <row r="56" spans="1:12" ht="12.75" customHeight="1" x14ac:dyDescent="0.2">
      <c r="A56" s="970">
        <v>49</v>
      </c>
      <c r="B56" s="967">
        <v>438</v>
      </c>
      <c r="C56" s="947">
        <v>0</v>
      </c>
      <c r="D56" s="947">
        <v>100</v>
      </c>
      <c r="E56" s="947"/>
      <c r="F56" s="968">
        <v>13494</v>
      </c>
      <c r="G56" s="947">
        <v>2</v>
      </c>
      <c r="H56" s="947">
        <v>28</v>
      </c>
      <c r="I56" s="947"/>
      <c r="J56" s="968">
        <v>4709</v>
      </c>
      <c r="K56" s="947">
        <v>1</v>
      </c>
      <c r="L56" s="947">
        <v>8</v>
      </c>
    </row>
    <row r="57" spans="1:12" ht="12.75" customHeight="1" x14ac:dyDescent="0.2">
      <c r="A57" s="970">
        <v>50</v>
      </c>
      <c r="B57" s="967">
        <v>93</v>
      </c>
      <c r="C57" s="947">
        <v>0</v>
      </c>
      <c r="D57" s="947">
        <v>100</v>
      </c>
      <c r="E57" s="947"/>
      <c r="F57" s="968">
        <v>14509</v>
      </c>
      <c r="G57" s="947">
        <v>3</v>
      </c>
      <c r="H57" s="947">
        <v>31</v>
      </c>
      <c r="I57" s="947"/>
      <c r="J57" s="968">
        <v>4922</v>
      </c>
      <c r="K57" s="947">
        <v>1</v>
      </c>
      <c r="L57" s="947">
        <v>9</v>
      </c>
    </row>
    <row r="58" spans="1:12" ht="12.75" customHeight="1" x14ac:dyDescent="0.2">
      <c r="A58" s="970">
        <v>51</v>
      </c>
      <c r="B58" s="963"/>
      <c r="C58" s="963"/>
      <c r="D58" s="963"/>
      <c r="E58" s="947"/>
      <c r="F58" s="968">
        <v>15501</v>
      </c>
      <c r="G58" s="947">
        <v>3</v>
      </c>
      <c r="H58" s="947">
        <v>34</v>
      </c>
      <c r="I58" s="947"/>
      <c r="J58" s="968">
        <v>5150</v>
      </c>
      <c r="K58" s="947">
        <v>1</v>
      </c>
      <c r="L58" s="947">
        <v>10</v>
      </c>
    </row>
    <row r="59" spans="1:12" ht="12.75" customHeight="1" x14ac:dyDescent="0.2">
      <c r="A59" s="970">
        <v>52</v>
      </c>
      <c r="B59" s="963"/>
      <c r="C59" s="963"/>
      <c r="D59" s="963"/>
      <c r="E59" s="947"/>
      <c r="F59" s="968">
        <v>16141</v>
      </c>
      <c r="G59" s="947">
        <v>3</v>
      </c>
      <c r="H59" s="947">
        <v>37</v>
      </c>
      <c r="I59" s="947"/>
      <c r="J59" s="968">
        <v>5545</v>
      </c>
      <c r="K59" s="947">
        <v>1</v>
      </c>
      <c r="L59" s="947">
        <v>11</v>
      </c>
    </row>
    <row r="60" spans="1:12" ht="12.75" customHeight="1" x14ac:dyDescent="0.2">
      <c r="A60" s="970">
        <v>53</v>
      </c>
      <c r="B60" s="963"/>
      <c r="C60" s="963"/>
      <c r="D60" s="963"/>
      <c r="E60" s="947"/>
      <c r="F60" s="968">
        <v>16329</v>
      </c>
      <c r="G60" s="947">
        <v>3</v>
      </c>
      <c r="H60" s="947">
        <v>40</v>
      </c>
      <c r="I60" s="947"/>
      <c r="J60" s="968">
        <v>5833</v>
      </c>
      <c r="K60" s="947">
        <v>1</v>
      </c>
      <c r="L60" s="947">
        <v>12</v>
      </c>
    </row>
    <row r="61" spans="1:12" ht="12.75" customHeight="1" x14ac:dyDescent="0.2">
      <c r="A61" s="970">
        <v>54</v>
      </c>
      <c r="B61" s="963"/>
      <c r="C61" s="963"/>
      <c r="D61" s="963"/>
      <c r="E61" s="947"/>
      <c r="F61" s="968">
        <v>17869</v>
      </c>
      <c r="G61" s="947">
        <v>3</v>
      </c>
      <c r="H61" s="947">
        <v>43</v>
      </c>
      <c r="I61" s="947"/>
      <c r="J61" s="968">
        <v>6165</v>
      </c>
      <c r="K61" s="947">
        <v>1</v>
      </c>
      <c r="L61" s="947">
        <v>13</v>
      </c>
    </row>
    <row r="62" spans="1:12" ht="12.75" customHeight="1" x14ac:dyDescent="0.2">
      <c r="A62" s="970">
        <v>55</v>
      </c>
      <c r="B62" s="963"/>
      <c r="C62" s="963"/>
      <c r="D62" s="963"/>
      <c r="E62" s="947"/>
      <c r="F62" s="968">
        <v>18583</v>
      </c>
      <c r="G62" s="947">
        <v>3</v>
      </c>
      <c r="H62" s="947">
        <v>46</v>
      </c>
      <c r="I62" s="947"/>
      <c r="J62" s="968">
        <v>6527</v>
      </c>
      <c r="K62" s="947">
        <v>1</v>
      </c>
      <c r="L62" s="947">
        <v>14</v>
      </c>
    </row>
    <row r="63" spans="1:12" ht="12.75" customHeight="1" x14ac:dyDescent="0.2">
      <c r="A63" s="970">
        <v>56</v>
      </c>
      <c r="B63" s="963"/>
      <c r="C63" s="963"/>
      <c r="D63" s="963"/>
      <c r="E63" s="947"/>
      <c r="F63" s="968">
        <v>19449</v>
      </c>
      <c r="G63" s="947">
        <v>3</v>
      </c>
      <c r="H63" s="947">
        <v>49</v>
      </c>
      <c r="I63" s="947"/>
      <c r="J63" s="968">
        <v>6766</v>
      </c>
      <c r="K63" s="947">
        <v>1</v>
      </c>
      <c r="L63" s="947">
        <v>15</v>
      </c>
    </row>
    <row r="64" spans="1:12" ht="12.75" customHeight="1" x14ac:dyDescent="0.2">
      <c r="A64" s="970">
        <v>57</v>
      </c>
      <c r="B64" s="963"/>
      <c r="C64" s="963"/>
      <c r="D64" s="963"/>
      <c r="E64" s="947"/>
      <c r="F64" s="968">
        <v>20155</v>
      </c>
      <c r="G64" s="947">
        <v>4</v>
      </c>
      <c r="H64" s="947">
        <v>53</v>
      </c>
      <c r="I64" s="947"/>
      <c r="J64" s="968">
        <v>7247</v>
      </c>
      <c r="K64" s="947">
        <v>1</v>
      </c>
      <c r="L64" s="947">
        <v>16</v>
      </c>
    </row>
    <row r="65" spans="1:12" ht="12.75" customHeight="1" x14ac:dyDescent="0.2">
      <c r="A65" s="970">
        <v>58</v>
      </c>
      <c r="B65" s="963"/>
      <c r="C65" s="963"/>
      <c r="D65" s="963"/>
      <c r="E65" s="947"/>
      <c r="F65" s="968">
        <v>20664</v>
      </c>
      <c r="G65" s="947">
        <v>4</v>
      </c>
      <c r="H65" s="947">
        <v>57</v>
      </c>
      <c r="I65" s="947"/>
      <c r="J65" s="968">
        <v>7473</v>
      </c>
      <c r="K65" s="947">
        <v>1</v>
      </c>
      <c r="L65" s="947">
        <v>17</v>
      </c>
    </row>
    <row r="66" spans="1:12" ht="12.75" customHeight="1" x14ac:dyDescent="0.2">
      <c r="A66" s="970">
        <v>59</v>
      </c>
      <c r="B66" s="963"/>
      <c r="C66" s="963"/>
      <c r="D66" s="963"/>
      <c r="E66" s="947"/>
      <c r="F66" s="968">
        <v>21218</v>
      </c>
      <c r="G66" s="947">
        <v>4</v>
      </c>
      <c r="H66" s="947">
        <v>61</v>
      </c>
      <c r="I66" s="947"/>
      <c r="J66" s="968">
        <v>7965</v>
      </c>
      <c r="K66" s="947">
        <v>1</v>
      </c>
      <c r="L66" s="947">
        <v>18</v>
      </c>
    </row>
    <row r="67" spans="1:12" ht="12.75" customHeight="1" x14ac:dyDescent="0.2">
      <c r="A67" s="970">
        <v>60</v>
      </c>
      <c r="B67" s="963"/>
      <c r="C67" s="963"/>
      <c r="D67" s="963"/>
      <c r="E67" s="947"/>
      <c r="F67" s="968">
        <v>21769</v>
      </c>
      <c r="G67" s="947">
        <v>4</v>
      </c>
      <c r="H67" s="947">
        <v>65</v>
      </c>
      <c r="I67" s="947"/>
      <c r="J67" s="968">
        <v>8046</v>
      </c>
      <c r="K67" s="947">
        <v>1</v>
      </c>
      <c r="L67" s="947">
        <v>19</v>
      </c>
    </row>
    <row r="68" spans="1:12" ht="12.75" customHeight="1" x14ac:dyDescent="0.2">
      <c r="A68" s="970">
        <v>61</v>
      </c>
      <c r="B68" s="963"/>
      <c r="C68" s="963"/>
      <c r="D68" s="963"/>
      <c r="E68" s="947"/>
      <c r="F68" s="968">
        <v>22131</v>
      </c>
      <c r="G68" s="947">
        <v>4</v>
      </c>
      <c r="H68" s="947">
        <v>69</v>
      </c>
      <c r="I68" s="947"/>
      <c r="J68" s="968">
        <v>8227</v>
      </c>
      <c r="K68" s="947">
        <v>1</v>
      </c>
      <c r="L68" s="947">
        <v>20</v>
      </c>
    </row>
    <row r="69" spans="1:12" ht="12.75" customHeight="1" x14ac:dyDescent="0.2">
      <c r="A69" s="970">
        <v>62</v>
      </c>
      <c r="B69" s="963"/>
      <c r="C69" s="963"/>
      <c r="D69" s="963"/>
      <c r="E69" s="947"/>
      <c r="F69" s="968">
        <v>22562</v>
      </c>
      <c r="G69" s="947">
        <v>4</v>
      </c>
      <c r="H69" s="947">
        <v>73</v>
      </c>
      <c r="I69" s="947"/>
      <c r="J69" s="968">
        <v>8720</v>
      </c>
      <c r="K69" s="947">
        <v>2</v>
      </c>
      <c r="L69" s="947">
        <v>22</v>
      </c>
    </row>
    <row r="70" spans="1:12" ht="12.75" customHeight="1" x14ac:dyDescent="0.2">
      <c r="A70" s="970">
        <v>63</v>
      </c>
      <c r="B70" s="963"/>
      <c r="C70" s="963"/>
      <c r="D70" s="963"/>
      <c r="E70" s="947"/>
      <c r="F70" s="968">
        <v>22740</v>
      </c>
      <c r="G70" s="947">
        <v>4</v>
      </c>
      <c r="H70" s="947">
        <v>77</v>
      </c>
      <c r="I70" s="947"/>
      <c r="J70" s="968">
        <v>8913</v>
      </c>
      <c r="K70" s="947">
        <v>2</v>
      </c>
      <c r="L70" s="947">
        <v>24</v>
      </c>
    </row>
    <row r="71" spans="1:12" ht="12.75" customHeight="1" x14ac:dyDescent="0.2">
      <c r="A71" s="970">
        <v>64</v>
      </c>
      <c r="B71" s="963"/>
      <c r="C71" s="963"/>
      <c r="D71" s="963"/>
      <c r="E71" s="947"/>
      <c r="F71" s="968">
        <v>22989</v>
      </c>
      <c r="G71" s="947">
        <v>4</v>
      </c>
      <c r="H71" s="947">
        <v>81</v>
      </c>
      <c r="I71" s="947"/>
      <c r="J71" s="968">
        <v>8990</v>
      </c>
      <c r="K71" s="947">
        <v>2</v>
      </c>
      <c r="L71" s="947">
        <v>26</v>
      </c>
    </row>
    <row r="72" spans="1:12" ht="12.75" customHeight="1" x14ac:dyDescent="0.2">
      <c r="A72" s="970">
        <v>65</v>
      </c>
      <c r="B72" s="963"/>
      <c r="C72" s="963"/>
      <c r="D72" s="963"/>
      <c r="E72" s="947"/>
      <c r="F72" s="968">
        <v>22345</v>
      </c>
      <c r="G72" s="947">
        <v>4</v>
      </c>
      <c r="H72" s="947">
        <v>85</v>
      </c>
      <c r="I72" s="947"/>
      <c r="J72" s="968">
        <v>9167</v>
      </c>
      <c r="K72" s="947">
        <v>2</v>
      </c>
      <c r="L72" s="947">
        <v>28</v>
      </c>
    </row>
    <row r="73" spans="1:12" ht="12.75" customHeight="1" x14ac:dyDescent="0.2">
      <c r="A73" s="970">
        <v>66</v>
      </c>
      <c r="B73" s="963"/>
      <c r="C73" s="963"/>
      <c r="D73" s="963"/>
      <c r="E73" s="947"/>
      <c r="F73" s="968">
        <v>20847</v>
      </c>
      <c r="G73" s="947">
        <v>4</v>
      </c>
      <c r="H73" s="947">
        <v>89</v>
      </c>
      <c r="I73" s="947"/>
      <c r="J73" s="968">
        <v>9225</v>
      </c>
      <c r="K73" s="947">
        <v>2</v>
      </c>
      <c r="L73" s="947">
        <v>30</v>
      </c>
    </row>
    <row r="74" spans="1:12" ht="12.75" customHeight="1" x14ac:dyDescent="0.2">
      <c r="A74" s="970">
        <v>67</v>
      </c>
      <c r="B74" s="963"/>
      <c r="C74" s="963"/>
      <c r="D74" s="963"/>
      <c r="E74" s="947"/>
      <c r="F74" s="968">
        <v>18896</v>
      </c>
      <c r="G74" s="947">
        <v>3</v>
      </c>
      <c r="H74" s="947">
        <v>92</v>
      </c>
      <c r="I74" s="947"/>
      <c r="J74" s="968">
        <v>9394</v>
      </c>
      <c r="K74" s="947">
        <v>2</v>
      </c>
      <c r="L74" s="947">
        <v>32</v>
      </c>
    </row>
    <row r="75" spans="1:12" ht="12.75" customHeight="1" x14ac:dyDescent="0.2">
      <c r="A75" s="970">
        <v>68</v>
      </c>
      <c r="B75" s="963"/>
      <c r="C75" s="963"/>
      <c r="D75" s="963"/>
      <c r="E75" s="947"/>
      <c r="F75" s="968">
        <v>15430</v>
      </c>
      <c r="G75" s="947">
        <v>3</v>
      </c>
      <c r="H75" s="947">
        <v>95</v>
      </c>
      <c r="I75" s="947"/>
      <c r="J75" s="968">
        <v>9498</v>
      </c>
      <c r="K75" s="947">
        <v>2</v>
      </c>
      <c r="L75" s="947">
        <v>34</v>
      </c>
    </row>
    <row r="76" spans="1:12" ht="12.75" customHeight="1" x14ac:dyDescent="0.2">
      <c r="A76" s="970">
        <v>69</v>
      </c>
      <c r="B76" s="963"/>
      <c r="C76" s="963"/>
      <c r="D76" s="963"/>
      <c r="E76" s="947"/>
      <c r="F76" s="968">
        <v>10199</v>
      </c>
      <c r="G76" s="947">
        <v>2</v>
      </c>
      <c r="H76" s="947">
        <v>97</v>
      </c>
      <c r="I76" s="947"/>
      <c r="J76" s="968">
        <v>9757</v>
      </c>
      <c r="K76" s="947">
        <v>2</v>
      </c>
      <c r="L76" s="947">
        <v>36</v>
      </c>
    </row>
    <row r="77" spans="1:12" ht="12.75" customHeight="1" x14ac:dyDescent="0.2">
      <c r="A77" s="970">
        <v>70</v>
      </c>
      <c r="B77" s="963"/>
      <c r="C77" s="963"/>
      <c r="D77" s="963"/>
      <c r="E77" s="947"/>
      <c r="F77" s="968">
        <v>4372</v>
      </c>
      <c r="G77" s="947">
        <v>1</v>
      </c>
      <c r="H77" s="947">
        <v>98</v>
      </c>
      <c r="I77" s="947"/>
      <c r="J77" s="968">
        <v>9779</v>
      </c>
      <c r="K77" s="947">
        <v>2</v>
      </c>
      <c r="L77" s="947">
        <v>38</v>
      </c>
    </row>
    <row r="78" spans="1:12" ht="12.75" customHeight="1" x14ac:dyDescent="0.2">
      <c r="A78" s="970">
        <v>71</v>
      </c>
      <c r="B78" s="963"/>
      <c r="C78" s="963"/>
      <c r="D78" s="963"/>
      <c r="E78" s="947"/>
      <c r="F78" s="963"/>
      <c r="G78" s="963"/>
      <c r="H78" s="963"/>
      <c r="I78" s="947"/>
      <c r="J78" s="968">
        <v>9888</v>
      </c>
      <c r="K78" s="947">
        <v>2</v>
      </c>
      <c r="L78" s="947">
        <v>40</v>
      </c>
    </row>
    <row r="79" spans="1:12" ht="12.75" customHeight="1" x14ac:dyDescent="0.2">
      <c r="A79" s="970">
        <v>72</v>
      </c>
      <c r="B79" s="963"/>
      <c r="C79" s="963"/>
      <c r="D79" s="963"/>
      <c r="E79" s="947"/>
      <c r="F79" s="963"/>
      <c r="G79" s="963"/>
      <c r="H79" s="963"/>
      <c r="I79" s="947"/>
      <c r="J79" s="968">
        <v>10158</v>
      </c>
      <c r="K79" s="947">
        <v>2</v>
      </c>
      <c r="L79" s="947">
        <v>42</v>
      </c>
    </row>
    <row r="80" spans="1:12" ht="12.75" customHeight="1" x14ac:dyDescent="0.2">
      <c r="A80" s="970">
        <v>73</v>
      </c>
      <c r="B80" s="963"/>
      <c r="C80" s="963"/>
      <c r="D80" s="963"/>
      <c r="E80" s="947"/>
      <c r="F80" s="963"/>
      <c r="G80" s="963"/>
      <c r="H80" s="963"/>
      <c r="I80" s="947"/>
      <c r="J80" s="968">
        <v>10119</v>
      </c>
      <c r="K80" s="947">
        <v>2</v>
      </c>
      <c r="L80" s="947">
        <v>44</v>
      </c>
    </row>
    <row r="81" spans="1:12" ht="12.75" customHeight="1" x14ac:dyDescent="0.2">
      <c r="A81" s="970">
        <v>74</v>
      </c>
      <c r="B81" s="963"/>
      <c r="C81" s="963"/>
      <c r="D81" s="963"/>
      <c r="E81" s="947"/>
      <c r="F81" s="963"/>
      <c r="G81" s="963"/>
      <c r="H81" s="963"/>
      <c r="I81" s="947"/>
      <c r="J81" s="968">
        <v>10397</v>
      </c>
      <c r="K81" s="947">
        <v>2</v>
      </c>
      <c r="L81" s="947">
        <v>46</v>
      </c>
    </row>
    <row r="82" spans="1:12" ht="12.75" customHeight="1" x14ac:dyDescent="0.2">
      <c r="A82" s="970">
        <v>75</v>
      </c>
      <c r="B82" s="963"/>
      <c r="C82" s="963"/>
      <c r="D82" s="963"/>
      <c r="E82" s="947"/>
      <c r="F82" s="963"/>
      <c r="G82" s="963"/>
      <c r="H82" s="963"/>
      <c r="I82" s="947"/>
      <c r="J82" s="968">
        <v>10362</v>
      </c>
      <c r="K82" s="947">
        <v>2</v>
      </c>
      <c r="L82" s="947">
        <v>48</v>
      </c>
    </row>
    <row r="83" spans="1:12" ht="12.75" customHeight="1" x14ac:dyDescent="0.2">
      <c r="A83" s="970">
        <v>76</v>
      </c>
      <c r="B83" s="963"/>
      <c r="C83" s="963"/>
      <c r="D83" s="963"/>
      <c r="E83" s="947"/>
      <c r="F83" s="963"/>
      <c r="G83" s="963"/>
      <c r="H83" s="963"/>
      <c r="I83" s="947"/>
      <c r="J83" s="968">
        <v>10436</v>
      </c>
      <c r="K83" s="947">
        <v>2</v>
      </c>
      <c r="L83" s="947">
        <v>50</v>
      </c>
    </row>
    <row r="84" spans="1:12" ht="12.75" customHeight="1" x14ac:dyDescent="0.2">
      <c r="A84" s="970">
        <v>77</v>
      </c>
      <c r="B84" s="963"/>
      <c r="C84" s="963"/>
      <c r="D84" s="963"/>
      <c r="E84" s="947"/>
      <c r="F84" s="963"/>
      <c r="G84" s="963"/>
      <c r="H84" s="963"/>
      <c r="I84" s="947"/>
      <c r="J84" s="968">
        <v>10361</v>
      </c>
      <c r="K84" s="947">
        <v>2</v>
      </c>
      <c r="L84" s="947">
        <v>52</v>
      </c>
    </row>
    <row r="85" spans="1:12" ht="12.75" customHeight="1" x14ac:dyDescent="0.2">
      <c r="A85" s="970">
        <v>78</v>
      </c>
      <c r="B85" s="963"/>
      <c r="C85" s="963"/>
      <c r="D85" s="963"/>
      <c r="E85" s="947"/>
      <c r="F85" s="963"/>
      <c r="G85" s="963"/>
      <c r="H85" s="963"/>
      <c r="I85" s="947"/>
      <c r="J85" s="968">
        <v>10411</v>
      </c>
      <c r="K85" s="947">
        <v>2</v>
      </c>
      <c r="L85" s="947">
        <v>54</v>
      </c>
    </row>
    <row r="86" spans="1:12" ht="12.75" customHeight="1" x14ac:dyDescent="0.2">
      <c r="A86" s="970">
        <v>79</v>
      </c>
      <c r="B86" s="963"/>
      <c r="C86" s="963"/>
      <c r="D86" s="963"/>
      <c r="E86" s="947"/>
      <c r="F86" s="963"/>
      <c r="G86" s="963"/>
      <c r="H86" s="963"/>
      <c r="I86" s="947"/>
      <c r="J86" s="968">
        <v>11550</v>
      </c>
      <c r="K86" s="947">
        <v>2</v>
      </c>
      <c r="L86" s="947">
        <v>56</v>
      </c>
    </row>
    <row r="87" spans="1:12" ht="12.75" customHeight="1" x14ac:dyDescent="0.2">
      <c r="A87" s="970">
        <v>80</v>
      </c>
      <c r="B87" s="963"/>
      <c r="C87" s="963"/>
      <c r="D87" s="963"/>
      <c r="E87" s="947"/>
      <c r="F87" s="963"/>
      <c r="G87" s="963"/>
      <c r="H87" s="963"/>
      <c r="I87" s="947"/>
      <c r="J87" s="968">
        <v>11350</v>
      </c>
      <c r="K87" s="947">
        <v>2</v>
      </c>
      <c r="L87" s="947">
        <v>58</v>
      </c>
    </row>
    <row r="88" spans="1:12" ht="12.75" customHeight="1" x14ac:dyDescent="0.2">
      <c r="A88" s="970">
        <v>81</v>
      </c>
      <c r="B88" s="963"/>
      <c r="C88" s="963"/>
      <c r="D88" s="963"/>
      <c r="E88" s="947"/>
      <c r="F88" s="963"/>
      <c r="G88" s="963"/>
      <c r="H88" s="963"/>
      <c r="I88" s="947"/>
      <c r="J88" s="968">
        <v>11369</v>
      </c>
      <c r="K88" s="947">
        <v>2</v>
      </c>
      <c r="L88" s="947">
        <v>60</v>
      </c>
    </row>
    <row r="89" spans="1:12" ht="12.75" customHeight="1" x14ac:dyDescent="0.2">
      <c r="A89" s="970">
        <v>82</v>
      </c>
      <c r="B89" s="963"/>
      <c r="C89" s="963"/>
      <c r="D89" s="963"/>
      <c r="E89" s="947"/>
      <c r="F89" s="963"/>
      <c r="G89" s="963"/>
      <c r="H89" s="963"/>
      <c r="I89" s="947"/>
      <c r="J89" s="968">
        <v>11531</v>
      </c>
      <c r="K89" s="947">
        <v>2</v>
      </c>
      <c r="L89" s="947">
        <v>62</v>
      </c>
    </row>
    <row r="90" spans="1:12" ht="12.75" customHeight="1" x14ac:dyDescent="0.2">
      <c r="A90" s="970">
        <v>83</v>
      </c>
      <c r="B90" s="963"/>
      <c r="C90" s="963"/>
      <c r="D90" s="963"/>
      <c r="E90" s="947"/>
      <c r="F90" s="963"/>
      <c r="G90" s="963"/>
      <c r="H90" s="963"/>
      <c r="I90" s="947"/>
      <c r="J90" s="968">
        <v>11760</v>
      </c>
      <c r="K90" s="947">
        <v>2</v>
      </c>
      <c r="L90" s="947">
        <v>64</v>
      </c>
    </row>
    <row r="91" spans="1:12" ht="12.75" customHeight="1" x14ac:dyDescent="0.2">
      <c r="A91" s="970">
        <v>84</v>
      </c>
      <c r="B91" s="963"/>
      <c r="C91" s="963"/>
      <c r="D91" s="963"/>
      <c r="E91" s="947"/>
      <c r="F91" s="963"/>
      <c r="G91" s="963"/>
      <c r="H91" s="963"/>
      <c r="I91" s="947"/>
      <c r="J91" s="968">
        <v>11962</v>
      </c>
      <c r="K91" s="947">
        <v>2</v>
      </c>
      <c r="L91" s="947">
        <v>66</v>
      </c>
    </row>
    <row r="92" spans="1:12" ht="12.75" customHeight="1" x14ac:dyDescent="0.2">
      <c r="A92" s="970">
        <v>85</v>
      </c>
      <c r="B92" s="963"/>
      <c r="C92" s="963"/>
      <c r="D92" s="963"/>
      <c r="E92" s="947"/>
      <c r="F92" s="963"/>
      <c r="G92" s="963"/>
      <c r="H92" s="963"/>
      <c r="I92" s="947"/>
      <c r="J92" s="968">
        <v>12021</v>
      </c>
      <c r="K92" s="947">
        <v>2</v>
      </c>
      <c r="L92" s="947">
        <v>68</v>
      </c>
    </row>
    <row r="93" spans="1:12" ht="12.75" customHeight="1" x14ac:dyDescent="0.2">
      <c r="A93" s="970">
        <v>86</v>
      </c>
      <c r="B93" s="963"/>
      <c r="C93" s="963"/>
      <c r="D93" s="963"/>
      <c r="E93" s="947"/>
      <c r="F93" s="963"/>
      <c r="G93" s="963"/>
      <c r="H93" s="963"/>
      <c r="I93" s="947"/>
      <c r="J93" s="968">
        <v>12278</v>
      </c>
      <c r="K93" s="947">
        <v>2</v>
      </c>
      <c r="L93" s="947">
        <v>70</v>
      </c>
    </row>
    <row r="94" spans="1:12" ht="12.75" customHeight="1" x14ac:dyDescent="0.2">
      <c r="A94" s="970">
        <v>87</v>
      </c>
      <c r="B94" s="963"/>
      <c r="C94" s="963"/>
      <c r="D94" s="963"/>
      <c r="E94" s="947"/>
      <c r="F94" s="963"/>
      <c r="G94" s="963"/>
      <c r="H94" s="963"/>
      <c r="I94" s="947"/>
      <c r="J94" s="968">
        <v>12305</v>
      </c>
      <c r="K94" s="947">
        <v>2</v>
      </c>
      <c r="L94" s="947">
        <v>72</v>
      </c>
    </row>
    <row r="95" spans="1:12" ht="12.75" customHeight="1" x14ac:dyDescent="0.2">
      <c r="A95" s="970">
        <v>88</v>
      </c>
      <c r="B95" s="963"/>
      <c r="C95" s="963"/>
      <c r="D95" s="963"/>
      <c r="E95" s="947"/>
      <c r="F95" s="963"/>
      <c r="G95" s="963"/>
      <c r="H95" s="963"/>
      <c r="I95" s="947"/>
      <c r="J95" s="968">
        <v>12195</v>
      </c>
      <c r="K95" s="947">
        <v>2</v>
      </c>
      <c r="L95" s="947">
        <v>74</v>
      </c>
    </row>
    <row r="96" spans="1:12" ht="12.75" customHeight="1" x14ac:dyDescent="0.2">
      <c r="A96" s="970">
        <v>89</v>
      </c>
      <c r="B96" s="963"/>
      <c r="C96" s="963"/>
      <c r="D96" s="963"/>
      <c r="E96" s="947"/>
      <c r="F96" s="963"/>
      <c r="G96" s="963"/>
      <c r="H96" s="963"/>
      <c r="I96" s="947"/>
      <c r="J96" s="968">
        <v>12296</v>
      </c>
      <c r="K96" s="947">
        <v>2</v>
      </c>
      <c r="L96" s="947">
        <v>76</v>
      </c>
    </row>
    <row r="97" spans="1:15" ht="12.75" customHeight="1" x14ac:dyDescent="0.2">
      <c r="A97" s="970">
        <v>90</v>
      </c>
      <c r="B97" s="963"/>
      <c r="C97" s="963"/>
      <c r="D97" s="963"/>
      <c r="E97" s="947"/>
      <c r="F97" s="963"/>
      <c r="G97" s="963"/>
      <c r="H97" s="963"/>
      <c r="I97" s="947"/>
      <c r="J97" s="968">
        <v>12348</v>
      </c>
      <c r="K97" s="947">
        <v>2</v>
      </c>
      <c r="L97" s="947">
        <v>78</v>
      </c>
    </row>
    <row r="98" spans="1:15" ht="12.75" customHeight="1" x14ac:dyDescent="0.2">
      <c r="A98" s="970">
        <v>91</v>
      </c>
      <c r="B98" s="963"/>
      <c r="C98" s="963"/>
      <c r="D98" s="963"/>
      <c r="E98" s="947"/>
      <c r="F98" s="963"/>
      <c r="G98" s="963"/>
      <c r="H98" s="963"/>
      <c r="I98" s="947"/>
      <c r="J98" s="968">
        <v>12161</v>
      </c>
      <c r="K98" s="947">
        <v>2</v>
      </c>
      <c r="L98" s="947">
        <v>80</v>
      </c>
    </row>
    <row r="99" spans="1:15" ht="12.75" customHeight="1" x14ac:dyDescent="0.2">
      <c r="A99" s="970">
        <v>92</v>
      </c>
      <c r="B99" s="963"/>
      <c r="C99" s="963"/>
      <c r="D99" s="963"/>
      <c r="E99" s="947"/>
      <c r="F99" s="963"/>
      <c r="G99" s="963"/>
      <c r="H99" s="963"/>
      <c r="I99" s="947"/>
      <c r="J99" s="968">
        <v>12419</v>
      </c>
      <c r="K99" s="947">
        <v>2</v>
      </c>
      <c r="L99" s="947">
        <v>82</v>
      </c>
    </row>
    <row r="100" spans="1:15" ht="12.75" customHeight="1" x14ac:dyDescent="0.2">
      <c r="A100" s="970">
        <v>93</v>
      </c>
      <c r="B100" s="963"/>
      <c r="C100" s="963"/>
      <c r="D100" s="963"/>
      <c r="E100" s="947"/>
      <c r="F100" s="963"/>
      <c r="G100" s="963"/>
      <c r="H100" s="963"/>
      <c r="I100" s="947"/>
      <c r="J100" s="968">
        <v>12099</v>
      </c>
      <c r="K100" s="947">
        <v>2</v>
      </c>
      <c r="L100" s="947">
        <v>84</v>
      </c>
    </row>
    <row r="101" spans="1:15" ht="12.75" customHeight="1" x14ac:dyDescent="0.2">
      <c r="A101" s="970">
        <v>94</v>
      </c>
      <c r="B101" s="963"/>
      <c r="C101" s="963"/>
      <c r="D101" s="963"/>
      <c r="E101" s="947"/>
      <c r="F101" s="963"/>
      <c r="G101" s="963"/>
      <c r="H101" s="963"/>
      <c r="I101" s="947"/>
      <c r="J101" s="968">
        <v>11628</v>
      </c>
      <c r="K101" s="947">
        <v>2</v>
      </c>
      <c r="L101" s="947">
        <v>86</v>
      </c>
    </row>
    <row r="102" spans="1:15" ht="12.75" customHeight="1" x14ac:dyDescent="0.2">
      <c r="A102" s="970">
        <v>95</v>
      </c>
      <c r="B102" s="963"/>
      <c r="C102" s="963"/>
      <c r="D102" s="963"/>
      <c r="E102" s="947"/>
      <c r="F102" s="963"/>
      <c r="G102" s="963"/>
      <c r="H102" s="963"/>
      <c r="I102" s="947"/>
      <c r="J102" s="968">
        <v>11240</v>
      </c>
      <c r="K102" s="947">
        <v>2</v>
      </c>
      <c r="L102" s="947">
        <v>88</v>
      </c>
    </row>
    <row r="103" spans="1:15" ht="12.75" customHeight="1" x14ac:dyDescent="0.2">
      <c r="A103" s="970">
        <v>96</v>
      </c>
      <c r="B103" s="963"/>
      <c r="C103" s="963"/>
      <c r="D103" s="963"/>
      <c r="E103" s="947"/>
      <c r="F103" s="963"/>
      <c r="G103" s="963"/>
      <c r="H103" s="963"/>
      <c r="I103" s="947"/>
      <c r="J103" s="968">
        <v>10705</v>
      </c>
      <c r="K103" s="947">
        <v>2</v>
      </c>
      <c r="L103" s="947">
        <v>90</v>
      </c>
    </row>
    <row r="104" spans="1:15" ht="12.75" customHeight="1" x14ac:dyDescent="0.2">
      <c r="A104" s="970">
        <v>97</v>
      </c>
      <c r="B104" s="963"/>
      <c r="C104" s="963"/>
      <c r="D104" s="963"/>
      <c r="E104" s="947"/>
      <c r="F104" s="963"/>
      <c r="G104" s="963"/>
      <c r="H104" s="963"/>
      <c r="I104" s="947"/>
      <c r="J104" s="968">
        <v>9715</v>
      </c>
      <c r="K104" s="947">
        <v>2</v>
      </c>
      <c r="L104" s="947">
        <v>92</v>
      </c>
    </row>
    <row r="105" spans="1:15" ht="12.75" customHeight="1" x14ac:dyDescent="0.2">
      <c r="A105" s="970">
        <v>98</v>
      </c>
      <c r="B105" s="963"/>
      <c r="C105" s="963"/>
      <c r="D105" s="963"/>
      <c r="E105" s="947"/>
      <c r="F105" s="963"/>
      <c r="G105" s="963"/>
      <c r="H105" s="963"/>
      <c r="I105" s="947"/>
      <c r="J105" s="968">
        <v>8362</v>
      </c>
      <c r="K105" s="947">
        <v>1</v>
      </c>
      <c r="L105" s="947">
        <v>93</v>
      </c>
    </row>
    <row r="106" spans="1:15" ht="12.75" customHeight="1" x14ac:dyDescent="0.2">
      <c r="A106" s="970">
        <v>99</v>
      </c>
      <c r="B106" s="963"/>
      <c r="C106" s="963"/>
      <c r="D106" s="963"/>
      <c r="E106" s="947"/>
      <c r="F106" s="963"/>
      <c r="G106" s="963"/>
      <c r="H106" s="963"/>
      <c r="I106" s="947"/>
      <c r="J106" s="968">
        <v>6212</v>
      </c>
      <c r="K106" s="947">
        <v>1</v>
      </c>
      <c r="L106" s="947">
        <v>94</v>
      </c>
      <c r="M106" s="932"/>
      <c r="N106" s="932"/>
    </row>
    <row r="107" spans="1:15" ht="12.75" customHeight="1" x14ac:dyDescent="0.2">
      <c r="A107" s="948">
        <v>100</v>
      </c>
      <c r="B107" s="966"/>
      <c r="C107" s="966"/>
      <c r="D107" s="966"/>
      <c r="E107" s="948"/>
      <c r="F107" s="966"/>
      <c r="G107" s="966"/>
      <c r="H107" s="966"/>
      <c r="I107" s="948"/>
      <c r="J107" s="969">
        <v>3397</v>
      </c>
      <c r="K107" s="948">
        <v>1</v>
      </c>
      <c r="L107" s="948">
        <v>95</v>
      </c>
      <c r="O107" s="935"/>
    </row>
    <row r="108" spans="1:15" x14ac:dyDescent="0.2">
      <c r="A108" s="933"/>
      <c r="B108" s="933"/>
      <c r="C108" s="933"/>
      <c r="D108" s="933"/>
      <c r="E108" s="933"/>
      <c r="F108" s="933"/>
      <c r="G108" s="933"/>
      <c r="H108" s="1048" t="s">
        <v>167</v>
      </c>
      <c r="I108" s="1049"/>
      <c r="J108" s="1049"/>
      <c r="K108" s="1049"/>
      <c r="L108" s="1050"/>
      <c r="M108" s="933"/>
      <c r="N108" s="933"/>
    </row>
    <row r="109" spans="1:15" x14ac:dyDescent="0.2">
      <c r="A109" s="937" t="s">
        <v>564</v>
      </c>
    </row>
    <row r="110" spans="1:15" ht="26.25" customHeight="1" x14ac:dyDescent="0.2">
      <c r="A110" s="1045" t="s">
        <v>565</v>
      </c>
      <c r="B110" s="1046"/>
      <c r="C110" s="1046"/>
      <c r="D110" s="1046"/>
      <c r="E110" s="1046"/>
      <c r="F110" s="1046"/>
      <c r="G110" s="1046"/>
      <c r="H110" s="1046"/>
      <c r="I110" s="1046"/>
      <c r="J110" s="1046"/>
      <c r="K110" s="1046"/>
      <c r="L110" s="1047"/>
    </row>
    <row r="111" spans="1:15" x14ac:dyDescent="0.2">
      <c r="A111" s="1039" t="s">
        <v>566</v>
      </c>
      <c r="B111" s="1040"/>
      <c r="C111" s="1040"/>
      <c r="D111" s="1040"/>
      <c r="E111" s="1040"/>
      <c r="F111" s="1040"/>
      <c r="G111" s="1040"/>
      <c r="H111" s="1040"/>
      <c r="I111" s="1040"/>
      <c r="J111" s="1040"/>
      <c r="K111" s="1040"/>
      <c r="L111" s="1041"/>
    </row>
    <row r="113" spans="1:1" x14ac:dyDescent="0.2">
      <c r="A113" s="133" t="s">
        <v>490</v>
      </c>
    </row>
  </sheetData>
  <mergeCells count="8">
    <mergeCell ref="A3:D3"/>
    <mergeCell ref="A1:E1"/>
    <mergeCell ref="A111:L111"/>
    <mergeCell ref="J5:L5"/>
    <mergeCell ref="F5:H5"/>
    <mergeCell ref="B5:D5"/>
    <mergeCell ref="A110:L110"/>
    <mergeCell ref="H108:L108"/>
  </mergeCells>
  <pageMargins left="0.70866141732283472" right="0.70866141732283472" top="0.74803149606299213" bottom="0.74803149606299213" header="0.31496062992125984" footer="0.31496062992125984"/>
  <pageSetup paperSize="9"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126</vt:i4>
      </vt:variant>
    </vt:vector>
  </HeadingPairs>
  <TitlesOfParts>
    <vt:vector size="170" baseType="lpstr">
      <vt:lpstr>Index</vt:lpstr>
      <vt:lpstr>Summary</vt:lpstr>
      <vt:lpstr>Table_1</vt:lpstr>
      <vt:lpstr>Table_2a</vt:lpstr>
      <vt:lpstr>Table_2b</vt:lpstr>
      <vt:lpstr>Table_2c</vt:lpstr>
      <vt:lpstr>Table_3a</vt:lpstr>
      <vt:lpstr>Table_3_data</vt:lpstr>
      <vt:lpstr>Table_3b</vt:lpstr>
      <vt:lpstr>Table_4</vt:lpstr>
      <vt:lpstr>Table_5a</vt:lpstr>
      <vt:lpstr>Table_5b</vt:lpstr>
      <vt:lpstr>Table_6</vt:lpstr>
      <vt:lpstr>Table_7</vt:lpstr>
      <vt:lpstr>Table_7_data</vt:lpstr>
      <vt:lpstr>Table_8</vt:lpstr>
      <vt:lpstr>Table_9a</vt:lpstr>
      <vt:lpstr>Table_9b</vt:lpstr>
      <vt:lpstr>Table_10a</vt:lpstr>
      <vt:lpstr>Table_10b</vt:lpstr>
      <vt:lpstr>Table_10c</vt:lpstr>
      <vt:lpstr>Table_11a</vt:lpstr>
      <vt:lpstr>Table10b_2013</vt:lpstr>
      <vt:lpstr>Table_11b</vt:lpstr>
      <vt:lpstr>Table_11c</vt:lpstr>
      <vt:lpstr>Table9a_2015</vt:lpstr>
      <vt:lpstr>Table9a_2014</vt:lpstr>
      <vt:lpstr>Table9a_2013</vt:lpstr>
      <vt:lpstr>Table9a_2012</vt:lpstr>
      <vt:lpstr>Table9b_2015</vt:lpstr>
      <vt:lpstr>Table9b_2014</vt:lpstr>
      <vt:lpstr>Table9b_2013</vt:lpstr>
      <vt:lpstr>Table10a_2015</vt:lpstr>
      <vt:lpstr>Table10a_2014</vt:lpstr>
      <vt:lpstr>Table10a_2013</vt:lpstr>
      <vt:lpstr>Table10a_2012</vt:lpstr>
      <vt:lpstr>Table10b_2012</vt:lpstr>
      <vt:lpstr>Table10b_2015</vt:lpstr>
      <vt:lpstr>Table10b_2014</vt:lpstr>
      <vt:lpstr>Table10c_2015</vt:lpstr>
      <vt:lpstr>Table10c_2014</vt:lpstr>
      <vt:lpstr>Table10c_2013</vt:lpstr>
      <vt:lpstr>Table10c_2012</vt:lpstr>
      <vt:lpstr>Table_11c_data</vt:lpstr>
      <vt:lpstr>Table_3a!KS2_Numbers_All</vt:lpstr>
      <vt:lpstr>Table_3a!KS2_Numbers_Boys</vt:lpstr>
      <vt:lpstr>Table_3a!KS2_Numbers_Girls</vt:lpstr>
      <vt:lpstr>Table_7!KS2_Numbers_Mathematics</vt:lpstr>
      <vt:lpstr>KS2_Numbers_Reading</vt:lpstr>
      <vt:lpstr>Table_7!KS2_Numbers_Writing</vt:lpstr>
      <vt:lpstr>Table_3a!KS2_Percentages_All</vt:lpstr>
      <vt:lpstr>Table_3a!KS2_Percentages_Boys</vt:lpstr>
      <vt:lpstr>Table_3a!KS2_Percentages_Girls</vt:lpstr>
      <vt:lpstr>Table_7!KS2_Percentages_Mathematics</vt:lpstr>
      <vt:lpstr>Table_7!KS2_Percentages_Reading</vt:lpstr>
      <vt:lpstr>Table_7!KS2_Percentages_Writing</vt:lpstr>
      <vt:lpstr>Index!Print_Area</vt:lpstr>
      <vt:lpstr>Summary!Print_Area</vt:lpstr>
      <vt:lpstr>Table_1!Print_Area</vt:lpstr>
      <vt:lpstr>Table_10a!Print_Area</vt:lpstr>
      <vt:lpstr>Table_10b!Print_Area</vt:lpstr>
      <vt:lpstr>Table_10c!Print_Area</vt:lpstr>
      <vt:lpstr>Table_11a!Print_Area</vt:lpstr>
      <vt:lpstr>Table_11b!Print_Area</vt:lpstr>
      <vt:lpstr>Table_11c!Print_Area</vt:lpstr>
      <vt:lpstr>Table_2a!Print_Area</vt:lpstr>
      <vt:lpstr>Table_2b!Print_Area</vt:lpstr>
      <vt:lpstr>Table_2c!Print_Area</vt:lpstr>
      <vt:lpstr>Table_3a!Print_Area</vt:lpstr>
      <vt:lpstr>Table_3b!Print_Area</vt:lpstr>
      <vt:lpstr>Table_4!Print_Area</vt:lpstr>
      <vt:lpstr>Table_5a!Print_Area</vt:lpstr>
      <vt:lpstr>Table_5b!Print_Area</vt:lpstr>
      <vt:lpstr>Table_6!Print_Area</vt:lpstr>
      <vt:lpstr>Table_7!Print_Area</vt:lpstr>
      <vt:lpstr>Table_8!Print_Area</vt:lpstr>
      <vt:lpstr>Table_9a!Print_Area</vt:lpstr>
      <vt:lpstr>Table_9b!Print_Area</vt:lpstr>
      <vt:lpstr>Table_11c!Print_Titles</vt:lpstr>
      <vt:lpstr>Table_3b!Print_Titles</vt:lpstr>
      <vt:lpstr>Table_11c_Numbers</vt:lpstr>
      <vt:lpstr>Table_11c_Percentages</vt:lpstr>
      <vt:lpstr>Table10a_2012</vt:lpstr>
      <vt:lpstr>Table10a_2013</vt:lpstr>
      <vt:lpstr>Table10a_2014</vt:lpstr>
      <vt:lpstr>Table10a_2015!Table10a_2015</vt:lpstr>
      <vt:lpstr>Table10a_2015</vt:lpstr>
      <vt:lpstr>Table10a_Prog_2012</vt:lpstr>
      <vt:lpstr>Table10a_Prog_2013</vt:lpstr>
      <vt:lpstr>Table10a_Prog_2014</vt:lpstr>
      <vt:lpstr>Table10a_2015!Table10a_Prog_2015</vt:lpstr>
      <vt:lpstr>Table10a_Prog_2015</vt:lpstr>
      <vt:lpstr>Table10b_2012</vt:lpstr>
      <vt:lpstr>Table10b_2013</vt:lpstr>
      <vt:lpstr>Table10b_2014</vt:lpstr>
      <vt:lpstr>Table10b_2015!Table10b_2015</vt:lpstr>
      <vt:lpstr>Table10b_2015</vt:lpstr>
      <vt:lpstr>Table10b_Prog_2012</vt:lpstr>
      <vt:lpstr>Table10b_Prog_2013</vt:lpstr>
      <vt:lpstr>Table10b_Prog_2014</vt:lpstr>
      <vt:lpstr>Table10b_2015!Table10b_Prog_2015</vt:lpstr>
      <vt:lpstr>Table10b_Prog_2015</vt:lpstr>
      <vt:lpstr>Table10c_2012</vt:lpstr>
      <vt:lpstr>Table10c_2013</vt:lpstr>
      <vt:lpstr>Table10c_2014</vt:lpstr>
      <vt:lpstr>Table10c_2015!Table10c_2015</vt:lpstr>
      <vt:lpstr>Table10c_2015</vt:lpstr>
      <vt:lpstr>Table10c_Prog_2012</vt:lpstr>
      <vt:lpstr>Table10c_Prog_2013</vt:lpstr>
      <vt:lpstr>Table10c_Prog_2014</vt:lpstr>
      <vt:lpstr>Table10c_2015!Table10c_Prog_2015</vt:lpstr>
      <vt:lpstr>Table10c_Prog_2015</vt:lpstr>
      <vt:lpstr>Table9a_DISADV_2012</vt:lpstr>
      <vt:lpstr>Table9a_DISADV_2013</vt:lpstr>
      <vt:lpstr>Table9a_DISADV_2014</vt:lpstr>
      <vt:lpstr>Table9a_2015!Table9a_DISADV_2015</vt:lpstr>
      <vt:lpstr>Table9a_DISADV_2015</vt:lpstr>
      <vt:lpstr>Table9a_EAL_2012</vt:lpstr>
      <vt:lpstr>Table9a_EAL_2013</vt:lpstr>
      <vt:lpstr>Table9a_EAL_2014</vt:lpstr>
      <vt:lpstr>Table9a_2015!Table9a_EAL_2015</vt:lpstr>
      <vt:lpstr>Table9a_EAL_2015</vt:lpstr>
      <vt:lpstr>Table9a_ETH_2012</vt:lpstr>
      <vt:lpstr>Table9a_ETH_2013</vt:lpstr>
      <vt:lpstr>Table9a_ETH_2014</vt:lpstr>
      <vt:lpstr>Table9a_2015!Table9a_ETH_2015</vt:lpstr>
      <vt:lpstr>Table9a_ETH_2015</vt:lpstr>
      <vt:lpstr>Table9a_FSM_2012</vt:lpstr>
      <vt:lpstr>Table9a_FSM_2013</vt:lpstr>
      <vt:lpstr>Table9a_FSM_2014</vt:lpstr>
      <vt:lpstr>Table9a_2015!Table9a_FSM_2015</vt:lpstr>
      <vt:lpstr>Table9a_FSM_2015</vt:lpstr>
      <vt:lpstr>Table9a_Primary_2012</vt:lpstr>
      <vt:lpstr>Table9a_Primary_2013</vt:lpstr>
      <vt:lpstr>Table9a_Primary_2014</vt:lpstr>
      <vt:lpstr>Table9a_2015!Table9a_Primary_2015</vt:lpstr>
      <vt:lpstr>Table9a_PRIMARY_2015</vt:lpstr>
      <vt:lpstr>Table9a_SEN_2012</vt:lpstr>
      <vt:lpstr>Table9a_SEN_2013</vt:lpstr>
      <vt:lpstr>Table9a_SEN_2014</vt:lpstr>
      <vt:lpstr>Table9a_2015!Table9a_SEN_2015</vt:lpstr>
      <vt:lpstr>Table9a_SEN_2015</vt:lpstr>
      <vt:lpstr>Table9b_2013</vt:lpstr>
      <vt:lpstr>Table10b_2015!Table9b_2014</vt:lpstr>
      <vt:lpstr>Table9b_2014</vt:lpstr>
      <vt:lpstr>Table9b_DISADV_2013</vt:lpstr>
      <vt:lpstr>Table9b_2015!Table9b_DISADV_2014</vt:lpstr>
      <vt:lpstr>Table9b_DISADV_2014</vt:lpstr>
      <vt:lpstr>Table9b_DISADV_2015</vt:lpstr>
      <vt:lpstr>Table9b_EAL_2013</vt:lpstr>
      <vt:lpstr>Table9b_2015!Table9b_EAL_2014</vt:lpstr>
      <vt:lpstr>Table9b_EAL_2014</vt:lpstr>
      <vt:lpstr>Table9b_EAL_2015</vt:lpstr>
      <vt:lpstr>Table9b_ETH_2013</vt:lpstr>
      <vt:lpstr>Table9b_2015!Table9b_ETH_2014</vt:lpstr>
      <vt:lpstr>Table9b_ETH_2014</vt:lpstr>
      <vt:lpstr>Table9b_ETH_2015</vt:lpstr>
      <vt:lpstr>Table9b_FSM_2013</vt:lpstr>
      <vt:lpstr>Table9b_FSM_2014</vt:lpstr>
      <vt:lpstr>Table9b_2015!Table9b_FSM_2015</vt:lpstr>
      <vt:lpstr>Table9b_FSM_2015</vt:lpstr>
      <vt:lpstr>Table9b_Primary_2013</vt:lpstr>
      <vt:lpstr>Table9b_2015!Table9b_Primary_2014</vt:lpstr>
      <vt:lpstr>Table9b_Primary_2014</vt:lpstr>
      <vt:lpstr>Table9b_PRIMARY_2015</vt:lpstr>
      <vt:lpstr>Table9b_Prog_2013</vt:lpstr>
      <vt:lpstr>Table9b_SEN_2013</vt:lpstr>
      <vt:lpstr>Table9b_SEN_2014</vt:lpstr>
      <vt:lpstr>Table9b_2015!Table9b_SEN_2015</vt:lpstr>
      <vt:lpstr>Table9b_SEN_2015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Lilian.WILLIAMS@education.gsi.gov.uk</dc:creator>
  <cp:lastModifiedBy>WHITEMAN, Praful</cp:lastModifiedBy>
  <cp:lastPrinted>2015-12-07T14:30:23Z</cp:lastPrinted>
  <dcterms:created xsi:type="dcterms:W3CDTF">2012-08-17T12:51:08Z</dcterms:created>
  <dcterms:modified xsi:type="dcterms:W3CDTF">2016-05-10T13:15:57Z</dcterms:modified>
</cp:coreProperties>
</file>