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5480" windowHeight="11085" activeTab="1"/>
  </bookViews>
  <sheets>
    <sheet name="Categories" sheetId="1" r:id="rId1"/>
    <sheet name="Specs" sheetId="2" r:id="rId2"/>
  </sheets>
  <definedNames/>
  <calcPr fullCalcOnLoad="1"/>
</workbook>
</file>

<file path=xl/sharedStrings.xml><?xml version="1.0" encoding="utf-8"?>
<sst xmlns="http://schemas.openxmlformats.org/spreadsheetml/2006/main" count="126" uniqueCount="70">
  <si>
    <t>Scania NUD / Alexander Double Deck with air conditioning</t>
  </si>
  <si>
    <t>Length</t>
  </si>
  <si>
    <t>Kerb weight (kg)</t>
  </si>
  <si>
    <t>Seats</t>
  </si>
  <si>
    <t>Standees</t>
  </si>
  <si>
    <t>50% passengers</t>
  </si>
  <si>
    <t>Passenger weight (kg)</t>
  </si>
  <si>
    <t>Running weight (kg)</t>
  </si>
  <si>
    <t>Vehicle</t>
  </si>
  <si>
    <t>Scania KEB / Berkhof Axial 70 Single Deck</t>
  </si>
  <si>
    <t>Total</t>
  </si>
  <si>
    <t>DART SLF</t>
  </si>
  <si>
    <t>ALX400</t>
  </si>
  <si>
    <t>ENV RO 200</t>
  </si>
  <si>
    <t>ENV RO 300</t>
  </si>
  <si>
    <t>Pointer</t>
  </si>
  <si>
    <t>ENV RO 400</t>
  </si>
  <si>
    <t>Scania K124 / Van Hool Single deck</t>
  </si>
  <si>
    <t>Iveco / Beulas</t>
  </si>
  <si>
    <t>Scania NUD / Optare Double deck</t>
  </si>
  <si>
    <t>Coach</t>
  </si>
  <si>
    <t>Mass</t>
  </si>
  <si>
    <t>Load</t>
  </si>
  <si>
    <t>Half loaded</t>
  </si>
  <si>
    <t>LB_Midi_u15t</t>
  </si>
  <si>
    <t>LB_Standard_15-18t</t>
  </si>
  <si>
    <t>LB_Gelenk_gr18t</t>
  </si>
  <si>
    <t>RB_Standard_u18t</t>
  </si>
  <si>
    <t>RB_3Achs_gr18t</t>
  </si>
  <si>
    <t>Max load</t>
  </si>
  <si>
    <t>Max weight</t>
  </si>
  <si>
    <t>Plated weight (kg)</t>
  </si>
  <si>
    <t>Javelin</t>
  </si>
  <si>
    <t>R series</t>
  </si>
  <si>
    <t>Trident</t>
  </si>
  <si>
    <t>From PHEM:</t>
  </si>
  <si>
    <t>Volvo B10M / Berkhof Axial 50</t>
  </si>
  <si>
    <t>Mercedes Citaro</t>
  </si>
  <si>
    <t>Mercedes Articulated Citaro</t>
  </si>
  <si>
    <t>Mercedes Coach (2 axle)</t>
  </si>
  <si>
    <t>Setra 415 GTHD Coach (2 axle)</t>
  </si>
  <si>
    <t>Setra 416 GTHD Coach (3 axle)</t>
  </si>
  <si>
    <t>Super Pointer</t>
  </si>
  <si>
    <t>Mini Pointer</t>
  </si>
  <si>
    <t>Type</t>
  </si>
  <si>
    <t>1. Midi-bus</t>
  </si>
  <si>
    <t>2. Single deck</t>
  </si>
  <si>
    <t>3. Double deck</t>
  </si>
  <si>
    <t>4. Bendy-bus</t>
  </si>
  <si>
    <t>5. Coach (2 axle)</t>
  </si>
  <si>
    <t>6. Coach (3 axle)</t>
  </si>
  <si>
    <t>Half-laden used for emission factors:</t>
  </si>
  <si>
    <t xml:space="preserve">Assume average passenger weight = </t>
  </si>
  <si>
    <t>Bus specifications:</t>
  </si>
  <si>
    <t>7. Double deck coach</t>
  </si>
  <si>
    <t>Emission factor categories</t>
  </si>
  <si>
    <t>Bus</t>
  </si>
  <si>
    <t>Diesel</t>
  </si>
  <si>
    <t>&lt;15 t</t>
  </si>
  <si>
    <t>15-18 t</t>
  </si>
  <si>
    <t>&gt;18 t</t>
  </si>
  <si>
    <t>Single deck midi bus. Length up to 12 m long. Up to 40 seats.</t>
  </si>
  <si>
    <t>Articulated buses (bendy buses)</t>
  </si>
  <si>
    <t>Vehicle type</t>
  </si>
  <si>
    <t>Fuel type</t>
  </si>
  <si>
    <t>Engine capacity (cc) or weight limit (tonnes)</t>
  </si>
  <si>
    <t>Explanation</t>
  </si>
  <si>
    <t>2 axle coach</t>
  </si>
  <si>
    <t>3 axle coach</t>
  </si>
  <si>
    <t>Single deck bus. Length 12 m or longer. Over 40 seats.
All double deck buses. Over 40 seats.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</si>
</sst>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\ &quot;kg&quot;"/>
  </numFmts>
  <fonts count="21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8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4" width="11.75390625" style="0" customWidth="1"/>
    <col min="5" max="5" width="2.75390625" style="0" customWidth="1"/>
    <col min="6" max="6" width="54.00390625" style="0" customWidth="1"/>
  </cols>
  <sheetData>
    <row r="5" spans="2:6" ht="14.25">
      <c r="B5" s="13" t="s">
        <v>55</v>
      </c>
      <c r="C5" s="13"/>
      <c r="D5" s="13"/>
      <c r="E5" s="10"/>
      <c r="F5" s="13" t="s">
        <v>66</v>
      </c>
    </row>
    <row r="6" spans="2:6" ht="63.75">
      <c r="B6" s="9" t="s">
        <v>63</v>
      </c>
      <c r="C6" s="9" t="s">
        <v>64</v>
      </c>
      <c r="D6" s="9" t="s">
        <v>65</v>
      </c>
      <c r="E6" s="10"/>
      <c r="F6" s="14"/>
    </row>
    <row r="7" spans="2:6" ht="32.25" customHeight="1">
      <c r="B7" s="11" t="s">
        <v>56</v>
      </c>
      <c r="C7" s="11" t="s">
        <v>57</v>
      </c>
      <c r="D7" s="11" t="s">
        <v>58</v>
      </c>
      <c r="E7" s="10"/>
      <c r="F7" s="10" t="s">
        <v>61</v>
      </c>
    </row>
    <row r="8" spans="2:6" ht="32.25" customHeight="1">
      <c r="B8" s="11" t="s">
        <v>56</v>
      </c>
      <c r="C8" s="11" t="s">
        <v>57</v>
      </c>
      <c r="D8" s="11" t="s">
        <v>59</v>
      </c>
      <c r="E8" s="10"/>
      <c r="F8" s="1" t="s">
        <v>69</v>
      </c>
    </row>
    <row r="9" spans="2:6" ht="32.25" customHeight="1">
      <c r="B9" s="11" t="s">
        <v>56</v>
      </c>
      <c r="C9" s="11" t="s">
        <v>57</v>
      </c>
      <c r="D9" s="11" t="s">
        <v>60</v>
      </c>
      <c r="E9" s="10"/>
      <c r="F9" s="10" t="s">
        <v>62</v>
      </c>
    </row>
    <row r="10" spans="2:6" ht="32.25" customHeight="1">
      <c r="B10" s="11" t="s">
        <v>20</v>
      </c>
      <c r="C10" s="11" t="s">
        <v>57</v>
      </c>
      <c r="D10" s="11" t="s">
        <v>59</v>
      </c>
      <c r="E10" s="10"/>
      <c r="F10" s="12" t="s">
        <v>67</v>
      </c>
    </row>
    <row r="11" spans="2:6" ht="32.25" customHeight="1">
      <c r="B11" s="11" t="s">
        <v>20</v>
      </c>
      <c r="C11" s="11" t="s">
        <v>57</v>
      </c>
      <c r="D11" s="11" t="s">
        <v>60</v>
      </c>
      <c r="E11" s="10"/>
      <c r="F11" s="12" t="s">
        <v>68</v>
      </c>
    </row>
  </sheetData>
  <sheetProtection/>
  <mergeCells count="2">
    <mergeCell ref="B5:D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zoomScalePageLayoutView="0" workbookViewId="0" topLeftCell="A19">
      <selection activeCell="A1" sqref="A1"/>
    </sheetView>
  </sheetViews>
  <sheetFormatPr defaultColWidth="9.00390625" defaultRowHeight="12.75"/>
  <cols>
    <col min="1" max="1" width="20.375" style="0" customWidth="1"/>
    <col min="2" max="2" width="30.25390625" style="0" customWidth="1"/>
    <col min="6" max="6" width="10.75390625" style="0" customWidth="1"/>
    <col min="8" max="8" width="11.75390625" style="0" customWidth="1"/>
    <col min="9" max="9" width="12.375" style="0" customWidth="1"/>
  </cols>
  <sheetData>
    <row r="3" spans="1:3" ht="12.75">
      <c r="A3" s="3" t="s">
        <v>35</v>
      </c>
      <c r="C3" s="4" t="s">
        <v>51</v>
      </c>
    </row>
    <row r="4" spans="2:8" ht="12.75">
      <c r="B4" s="5" t="s">
        <v>8</v>
      </c>
      <c r="C4" s="5" t="s">
        <v>21</v>
      </c>
      <c r="D4" s="5" t="s">
        <v>22</v>
      </c>
      <c r="E4" s="5" t="s">
        <v>10</v>
      </c>
      <c r="F4" s="5"/>
      <c r="G4" s="5" t="s">
        <v>29</v>
      </c>
      <c r="H4" s="5" t="s">
        <v>30</v>
      </c>
    </row>
    <row r="5" spans="1:8" ht="12.75">
      <c r="A5" t="s">
        <v>23</v>
      </c>
      <c r="B5" t="s">
        <v>24</v>
      </c>
      <c r="C5">
        <v>6700</v>
      </c>
      <c r="D5">
        <v>2400</v>
      </c>
      <c r="E5">
        <f>C5+D5</f>
        <v>9100</v>
      </c>
      <c r="G5">
        <f>D5*2</f>
        <v>4800</v>
      </c>
      <c r="H5">
        <f>C5+G5</f>
        <v>11500</v>
      </c>
    </row>
    <row r="6" spans="1:8" ht="12.75">
      <c r="A6" t="s">
        <v>23</v>
      </c>
      <c r="B6" t="s">
        <v>25</v>
      </c>
      <c r="C6">
        <v>10400</v>
      </c>
      <c r="D6">
        <v>3700</v>
      </c>
      <c r="E6">
        <f>C6+D6</f>
        <v>14100</v>
      </c>
      <c r="G6">
        <f>D6*2</f>
        <v>7400</v>
      </c>
      <c r="H6">
        <f>C6+G6</f>
        <v>17800</v>
      </c>
    </row>
    <row r="7" spans="1:8" ht="12.75">
      <c r="A7" t="s">
        <v>23</v>
      </c>
      <c r="B7" t="s">
        <v>26</v>
      </c>
      <c r="C7">
        <v>15000</v>
      </c>
      <c r="D7">
        <v>6000</v>
      </c>
      <c r="E7">
        <f>C7+D7</f>
        <v>21000</v>
      </c>
      <c r="G7">
        <f>D7*2</f>
        <v>12000</v>
      </c>
      <c r="H7">
        <f>C7+G7</f>
        <v>27000</v>
      </c>
    </row>
    <row r="9" spans="1:8" ht="12.75">
      <c r="A9" t="s">
        <v>23</v>
      </c>
      <c r="B9" t="s">
        <v>27</v>
      </c>
      <c r="C9">
        <v>10800</v>
      </c>
      <c r="D9">
        <v>3600</v>
      </c>
      <c r="E9">
        <f>C9+D9</f>
        <v>14400</v>
      </c>
      <c r="G9">
        <f>D9*2</f>
        <v>7200</v>
      </c>
      <c r="H9">
        <f>C9+G9</f>
        <v>18000</v>
      </c>
    </row>
    <row r="10" spans="1:8" ht="12.75">
      <c r="A10" t="s">
        <v>23</v>
      </c>
      <c r="B10" t="s">
        <v>28</v>
      </c>
      <c r="C10">
        <v>14000</v>
      </c>
      <c r="D10">
        <v>5000</v>
      </c>
      <c r="E10">
        <f>C10+D10</f>
        <v>19000</v>
      </c>
      <c r="G10">
        <f>D10*2</f>
        <v>10000</v>
      </c>
      <c r="H10">
        <f>C10+G10</f>
        <v>24000</v>
      </c>
    </row>
    <row r="13" spans="1:11" ht="12.75">
      <c r="A13" s="3" t="s">
        <v>53</v>
      </c>
      <c r="I13" s="6" t="s">
        <v>52</v>
      </c>
      <c r="J13" s="7">
        <v>65</v>
      </c>
      <c r="K13" s="8" t="str">
        <f>"("&amp;TEXT(J13*2.2046/14,"0.00")&amp;" stone)"</f>
        <v>(10.24 stone)</v>
      </c>
    </row>
    <row r="14" spans="1:11" ht="38.25">
      <c r="A14" s="2" t="s">
        <v>44</v>
      </c>
      <c r="B14" s="2" t="s">
        <v>8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10</v>
      </c>
      <c r="H14" s="2" t="s">
        <v>5</v>
      </c>
      <c r="I14" s="2" t="s">
        <v>6</v>
      </c>
      <c r="J14" s="2" t="s">
        <v>7</v>
      </c>
      <c r="K14" s="2" t="s">
        <v>31</v>
      </c>
    </row>
    <row r="15" spans="1:11" ht="12.75">
      <c r="A15" t="s">
        <v>45</v>
      </c>
      <c r="B15" t="s">
        <v>11</v>
      </c>
      <c r="C15">
        <v>8.8</v>
      </c>
      <c r="K15">
        <v>11500</v>
      </c>
    </row>
    <row r="16" spans="1:11" ht="12.75">
      <c r="A16" t="s">
        <v>45</v>
      </c>
      <c r="B16" t="s">
        <v>11</v>
      </c>
      <c r="C16">
        <v>9.3</v>
      </c>
      <c r="K16">
        <v>11500</v>
      </c>
    </row>
    <row r="17" spans="1:11" ht="12.75">
      <c r="A17" t="s">
        <v>45</v>
      </c>
      <c r="B17" t="s">
        <v>11</v>
      </c>
      <c r="C17">
        <v>10.1</v>
      </c>
      <c r="K17">
        <v>11500</v>
      </c>
    </row>
    <row r="18" spans="1:11" ht="12.75">
      <c r="A18" t="s">
        <v>45</v>
      </c>
      <c r="B18" t="s">
        <v>11</v>
      </c>
      <c r="C18">
        <v>10.7</v>
      </c>
      <c r="K18">
        <v>11500</v>
      </c>
    </row>
    <row r="19" spans="1:11" ht="12.75">
      <c r="A19" t="s">
        <v>45</v>
      </c>
      <c r="B19" t="s">
        <v>11</v>
      </c>
      <c r="C19">
        <v>11.4</v>
      </c>
      <c r="K19">
        <v>12960</v>
      </c>
    </row>
    <row r="20" spans="1:11" ht="12.75">
      <c r="A20" t="s">
        <v>45</v>
      </c>
      <c r="B20" t="s">
        <v>13</v>
      </c>
      <c r="C20">
        <v>10.4</v>
      </c>
      <c r="K20">
        <v>12928</v>
      </c>
    </row>
    <row r="21" spans="1:8" ht="12.75">
      <c r="A21" t="s">
        <v>45</v>
      </c>
      <c r="B21" t="s">
        <v>43</v>
      </c>
      <c r="C21">
        <v>8.8</v>
      </c>
      <c r="E21">
        <v>27</v>
      </c>
      <c r="F21">
        <v>17</v>
      </c>
      <c r="G21">
        <f aca="true" t="shared" si="0" ref="G21:G31">E21+F21</f>
        <v>44</v>
      </c>
      <c r="H21">
        <f aca="true" t="shared" si="1" ref="H21:H30">G21/2</f>
        <v>22</v>
      </c>
    </row>
    <row r="22" spans="1:8" ht="12.75">
      <c r="A22" t="s">
        <v>45</v>
      </c>
      <c r="B22" t="s">
        <v>15</v>
      </c>
      <c r="C22">
        <v>9.3</v>
      </c>
      <c r="E22">
        <v>27</v>
      </c>
      <c r="F22">
        <v>19</v>
      </c>
      <c r="G22">
        <f t="shared" si="0"/>
        <v>46</v>
      </c>
      <c r="H22">
        <f t="shared" si="1"/>
        <v>23</v>
      </c>
    </row>
    <row r="23" spans="1:8" ht="12.75">
      <c r="A23" t="s">
        <v>45</v>
      </c>
      <c r="B23" t="s">
        <v>15</v>
      </c>
      <c r="C23">
        <v>10.1</v>
      </c>
      <c r="E23">
        <v>31</v>
      </c>
      <c r="F23">
        <v>21</v>
      </c>
      <c r="G23">
        <f t="shared" si="0"/>
        <v>52</v>
      </c>
      <c r="H23">
        <f t="shared" si="1"/>
        <v>26</v>
      </c>
    </row>
    <row r="24" spans="1:8" ht="12.75">
      <c r="A24" t="s">
        <v>45</v>
      </c>
      <c r="B24" t="s">
        <v>15</v>
      </c>
      <c r="C24">
        <v>10.7</v>
      </c>
      <c r="E24">
        <v>35</v>
      </c>
      <c r="F24">
        <v>22</v>
      </c>
      <c r="G24">
        <f t="shared" si="0"/>
        <v>57</v>
      </c>
      <c r="H24">
        <f t="shared" si="1"/>
        <v>28.5</v>
      </c>
    </row>
    <row r="25" spans="1:8" ht="12.75">
      <c r="A25" t="s">
        <v>45</v>
      </c>
      <c r="B25" t="s">
        <v>42</v>
      </c>
      <c r="C25">
        <v>11.4</v>
      </c>
      <c r="E25">
        <v>39</v>
      </c>
      <c r="F25">
        <v>23</v>
      </c>
      <c r="G25">
        <f t="shared" si="0"/>
        <v>62</v>
      </c>
      <c r="H25">
        <f t="shared" si="1"/>
        <v>31</v>
      </c>
    </row>
    <row r="26" spans="1:11" ht="12.75">
      <c r="A26" t="s">
        <v>46</v>
      </c>
      <c r="B26" t="s">
        <v>14</v>
      </c>
      <c r="C26">
        <v>12</v>
      </c>
      <c r="D26">
        <v>8850</v>
      </c>
      <c r="E26">
        <v>45</v>
      </c>
      <c r="F26">
        <v>25</v>
      </c>
      <c r="G26">
        <f t="shared" si="0"/>
        <v>70</v>
      </c>
      <c r="H26">
        <f t="shared" si="1"/>
        <v>35</v>
      </c>
      <c r="I26">
        <f>H26*$J$13</f>
        <v>2275</v>
      </c>
      <c r="J26">
        <f>D26+I26</f>
        <v>11125</v>
      </c>
      <c r="K26">
        <v>14440</v>
      </c>
    </row>
    <row r="27" spans="1:11" ht="12.75">
      <c r="A27" t="s">
        <v>46</v>
      </c>
      <c r="B27" t="s">
        <v>14</v>
      </c>
      <c r="C27">
        <v>12.5</v>
      </c>
      <c r="D27">
        <v>8800</v>
      </c>
      <c r="E27">
        <v>49</v>
      </c>
      <c r="F27">
        <v>27</v>
      </c>
      <c r="G27">
        <f t="shared" si="0"/>
        <v>76</v>
      </c>
      <c r="H27">
        <f t="shared" si="1"/>
        <v>38</v>
      </c>
      <c r="I27">
        <f>H27*$J$13</f>
        <v>2470</v>
      </c>
      <c r="J27">
        <f>D27+I27</f>
        <v>11270</v>
      </c>
      <c r="K27">
        <v>14440</v>
      </c>
    </row>
    <row r="28" spans="1:11" ht="12.75">
      <c r="A28" t="s">
        <v>46</v>
      </c>
      <c r="B28" t="s">
        <v>37</v>
      </c>
      <c r="C28">
        <v>12</v>
      </c>
      <c r="D28">
        <v>11240</v>
      </c>
      <c r="E28">
        <v>42</v>
      </c>
      <c r="F28">
        <v>33</v>
      </c>
      <c r="G28">
        <f t="shared" si="0"/>
        <v>75</v>
      </c>
      <c r="H28">
        <f t="shared" si="1"/>
        <v>37.5</v>
      </c>
      <c r="I28">
        <f>H28*$J$13</f>
        <v>2437.5</v>
      </c>
      <c r="J28">
        <f>D28+I28</f>
        <v>13677.5</v>
      </c>
      <c r="K28">
        <v>18000</v>
      </c>
    </row>
    <row r="29" spans="1:10" ht="12.75">
      <c r="A29" t="s">
        <v>47</v>
      </c>
      <c r="B29" t="s">
        <v>0</v>
      </c>
      <c r="C29">
        <v>10.5</v>
      </c>
      <c r="D29">
        <v>11720</v>
      </c>
      <c r="E29">
        <v>78</v>
      </c>
      <c r="F29">
        <v>23</v>
      </c>
      <c r="G29">
        <f t="shared" si="0"/>
        <v>101</v>
      </c>
      <c r="H29">
        <f t="shared" si="1"/>
        <v>50.5</v>
      </c>
      <c r="I29">
        <f>H29*$J$13</f>
        <v>3282.5</v>
      </c>
      <c r="J29">
        <f>D29+I29</f>
        <v>15002.5</v>
      </c>
    </row>
    <row r="30" spans="1:10" ht="12.75">
      <c r="A30" t="s">
        <v>47</v>
      </c>
      <c r="B30" t="s">
        <v>19</v>
      </c>
      <c r="C30">
        <v>10.5</v>
      </c>
      <c r="D30">
        <v>11776</v>
      </c>
      <c r="E30">
        <v>78</v>
      </c>
      <c r="F30">
        <v>23</v>
      </c>
      <c r="G30">
        <f t="shared" si="0"/>
        <v>101</v>
      </c>
      <c r="H30">
        <f t="shared" si="1"/>
        <v>50.5</v>
      </c>
      <c r="I30">
        <f>H30*$J$13</f>
        <v>3282.5</v>
      </c>
      <c r="J30">
        <f>D30+I30</f>
        <v>15058.5</v>
      </c>
    </row>
    <row r="31" spans="1:7" ht="12.75">
      <c r="A31" t="s">
        <v>47</v>
      </c>
      <c r="B31" t="s">
        <v>12</v>
      </c>
      <c r="C31">
        <v>10</v>
      </c>
      <c r="E31">
        <f>20+41</f>
        <v>61</v>
      </c>
      <c r="F31">
        <v>20</v>
      </c>
      <c r="G31">
        <f t="shared" si="0"/>
        <v>81</v>
      </c>
    </row>
    <row r="32" spans="1:11" ht="12.75">
      <c r="A32" t="s">
        <v>47</v>
      </c>
      <c r="B32" t="s">
        <v>34</v>
      </c>
      <c r="C32">
        <v>9.9</v>
      </c>
      <c r="K32">
        <v>18000</v>
      </c>
    </row>
    <row r="33" spans="1:11" ht="12.75">
      <c r="A33" t="s">
        <v>47</v>
      </c>
      <c r="B33" t="s">
        <v>34</v>
      </c>
      <c r="C33">
        <v>10.45</v>
      </c>
      <c r="K33">
        <v>18000</v>
      </c>
    </row>
    <row r="34" spans="1:11" ht="12.75">
      <c r="A34" t="s">
        <v>47</v>
      </c>
      <c r="B34" t="s">
        <v>34</v>
      </c>
      <c r="C34">
        <v>10.6</v>
      </c>
      <c r="K34">
        <v>18000</v>
      </c>
    </row>
    <row r="35" spans="1:11" ht="12.75">
      <c r="A35" t="s">
        <v>47</v>
      </c>
      <c r="B35" t="s">
        <v>34</v>
      </c>
      <c r="C35">
        <v>11.4</v>
      </c>
      <c r="K35">
        <v>18000</v>
      </c>
    </row>
    <row r="36" spans="1:11" ht="12.75">
      <c r="A36" t="s">
        <v>48</v>
      </c>
      <c r="B36" t="s">
        <v>38</v>
      </c>
      <c r="C36">
        <v>18</v>
      </c>
      <c r="D36">
        <v>17020</v>
      </c>
      <c r="E36">
        <v>49</v>
      </c>
      <c r="F36">
        <v>100</v>
      </c>
      <c r="G36">
        <f>E36+F36</f>
        <v>149</v>
      </c>
      <c r="H36">
        <f>G36/2</f>
        <v>74.5</v>
      </c>
      <c r="I36">
        <f>H36*$J$13</f>
        <v>4842.5</v>
      </c>
      <c r="J36">
        <f>D36+I36</f>
        <v>21862.5</v>
      </c>
      <c r="K36">
        <v>26000</v>
      </c>
    </row>
    <row r="37" spans="1:10" ht="12.75">
      <c r="A37" t="s">
        <v>49</v>
      </c>
      <c r="B37" t="s">
        <v>17</v>
      </c>
      <c r="C37">
        <v>12</v>
      </c>
      <c r="D37">
        <v>12580</v>
      </c>
      <c r="E37">
        <v>49</v>
      </c>
      <c r="G37">
        <f>E37+F37</f>
        <v>49</v>
      </c>
      <c r="H37">
        <f>G37/2</f>
        <v>24.5</v>
      </c>
      <c r="I37">
        <f>H37*$J$13</f>
        <v>1592.5</v>
      </c>
      <c r="J37">
        <f>D37+I37</f>
        <v>14172.5</v>
      </c>
    </row>
    <row r="38" spans="1:10" ht="12.75">
      <c r="A38" t="s">
        <v>49</v>
      </c>
      <c r="B38" t="s">
        <v>18</v>
      </c>
      <c r="C38">
        <v>12</v>
      </c>
      <c r="D38">
        <v>13140</v>
      </c>
      <c r="E38">
        <v>49</v>
      </c>
      <c r="G38">
        <f>E38+F38</f>
        <v>49</v>
      </c>
      <c r="H38">
        <f>G38/2</f>
        <v>24.5</v>
      </c>
      <c r="I38">
        <f>H38*$J$13</f>
        <v>1592.5</v>
      </c>
      <c r="J38">
        <f>D38+I38</f>
        <v>14732.5</v>
      </c>
    </row>
    <row r="39" spans="1:10" ht="12.75">
      <c r="A39" t="s">
        <v>49</v>
      </c>
      <c r="B39" t="s">
        <v>36</v>
      </c>
      <c r="C39">
        <v>12</v>
      </c>
      <c r="D39">
        <v>13340</v>
      </c>
      <c r="E39">
        <v>51</v>
      </c>
      <c r="G39">
        <f>E39+F39</f>
        <v>51</v>
      </c>
      <c r="H39">
        <f>G39/2</f>
        <v>25.5</v>
      </c>
      <c r="I39">
        <f>H39*$J$13</f>
        <v>1657.5</v>
      </c>
      <c r="J39">
        <f>D39+I39</f>
        <v>14997.5</v>
      </c>
    </row>
    <row r="40" spans="1:11" ht="12.75">
      <c r="A40" t="s">
        <v>49</v>
      </c>
      <c r="B40" t="s">
        <v>32</v>
      </c>
      <c r="C40">
        <v>10</v>
      </c>
      <c r="D40">
        <v>5100</v>
      </c>
      <c r="K40">
        <v>18000</v>
      </c>
    </row>
    <row r="41" spans="1:11" ht="12.75">
      <c r="A41" t="s">
        <v>49</v>
      </c>
      <c r="B41" t="s">
        <v>32</v>
      </c>
      <c r="C41">
        <v>12</v>
      </c>
      <c r="D41">
        <v>5240</v>
      </c>
      <c r="K41">
        <v>18000</v>
      </c>
    </row>
    <row r="42" spans="1:11" ht="12.75">
      <c r="A42" t="s">
        <v>49</v>
      </c>
      <c r="B42" t="s">
        <v>33</v>
      </c>
      <c r="C42">
        <v>12</v>
      </c>
      <c r="D42">
        <v>6570</v>
      </c>
      <c r="K42">
        <v>18000</v>
      </c>
    </row>
    <row r="43" spans="1:11" ht="12.75">
      <c r="A43" t="s">
        <v>49</v>
      </c>
      <c r="B43" t="s">
        <v>39</v>
      </c>
      <c r="C43">
        <v>9.4</v>
      </c>
      <c r="D43">
        <v>9840</v>
      </c>
      <c r="E43">
        <v>38</v>
      </c>
      <c r="F43">
        <v>0</v>
      </c>
      <c r="G43">
        <f aca="true" t="shared" si="2" ref="G43:G49">E43+F43</f>
        <v>38</v>
      </c>
      <c r="H43">
        <f aca="true" t="shared" si="3" ref="H43:H49">G43/2</f>
        <v>19</v>
      </c>
      <c r="I43">
        <f>H43*$J$13</f>
        <v>1235</v>
      </c>
      <c r="J43">
        <f>D43+I43</f>
        <v>11075</v>
      </c>
      <c r="K43">
        <v>13140</v>
      </c>
    </row>
    <row r="44" spans="1:11" ht="12.75">
      <c r="A44" t="s">
        <v>49</v>
      </c>
      <c r="B44" t="s">
        <v>39</v>
      </c>
      <c r="C44">
        <v>12</v>
      </c>
      <c r="D44">
        <v>13000</v>
      </c>
      <c r="E44">
        <v>55</v>
      </c>
      <c r="F44">
        <v>0</v>
      </c>
      <c r="G44">
        <f t="shared" si="2"/>
        <v>55</v>
      </c>
      <c r="H44">
        <f t="shared" si="3"/>
        <v>27.5</v>
      </c>
      <c r="I44">
        <f>H44*$J$13</f>
        <v>1787.5</v>
      </c>
      <c r="J44">
        <f>D44+I44</f>
        <v>14787.5</v>
      </c>
      <c r="K44">
        <v>18000</v>
      </c>
    </row>
    <row r="45" spans="1:11" ht="12.75">
      <c r="A45" t="s">
        <v>49</v>
      </c>
      <c r="B45" t="s">
        <v>40</v>
      </c>
      <c r="C45">
        <v>12.2</v>
      </c>
      <c r="D45">
        <v>13240</v>
      </c>
      <c r="E45">
        <v>55</v>
      </c>
      <c r="F45">
        <v>0</v>
      </c>
      <c r="G45">
        <f t="shared" si="2"/>
        <v>55</v>
      </c>
      <c r="H45">
        <f t="shared" si="3"/>
        <v>27.5</v>
      </c>
      <c r="I45">
        <f>H45*$J$13</f>
        <v>1787.5</v>
      </c>
      <c r="J45">
        <f>D45+I45</f>
        <v>15027.5</v>
      </c>
      <c r="K45">
        <v>18000</v>
      </c>
    </row>
    <row r="46" spans="1:10" ht="12.75">
      <c r="A46" t="s">
        <v>50</v>
      </c>
      <c r="B46" t="s">
        <v>9</v>
      </c>
      <c r="C46">
        <v>14.2</v>
      </c>
      <c r="D46">
        <v>15840</v>
      </c>
      <c r="E46">
        <v>65</v>
      </c>
      <c r="F46">
        <v>0</v>
      </c>
      <c r="G46">
        <f t="shared" si="2"/>
        <v>65</v>
      </c>
      <c r="H46">
        <f t="shared" si="3"/>
        <v>32.5</v>
      </c>
      <c r="I46">
        <f>H46*$J$13</f>
        <v>2112.5</v>
      </c>
      <c r="J46">
        <f>D46+I46</f>
        <v>17952.5</v>
      </c>
    </row>
    <row r="47" spans="1:11" ht="12.75">
      <c r="A47" t="s">
        <v>50</v>
      </c>
      <c r="B47" t="s">
        <v>41</v>
      </c>
      <c r="C47">
        <v>13.4</v>
      </c>
      <c r="D47">
        <v>15240</v>
      </c>
      <c r="E47">
        <v>55</v>
      </c>
      <c r="F47">
        <v>0</v>
      </c>
      <c r="G47">
        <f t="shared" si="2"/>
        <v>55</v>
      </c>
      <c r="H47">
        <f t="shared" si="3"/>
        <v>27.5</v>
      </c>
      <c r="I47">
        <f>H47*$J$13</f>
        <v>1787.5</v>
      </c>
      <c r="J47">
        <f>D47+I47</f>
        <v>17027.5</v>
      </c>
      <c r="K47">
        <v>26000</v>
      </c>
    </row>
    <row r="48" spans="1:11" ht="12.75">
      <c r="A48" t="s">
        <v>54</v>
      </c>
      <c r="B48" t="s">
        <v>16</v>
      </c>
      <c r="C48">
        <v>10.7</v>
      </c>
      <c r="E48">
        <v>70</v>
      </c>
      <c r="F48">
        <v>23</v>
      </c>
      <c r="G48">
        <f t="shared" si="2"/>
        <v>93</v>
      </c>
      <c r="H48">
        <f t="shared" si="3"/>
        <v>46.5</v>
      </c>
      <c r="K48">
        <v>17800</v>
      </c>
    </row>
    <row r="49" spans="1:11" ht="12.75">
      <c r="A49" t="s">
        <v>54</v>
      </c>
      <c r="B49" t="s">
        <v>16</v>
      </c>
      <c r="C49">
        <v>10.8</v>
      </c>
      <c r="E49">
        <v>78</v>
      </c>
      <c r="F49">
        <v>23</v>
      </c>
      <c r="G49">
        <f t="shared" si="2"/>
        <v>101</v>
      </c>
      <c r="H49">
        <f t="shared" si="3"/>
        <v>50.5</v>
      </c>
      <c r="K49">
        <v>17800</v>
      </c>
    </row>
    <row r="56" ht="12.75">
      <c r="B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Barlow</dc:creator>
  <cp:keywords/>
  <dc:description/>
  <cp:lastModifiedBy>rfalk</cp:lastModifiedBy>
  <dcterms:created xsi:type="dcterms:W3CDTF">2009-03-05T11:50:40Z</dcterms:created>
  <dcterms:modified xsi:type="dcterms:W3CDTF">2009-03-12T10:48:29Z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1312814321</vt:i4>
  </property>
  <property fmtid="{D5CDD505-2E9C-101B-9397-08002B2CF9AE}" pid="4" name="_NewReviewCyc">
    <vt:lpwstr/>
  </property>
  <property fmtid="{D5CDD505-2E9C-101B-9397-08002B2CF9AE}" pid="5" name="_EmailSubje">
    <vt:lpwstr>090529 - rsf new UK EF-  Submission to JF to pub consul resp  TRL reports spreadsheets FINAL</vt:lpwstr>
  </property>
  <property fmtid="{D5CDD505-2E9C-101B-9397-08002B2CF9AE}" pid="6" name="_AuthorEma">
    <vt:lpwstr>Robert.Falk@dft.gsi.gov.uk</vt:lpwstr>
  </property>
  <property fmtid="{D5CDD505-2E9C-101B-9397-08002B2CF9AE}" pid="7" name="_AuthorEmailDisplayNa">
    <vt:lpwstr>Robert Falk</vt:lpwstr>
  </property>
</Properties>
</file>