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800" windowHeight="6765" activeTab="1"/>
  </bookViews>
  <sheets>
    <sheet name="Absolute energy - instructions" sheetId="20" r:id="rId1"/>
    <sheet name="Absolute Energy" sheetId="10" r:id="rId2"/>
    <sheet name="Sheet1" sheetId="22" r:id="rId3"/>
    <sheet name="Secondary Buy-out Calculator" sheetId="18" state="hidden" r:id="rId4"/>
  </sheets>
  <calcPr calcId="152511"/>
</workbook>
</file>

<file path=xl/calcChain.xml><?xml version="1.0" encoding="utf-8"?>
<calcChain xmlns="http://schemas.openxmlformats.org/spreadsheetml/2006/main">
  <c r="E107" i="10"/>
  <c r="E39"/>
  <c r="E40"/>
  <c r="E41"/>
  <c r="E42"/>
  <c r="E43"/>
  <c r="E44"/>
  <c r="E45"/>
  <c r="E46"/>
  <c r="E47"/>
  <c r="E48"/>
  <c r="E49"/>
  <c r="E50"/>
  <c r="E51"/>
  <c r="E52"/>
  <c r="E53"/>
  <c r="E54"/>
  <c r="E55"/>
  <c r="E56"/>
  <c r="E57"/>
  <c r="E58"/>
  <c r="E59"/>
  <c r="E60"/>
  <c r="E61"/>
  <c r="E62"/>
  <c r="E38"/>
  <c r="E106"/>
  <c r="D38"/>
  <c r="C25"/>
  <c r="C49"/>
  <c r="D46"/>
  <c r="C26"/>
  <c r="C24"/>
  <c r="C23"/>
  <c r="D36"/>
  <c r="C106"/>
  <c r="C126"/>
  <c r="C125"/>
  <c r="C124"/>
  <c r="C115"/>
  <c r="C114"/>
  <c r="C113"/>
  <c r="C62"/>
  <c r="C61"/>
  <c r="C60"/>
  <c r="C59"/>
  <c r="C58"/>
  <c r="C57"/>
  <c r="C56"/>
  <c r="C55"/>
  <c r="C54"/>
  <c r="C53"/>
  <c r="C52"/>
  <c r="C51"/>
  <c r="C50"/>
  <c r="C48"/>
  <c r="C47"/>
  <c r="C46"/>
  <c r="C45"/>
  <c r="C44"/>
  <c r="C43"/>
  <c r="C42"/>
  <c r="C41"/>
  <c r="C40"/>
  <c r="C39"/>
  <c r="D43"/>
  <c r="E8" i="18"/>
  <c r="F8"/>
  <c r="G8"/>
  <c r="G9"/>
  <c r="F37" i="10"/>
  <c r="E37"/>
  <c r="D51"/>
  <c r="D50"/>
  <c r="D49"/>
  <c r="D48"/>
  <c r="D47"/>
  <c r="D45"/>
  <c r="D44"/>
  <c r="D42"/>
  <c r="D41"/>
  <c r="D40"/>
  <c r="D39"/>
  <c r="F9" i="18"/>
  <c r="E69" i="10"/>
  <c r="E127"/>
  <c r="E124"/>
  <c r="E63"/>
  <c r="E116"/>
  <c r="E113"/>
  <c r="F63"/>
  <c r="E126"/>
  <c r="E115"/>
  <c r="E118"/>
  <c r="E125"/>
  <c r="E128"/>
  <c r="E132"/>
  <c r="E133"/>
  <c r="E114"/>
  <c r="E117"/>
  <c r="E119"/>
  <c r="E120"/>
  <c r="E109"/>
</calcChain>
</file>

<file path=xl/comments1.xml><?xml version="1.0" encoding="utf-8"?>
<comments xmlns="http://schemas.openxmlformats.org/spreadsheetml/2006/main">
  <authors>
    <author>David Vaughan</author>
  </authors>
  <commentList>
    <comment ref="C31" authorId="0">
      <text>
        <r>
          <rPr>
            <sz val="9"/>
            <color indexed="81"/>
            <rFont val="Tahoma"/>
            <family val="2"/>
          </rPr>
          <t xml:space="preserve">Sign convention means this figure must be a positive number or 0
</t>
        </r>
      </text>
    </comment>
    <comment ref="F36" authorId="0">
      <text>
        <r>
          <rPr>
            <sz val="9"/>
            <color indexed="81"/>
            <rFont val="Tahoma"/>
            <family val="2"/>
          </rPr>
          <t>If TU level data is input here, facility level data will not be used.</t>
        </r>
      </text>
    </comment>
    <comment ref="G36" authorId="0">
      <text>
        <r>
          <rPr>
            <sz val="9"/>
            <color indexed="81"/>
            <rFont val="Tahoma"/>
            <family val="2"/>
          </rPr>
          <t>Facility level data may be input instead of TU level data</t>
        </r>
      </text>
    </comment>
    <comment ref="D39" authorId="0">
      <text>
        <r>
          <rPr>
            <sz val="9"/>
            <color indexed="81"/>
            <rFont val="Tahoma"/>
            <family val="2"/>
          </rPr>
          <t xml:space="preserve">These factors adjust according to the units in cell E20.
</t>
        </r>
      </text>
    </comment>
    <comment ref="C52" authorId="0">
      <text>
        <r>
          <rPr>
            <sz val="9"/>
            <color indexed="81"/>
            <rFont val="Tahoma"/>
            <family val="2"/>
          </rPr>
          <t xml:space="preserve">These fuels may include any renewables used
</t>
        </r>
      </text>
    </comment>
  </commentList>
</comments>
</file>

<file path=xl/comments2.xml><?xml version="1.0" encoding="utf-8"?>
<comments xmlns="http://schemas.openxmlformats.org/spreadsheetml/2006/main">
  <authors>
    <author>David Vaughan</author>
  </authors>
  <commentList>
    <comment ref="E6" authorId="0">
      <text>
        <r>
          <rPr>
            <sz val="9"/>
            <color indexed="81"/>
            <rFont val="Tahoma"/>
            <family val="2"/>
          </rPr>
          <t xml:space="preserve">Can only be zero or positive and gives surplus to carry forward to next TP
</t>
        </r>
      </text>
    </comment>
    <comment ref="F6" authorId="0">
      <text>
        <r>
          <rPr>
            <b/>
            <sz val="9"/>
            <color indexed="81"/>
            <rFont val="Tahoma"/>
            <family val="2"/>
          </rPr>
          <t xml:space="preserve">Sign convention: Negative: </t>
        </r>
        <r>
          <rPr>
            <sz val="9"/>
            <color indexed="81"/>
            <rFont val="Tahoma"/>
            <family val="2"/>
          </rPr>
          <t>means additional buy-out is required</t>
        </r>
        <r>
          <rPr>
            <b/>
            <sz val="9"/>
            <color indexed="81"/>
            <rFont val="Tahoma"/>
            <family val="2"/>
          </rPr>
          <t xml:space="preserve">
Positive: </t>
        </r>
        <r>
          <rPr>
            <sz val="9"/>
            <color indexed="81"/>
            <rFont val="Tahoma"/>
            <family val="2"/>
          </rPr>
          <t>means buy-out has been over paid and amount can be reclaimed</t>
        </r>
      </text>
    </comment>
    <comment ref="C8" authorId="0">
      <text>
        <r>
          <rPr>
            <sz val="9"/>
            <color indexed="81"/>
            <rFont val="Tahoma"/>
            <family val="2"/>
          </rPr>
          <t xml:space="preserve">This is the current amount of buy-out or surplus (in tonne carbon) that has been calculated for the Target Period. Enter a negative number for an accumulated buy-out amount or a positive number for the current surplus amount.
</t>
        </r>
      </text>
    </comment>
    <comment ref="D8" authorId="0">
      <text>
        <r>
          <rPr>
            <sz val="9"/>
            <color indexed="81"/>
            <rFont val="Tahoma"/>
            <family val="2"/>
          </rPr>
          <t xml:space="preserve">This is the revised amount of buy-out or surplus (in tonne carbon) that has been calculated for the Target Period. Enter a negative number for a revised buy-out amount or a positive number for a revised surplus amount.
</t>
        </r>
      </text>
    </comment>
  </commentList>
</comments>
</file>

<file path=xl/sharedStrings.xml><?xml version="1.0" encoding="utf-8"?>
<sst xmlns="http://schemas.openxmlformats.org/spreadsheetml/2006/main" count="89" uniqueCount="81">
  <si>
    <t>Calculation</t>
  </si>
  <si>
    <t>TU Input</t>
  </si>
  <si>
    <t>No of facilities</t>
  </si>
  <si>
    <t>TU Operator</t>
  </si>
  <si>
    <t xml:space="preserve">Target Type </t>
  </si>
  <si>
    <t>TU Details</t>
  </si>
  <si>
    <t>Base year start date</t>
  </si>
  <si>
    <t>Target Period Total Energy</t>
  </si>
  <si>
    <t>TP Target</t>
  </si>
  <si>
    <t>Carbon Calculations</t>
  </si>
  <si>
    <t>Target Period (2 years) Total Production Units</t>
  </si>
  <si>
    <t>Previous Performance</t>
  </si>
  <si>
    <t>Actual Target Period Performance (throughput and fuel split over 2 years)</t>
  </si>
  <si>
    <t>Target Unit</t>
  </si>
  <si>
    <t>Target Period</t>
  </si>
  <si>
    <t>Sector</t>
  </si>
  <si>
    <t>Identifier</t>
  </si>
  <si>
    <t>Throughput units</t>
  </si>
  <si>
    <t>Fixed Factors</t>
  </si>
  <si>
    <t>Data from Register</t>
  </si>
  <si>
    <t>Buy-out Cost (£)</t>
  </si>
  <si>
    <t>+/- Tolerance on target in target units</t>
  </si>
  <si>
    <t>Value of latest agreement target %</t>
  </si>
  <si>
    <t>+/- Tolerance on target %</t>
  </si>
  <si>
    <t>Target Period Result</t>
  </si>
  <si>
    <t>Data for Register</t>
  </si>
  <si>
    <t>TP Result</t>
  </si>
  <si>
    <t>Energy Unit</t>
  </si>
  <si>
    <t>Initial TP result in register</t>
  </si>
  <si>
    <t>Revised TP report result</t>
  </si>
  <si>
    <t>Updated Surplus to be input to register</t>
  </si>
  <si>
    <t>Secondary buy-out to be made by TU</t>
  </si>
  <si>
    <t>Revised TP report Surplus / Buy-out Calculator</t>
  </si>
  <si>
    <t>Secondary Surplus or Buy-out Calculator</t>
  </si>
  <si>
    <t>Facility Input</t>
  </si>
  <si>
    <t>Report Version</t>
  </si>
  <si>
    <t>Report Date</t>
  </si>
  <si>
    <t>Total buy-out to be made by TU</t>
  </si>
  <si>
    <t>Tonne Co2</t>
  </si>
  <si>
    <t>£</t>
  </si>
  <si>
    <t>Instruction sheet: Absolute energy targets</t>
  </si>
  <si>
    <t>This reporting template should be used by target units with absolute energy targets. Alternative templates are available for target units with other target types.</t>
  </si>
  <si>
    <t>Section 2: Target Unit Details, Targets and Previous Performance</t>
  </si>
  <si>
    <t>Section 1: Report Details</t>
  </si>
  <si>
    <t>Section 3: Actual Target Period Performance for Target Facility</t>
  </si>
  <si>
    <t>This section is used to report the actual performance of the target unit within the reporting period.</t>
  </si>
  <si>
    <t>Section 4: Target period performance result</t>
  </si>
  <si>
    <t>Section 5: Carbon surplus or buy-out determination</t>
  </si>
  <si>
    <t>The template is divided into a number of sections. Instructions for completing each of these are provided below, and further guidance is given in comment boxes within the reporting template.</t>
  </si>
  <si>
    <t>The table in this section should be completed to provide details on the report period and report version.</t>
  </si>
  <si>
    <t>If you are entering data for the entire target unit, this should be entered into the 'target unit' column, column F. Alternatively, if you are able to enter data on an individual facility basis, this should be entered into the 'facility' columns, column G onwards. You do not need to enter both types of data.</t>
  </si>
  <si>
    <t>This section will show the results of any surplus carbon that the target unit is able to carry forward, and the cost of any buy-out required. Where surplus carbon has been carried over from a previous reporting period, this will be deducted from any buy-out costs.</t>
  </si>
  <si>
    <t>This section will be automatically populated using the data that we hold in the register for your target unit.  Before completing your report, you should check this data to ensure that it is correct. If you believe that there are any errors you should notify your sector facilitator.</t>
  </si>
  <si>
    <t>Conversion factors are available for standard fuels. If you are adding an 'other fuel' you will need to enter the corresponding conversion factor in column D.</t>
  </si>
  <si>
    <t>Performance results will be automatically calculated and will appear in this table. This will include a statement on whether the target unit target has been met, or a buy-out is required.</t>
  </si>
  <si>
    <t>For Target Units with Absolute Energy Targets</t>
  </si>
  <si>
    <t>Section 4: Target Period Performance Result</t>
  </si>
  <si>
    <t>Section 5: Carbon Surplus or Buy-Out Determination</t>
  </si>
  <si>
    <t>Your Name</t>
  </si>
  <si>
    <t>Your Email</t>
  </si>
  <si>
    <r>
      <t>Target Period (2 years) Carbon emitted (tonne CO</t>
    </r>
    <r>
      <rPr>
        <b/>
        <vertAlign val="subscript"/>
        <sz val="11"/>
        <color indexed="8"/>
        <rFont val="Calibri"/>
        <family val="2"/>
      </rPr>
      <t>2</t>
    </r>
    <r>
      <rPr>
        <b/>
        <sz val="11"/>
        <color indexed="8"/>
        <rFont val="Calibri"/>
        <family val="2"/>
      </rPr>
      <t>)</t>
    </r>
  </si>
  <si>
    <r>
      <t>Buy-out required (tonne CO</t>
    </r>
    <r>
      <rPr>
        <b/>
        <vertAlign val="subscript"/>
        <sz val="11"/>
        <color indexed="8"/>
        <rFont val="Calibri"/>
        <family val="2"/>
      </rPr>
      <t>2</t>
    </r>
    <r>
      <rPr>
        <b/>
        <sz val="11"/>
        <color indexed="8"/>
        <rFont val="Calibri"/>
        <family val="2"/>
      </rPr>
      <t>)</t>
    </r>
  </si>
  <si>
    <t>Data can be provided in column F for the whole TU OR in columns G to AA for individual facilities and/or groups of facilities aggregated together</t>
  </si>
  <si>
    <t xml:space="preserve">Data should be entered into the green cells for total production, as well as for all fuels used within the reporting period. The energy and throughput units used should match those shown in Section 2. </t>
  </si>
  <si>
    <r>
      <t>Surplus CO</t>
    </r>
    <r>
      <rPr>
        <b/>
        <vertAlign val="subscript"/>
        <sz val="11"/>
        <color indexed="8"/>
        <rFont val="Calibri"/>
        <family val="2"/>
      </rPr>
      <t>2</t>
    </r>
    <r>
      <rPr>
        <b/>
        <sz val="11"/>
        <color indexed="8"/>
        <rFont val="Calibri"/>
        <family val="2"/>
      </rPr>
      <t xml:space="preserve"> from previous Target Period (tonne CO</t>
    </r>
    <r>
      <rPr>
        <b/>
        <vertAlign val="subscript"/>
        <sz val="11"/>
        <color indexed="8"/>
        <rFont val="Calibri"/>
        <family val="2"/>
      </rPr>
      <t>2</t>
    </r>
    <r>
      <rPr>
        <b/>
        <sz val="11"/>
        <color indexed="8"/>
        <rFont val="Calibri"/>
        <family val="2"/>
      </rPr>
      <t>)</t>
    </r>
  </si>
  <si>
    <r>
      <t>Secondary Buy-out required (tonne CO</t>
    </r>
    <r>
      <rPr>
        <b/>
        <vertAlign val="subscript"/>
        <sz val="11"/>
        <color indexed="8"/>
        <rFont val="Calibri"/>
        <family val="2"/>
      </rPr>
      <t>2</t>
    </r>
    <r>
      <rPr>
        <b/>
        <sz val="11"/>
        <color indexed="8"/>
        <rFont val="Calibri"/>
        <family val="2"/>
      </rPr>
      <t>)</t>
    </r>
  </si>
  <si>
    <t>Secondary Buy-out Cost or Refund (£)</t>
  </si>
  <si>
    <t>Target Unit Entry</t>
  </si>
  <si>
    <t>Facility Entry</t>
  </si>
  <si>
    <r>
      <t>Surplus CO</t>
    </r>
    <r>
      <rPr>
        <b/>
        <vertAlign val="subscript"/>
        <sz val="11"/>
        <color indexed="8"/>
        <rFont val="Calibri"/>
        <family val="2"/>
      </rPr>
      <t>2</t>
    </r>
    <r>
      <rPr>
        <b/>
        <sz val="11"/>
        <color indexed="8"/>
        <rFont val="Calibri"/>
        <family val="2"/>
      </rPr>
      <t xml:space="preserve"> gained (tonne CO</t>
    </r>
    <r>
      <rPr>
        <b/>
        <vertAlign val="subscript"/>
        <sz val="11"/>
        <color indexed="8"/>
        <rFont val="Calibri"/>
        <family val="2"/>
      </rPr>
      <t>2</t>
    </r>
    <r>
      <rPr>
        <b/>
        <sz val="11"/>
        <color indexed="8"/>
        <rFont val="Calibri"/>
        <family val="2"/>
      </rPr>
      <t>)</t>
    </r>
  </si>
  <si>
    <r>
      <t>Total target period Buy-out required (tonne CO</t>
    </r>
    <r>
      <rPr>
        <b/>
        <vertAlign val="subscript"/>
        <sz val="11"/>
        <color indexed="8"/>
        <rFont val="Calibri"/>
        <family val="2"/>
      </rPr>
      <t>2</t>
    </r>
    <r>
      <rPr>
        <b/>
        <sz val="11"/>
        <color indexed="8"/>
        <rFont val="Calibri"/>
        <family val="2"/>
      </rPr>
      <t>)</t>
    </r>
  </si>
  <si>
    <t>Section 5: Supplementary MOA Surplus and Buy-Out Determination</t>
  </si>
  <si>
    <r>
      <t>Surplus CO</t>
    </r>
    <r>
      <rPr>
        <b/>
        <vertAlign val="subscript"/>
        <sz val="11"/>
        <color indexed="8"/>
        <rFont val="Calibri"/>
        <family val="2"/>
      </rPr>
      <t>2</t>
    </r>
    <r>
      <rPr>
        <b/>
        <sz val="11"/>
        <color indexed="8"/>
        <rFont val="Calibri"/>
        <family val="2"/>
      </rPr>
      <t xml:space="preserve"> gained in TP (tonne CO</t>
    </r>
    <r>
      <rPr>
        <b/>
        <vertAlign val="subscript"/>
        <sz val="11"/>
        <color indexed="8"/>
        <rFont val="Calibri"/>
        <family val="2"/>
      </rPr>
      <t>2</t>
    </r>
    <r>
      <rPr>
        <b/>
        <sz val="11"/>
        <color indexed="8"/>
        <rFont val="Calibri"/>
        <family val="2"/>
      </rPr>
      <t>)</t>
    </r>
  </si>
  <si>
    <t>Template Vers.</t>
  </si>
  <si>
    <t>Target Period Improvement Relative to Base Year %</t>
  </si>
  <si>
    <t xml:space="preserve">If the reported throughput is more than 10% different from 2 times the base year throughput this will be flagged up in cell D38 and you will need to submit a variation to adjust your base year data. This variation will need to be completed and you will need to download a fresh reporting template. </t>
  </si>
  <si>
    <r>
      <t>Surplus CO</t>
    </r>
    <r>
      <rPr>
        <b/>
        <vertAlign val="subscript"/>
        <sz val="11"/>
        <color indexed="8"/>
        <rFont val="Calibri"/>
        <family val="2"/>
      </rPr>
      <t xml:space="preserve">2 </t>
    </r>
    <r>
      <rPr>
        <b/>
        <sz val="11"/>
        <color indexed="8"/>
        <rFont val="Calibri"/>
        <family val="2"/>
      </rPr>
      <t>used (tonne CO</t>
    </r>
    <r>
      <rPr>
        <b/>
        <vertAlign val="subscript"/>
        <sz val="11"/>
        <color indexed="8"/>
        <rFont val="Calibri"/>
        <family val="2"/>
      </rPr>
      <t>2</t>
    </r>
    <r>
      <rPr>
        <b/>
        <sz val="11"/>
        <color indexed="8"/>
        <rFont val="Calibri"/>
        <family val="2"/>
      </rPr>
      <t>)</t>
    </r>
  </si>
  <si>
    <r>
      <t>Previous Buy-out required after use of surplus (tonne CO</t>
    </r>
    <r>
      <rPr>
        <b/>
        <vertAlign val="subscript"/>
        <sz val="11"/>
        <color indexed="8"/>
        <rFont val="Calibri"/>
        <family val="2"/>
      </rPr>
      <t>2</t>
    </r>
    <r>
      <rPr>
        <b/>
        <sz val="11"/>
        <color indexed="8"/>
        <rFont val="Calibri"/>
        <family val="2"/>
      </rPr>
      <t>)</t>
    </r>
  </si>
  <si>
    <r>
      <t>Previous surplus CO2 used (tonne CO</t>
    </r>
    <r>
      <rPr>
        <b/>
        <vertAlign val="subscript"/>
        <sz val="11"/>
        <color indexed="8"/>
        <rFont val="Calibri"/>
        <family val="2"/>
      </rPr>
      <t>2</t>
    </r>
    <r>
      <rPr>
        <b/>
        <sz val="11"/>
        <color indexed="8"/>
        <rFont val="Calibri"/>
        <family val="2"/>
      </rPr>
      <t>)</t>
    </r>
  </si>
  <si>
    <t>Template version: 2</t>
  </si>
  <si>
    <t>Template date: 20/01/2015</t>
  </si>
</sst>
</file>

<file path=xl/styles.xml><?xml version="1.0" encoding="utf-8"?>
<styleSheet xmlns="http://schemas.openxmlformats.org/spreadsheetml/2006/main">
  <numFmts count="9">
    <numFmt numFmtId="43" formatCode="_-* #,##0.00_-;\-* #,##0.00_-;_-* &quot;-&quot;??_-;_-@_-"/>
    <numFmt numFmtId="164" formatCode="0.000%"/>
    <numFmt numFmtId="165" formatCode="0.000"/>
    <numFmt numFmtId="167" formatCode="0.0000000%"/>
    <numFmt numFmtId="169" formatCode="&quot;£&quot;#,##0"/>
    <numFmt numFmtId="171" formatCode="0.0000000"/>
    <numFmt numFmtId="172" formatCode="_-* #,##0.000_-;\-* #,##0.000_-;_-* &quot;-&quot;??_-;_-@_-"/>
    <numFmt numFmtId="174" formatCode="#,##0.000_ ;\-#,##0.000\ "/>
    <numFmt numFmtId="183" formatCode="#,##0.000"/>
  </numFmts>
  <fonts count="22">
    <font>
      <sz val="11"/>
      <color theme="1"/>
      <name val="Calibri"/>
      <family val="2"/>
      <scheme val="minor"/>
    </font>
    <font>
      <sz val="9"/>
      <color indexed="81"/>
      <name val="Tahoma"/>
      <family val="2"/>
    </font>
    <font>
      <b/>
      <sz val="9"/>
      <color indexed="81"/>
      <name val="Tahoma"/>
      <family val="2"/>
    </font>
    <font>
      <b/>
      <sz val="11"/>
      <color indexed="8"/>
      <name val="Calibri"/>
      <family val="2"/>
    </font>
    <font>
      <b/>
      <vertAlign val="subscript"/>
      <sz val="11"/>
      <color indexed="8"/>
      <name val="Calibri"/>
      <family val="2"/>
    </font>
    <font>
      <b/>
      <sz val="11"/>
      <color indexed="8"/>
      <name val="Calibri"/>
      <family val="2"/>
    </font>
    <font>
      <b/>
      <vertAlign val="subscript"/>
      <sz val="11"/>
      <color indexed="8"/>
      <name val="Calibri"/>
      <family val="2"/>
    </font>
    <font>
      <b/>
      <sz val="11"/>
      <color indexed="8"/>
      <name val="Calibri"/>
      <family val="2"/>
    </font>
    <font>
      <b/>
      <vertAlign val="subscript"/>
      <sz val="11"/>
      <color indexed="8"/>
      <name val="Calibri"/>
      <family val="2"/>
    </font>
    <font>
      <sz val="11"/>
      <color theme="1"/>
      <name val="Calibri"/>
      <family val="2"/>
      <scheme val="minor"/>
    </font>
    <font>
      <sz val="11"/>
      <color theme="0"/>
      <name val="Calibri"/>
      <family val="2"/>
      <scheme val="minor"/>
    </font>
    <font>
      <b/>
      <sz val="11"/>
      <color theme="1"/>
      <name val="Calibri"/>
      <family val="2"/>
      <scheme val="minor"/>
    </font>
    <font>
      <b/>
      <sz val="20"/>
      <color theme="0"/>
      <name val="Calibri"/>
      <family val="2"/>
      <scheme val="minor"/>
    </font>
    <font>
      <b/>
      <sz val="12"/>
      <name val="Calibri"/>
      <family val="2"/>
      <scheme val="minor"/>
    </font>
    <font>
      <b/>
      <sz val="10"/>
      <color theme="1"/>
      <name val="Calibri"/>
      <family val="2"/>
      <scheme val="minor"/>
    </font>
    <font>
      <b/>
      <sz val="20"/>
      <name val="Calibri"/>
      <family val="2"/>
      <scheme val="minor"/>
    </font>
    <font>
      <b/>
      <sz val="14"/>
      <color theme="1"/>
      <name val="Calibri"/>
      <family val="2"/>
      <scheme val="minor"/>
    </font>
    <font>
      <sz val="6"/>
      <color theme="1"/>
      <name val="Calibri"/>
      <family val="2"/>
      <scheme val="minor"/>
    </font>
    <font>
      <b/>
      <sz val="14"/>
      <name val="Calibri"/>
      <family val="2"/>
      <scheme val="minor"/>
    </font>
    <font>
      <sz val="8"/>
      <color theme="1"/>
      <name val="Calibri"/>
      <family val="2"/>
      <scheme val="minor"/>
    </font>
    <font>
      <b/>
      <sz val="20"/>
      <color theme="1"/>
      <name val="Calibri"/>
      <family val="2"/>
      <scheme val="minor"/>
    </font>
    <font>
      <sz val="12"/>
      <name val="Calibri"/>
      <family val="2"/>
      <scheme val="minor"/>
    </font>
  </fonts>
  <fills count="15">
    <fill>
      <patternFill patternType="none"/>
    </fill>
    <fill>
      <patternFill patternType="gray125"/>
    </fill>
    <fill>
      <patternFill patternType="solid">
        <fgColor indexed="65"/>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rgb="FF92D05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FFC000"/>
        <bgColor indexed="64"/>
      </patternFill>
    </fill>
  </fills>
  <borders count="30">
    <border>
      <left/>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s>
  <cellStyleXfs count="2">
    <xf numFmtId="0" fontId="0" fillId="0" borderId="0"/>
    <xf numFmtId="43" fontId="9" fillId="0" borderId="0" applyFont="0" applyFill="0" applyBorder="0" applyAlignment="0" applyProtection="0"/>
  </cellStyleXfs>
  <cellXfs count="178">
    <xf numFmtId="0" fontId="0" fillId="0" borderId="0" xfId="0"/>
    <xf numFmtId="0" fontId="12" fillId="3" borderId="0" xfId="0" applyFont="1" applyFill="1" applyProtection="1"/>
    <xf numFmtId="0" fontId="0" fillId="3" borderId="0" xfId="0" applyFill="1" applyProtection="1"/>
    <xf numFmtId="0" fontId="13" fillId="0" borderId="0" xfId="0" applyFont="1" applyFill="1" applyAlignment="1" applyProtection="1">
      <alignment vertical="top" wrapText="1"/>
    </xf>
    <xf numFmtId="0" fontId="0" fillId="0" borderId="0" xfId="0" applyFill="1" applyProtection="1"/>
    <xf numFmtId="0" fontId="12" fillId="0" borderId="0" xfId="0" applyFont="1" applyFill="1" applyProtection="1"/>
    <xf numFmtId="0" fontId="14" fillId="0" borderId="0" xfId="0" applyFont="1" applyFill="1" applyBorder="1" applyAlignment="1" applyProtection="1">
      <alignment horizontal="center" vertical="center" wrapText="1"/>
    </xf>
    <xf numFmtId="167" fontId="0" fillId="0" borderId="0" xfId="0" applyNumberFormat="1" applyFill="1" applyProtection="1"/>
    <xf numFmtId="0" fontId="11" fillId="0" borderId="0" xfId="0" applyFont="1" applyFill="1" applyBorder="1" applyAlignment="1" applyProtection="1">
      <alignment horizontal="center"/>
    </xf>
    <xf numFmtId="0" fontId="0" fillId="0" borderId="0" xfId="0" applyProtection="1"/>
    <xf numFmtId="0" fontId="0" fillId="0" borderId="1" xfId="0" applyFill="1" applyBorder="1" applyProtection="1"/>
    <xf numFmtId="0" fontId="0" fillId="0" borderId="2" xfId="0" applyFill="1" applyBorder="1" applyAlignment="1" applyProtection="1"/>
    <xf numFmtId="0" fontId="0" fillId="0" borderId="0" xfId="0" applyFill="1" applyBorder="1" applyAlignment="1" applyProtection="1"/>
    <xf numFmtId="0" fontId="0" fillId="0" borderId="2" xfId="0" applyFill="1" applyBorder="1" applyProtection="1"/>
    <xf numFmtId="0" fontId="0" fillId="0" borderId="0" xfId="0" applyFill="1" applyBorder="1" applyProtection="1"/>
    <xf numFmtId="0" fontId="11" fillId="0" borderId="2" xfId="0" applyFont="1" applyFill="1" applyBorder="1" applyAlignment="1" applyProtection="1">
      <alignment wrapText="1"/>
    </xf>
    <xf numFmtId="0" fontId="11" fillId="0" borderId="0" xfId="0" applyFont="1" applyFill="1" applyBorder="1" applyAlignment="1" applyProtection="1">
      <alignment wrapText="1"/>
    </xf>
    <xf numFmtId="0" fontId="0" fillId="0" borderId="0" xfId="0" applyBorder="1" applyProtection="1"/>
    <xf numFmtId="0" fontId="11" fillId="0" borderId="0" xfId="0" applyFont="1" applyFill="1" applyBorder="1" applyAlignment="1" applyProtection="1">
      <alignment vertical="center"/>
    </xf>
    <xf numFmtId="165" fontId="0" fillId="0" borderId="2" xfId="0" applyNumberFormat="1" applyFill="1" applyBorder="1" applyProtection="1"/>
    <xf numFmtId="165" fontId="0" fillId="0" borderId="0" xfId="0" applyNumberFormat="1" applyFill="1" applyBorder="1" applyProtection="1"/>
    <xf numFmtId="164" fontId="0" fillId="0" borderId="2" xfId="0" applyNumberFormat="1" applyFill="1" applyBorder="1" applyProtection="1"/>
    <xf numFmtId="164" fontId="0" fillId="0" borderId="0" xfId="0" applyNumberFormat="1" applyFill="1" applyBorder="1" applyProtection="1"/>
    <xf numFmtId="10" fontId="0" fillId="0" borderId="0" xfId="0" applyNumberFormat="1" applyFill="1" applyBorder="1" applyProtection="1"/>
    <xf numFmtId="0" fontId="11" fillId="4" borderId="3" xfId="0" applyFont="1" applyFill="1" applyBorder="1" applyAlignment="1" applyProtection="1">
      <alignment vertical="center" wrapText="1"/>
    </xf>
    <xf numFmtId="0" fontId="11" fillId="0" borderId="4" xfId="0" applyFont="1" applyFill="1" applyBorder="1" applyAlignment="1" applyProtection="1">
      <alignment vertical="center" wrapText="1"/>
    </xf>
    <xf numFmtId="0" fontId="11" fillId="0" borderId="4" xfId="0" applyFont="1" applyFill="1" applyBorder="1" applyAlignment="1" applyProtection="1">
      <alignment wrapText="1"/>
    </xf>
    <xf numFmtId="0" fontId="0" fillId="0" borderId="4" xfId="0" applyFill="1" applyBorder="1" applyProtection="1"/>
    <xf numFmtId="0" fontId="11" fillId="0" borderId="5" xfId="0" applyFont="1" applyFill="1" applyBorder="1" applyAlignment="1" applyProtection="1">
      <alignment wrapText="1"/>
    </xf>
    <xf numFmtId="0" fontId="11" fillId="0" borderId="5" xfId="0" applyFont="1" applyFill="1" applyBorder="1" applyAlignment="1" applyProtection="1">
      <alignment vertical="center"/>
    </xf>
    <xf numFmtId="0" fontId="11" fillId="0" borderId="0" xfId="0" applyFont="1" applyFill="1" applyBorder="1" applyAlignment="1" applyProtection="1"/>
    <xf numFmtId="0" fontId="0" fillId="0" borderId="0" xfId="0" applyFill="1" applyAlignment="1" applyProtection="1">
      <alignment wrapText="1"/>
    </xf>
    <xf numFmtId="169" fontId="0" fillId="0" borderId="0" xfId="0" applyNumberFormat="1" applyFill="1" applyBorder="1" applyProtection="1"/>
    <xf numFmtId="0" fontId="11" fillId="0" borderId="0" xfId="0" applyFont="1" applyFill="1" applyBorder="1" applyAlignment="1" applyProtection="1">
      <alignment horizontal="left" vertical="center" wrapText="1"/>
    </xf>
    <xf numFmtId="0" fontId="11" fillId="5" borderId="3" xfId="0" applyFont="1" applyFill="1" applyBorder="1" applyAlignment="1" applyProtection="1">
      <alignment vertical="center" wrapText="1"/>
    </xf>
    <xf numFmtId="0" fontId="11" fillId="6" borderId="6" xfId="0" applyFont="1" applyFill="1" applyBorder="1" applyAlignment="1" applyProtection="1">
      <alignment horizontal="center" vertical="center" wrapText="1"/>
    </xf>
    <xf numFmtId="0" fontId="0" fillId="4" borderId="3" xfId="0" applyFill="1" applyBorder="1" applyAlignment="1" applyProtection="1">
      <alignment wrapText="1"/>
    </xf>
    <xf numFmtId="0" fontId="0" fillId="0" borderId="0" xfId="0"/>
    <xf numFmtId="0" fontId="0" fillId="0" borderId="0" xfId="0" applyFill="1"/>
    <xf numFmtId="0" fontId="11" fillId="0" borderId="0" xfId="0" applyFont="1" applyFill="1" applyBorder="1" applyAlignment="1" applyProtection="1">
      <alignment vertical="center" wrapText="1"/>
    </xf>
    <xf numFmtId="0" fontId="11" fillId="4" borderId="6" xfId="0" applyFont="1" applyFill="1" applyBorder="1" applyAlignment="1" applyProtection="1">
      <alignment vertical="top" wrapText="1"/>
    </xf>
    <xf numFmtId="0" fontId="11" fillId="4" borderId="7" xfId="0" applyFont="1" applyFill="1" applyBorder="1" applyAlignment="1" applyProtection="1">
      <alignment vertical="top" wrapText="1"/>
    </xf>
    <xf numFmtId="0" fontId="11" fillId="0" borderId="0" xfId="0" applyFont="1" applyFill="1" applyBorder="1" applyAlignment="1" applyProtection="1">
      <alignment vertical="top" wrapText="1"/>
    </xf>
    <xf numFmtId="165" fontId="0" fillId="0" borderId="2" xfId="0" applyNumberFormat="1" applyFill="1" applyBorder="1" applyProtection="1">
      <protection locked="0"/>
    </xf>
    <xf numFmtId="165" fontId="0" fillId="0" borderId="0" xfId="0" applyNumberFormat="1" applyFill="1" applyBorder="1" applyProtection="1">
      <protection locked="0"/>
    </xf>
    <xf numFmtId="164" fontId="0" fillId="0" borderId="2" xfId="0" applyNumberFormat="1" applyFill="1" applyBorder="1" applyProtection="1">
      <protection locked="0"/>
    </xf>
    <xf numFmtId="164" fontId="0" fillId="0" borderId="0" xfId="0" applyNumberFormat="1" applyFill="1" applyBorder="1" applyProtection="1">
      <protection locked="0"/>
    </xf>
    <xf numFmtId="0" fontId="11" fillId="4" borderId="3"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11" fillId="0" borderId="5" xfId="0" applyFont="1" applyFill="1" applyBorder="1" applyAlignment="1" applyProtection="1">
      <alignment vertical="center" wrapText="1"/>
    </xf>
    <xf numFmtId="0" fontId="11" fillId="0" borderId="5" xfId="0" applyFont="1" applyFill="1" applyBorder="1" applyAlignment="1" applyProtection="1">
      <alignment vertical="top" wrapText="1"/>
    </xf>
    <xf numFmtId="165" fontId="11" fillId="0" borderId="5" xfId="0" applyNumberFormat="1" applyFont="1" applyFill="1" applyBorder="1" applyProtection="1"/>
    <xf numFmtId="164" fontId="0" fillId="7" borderId="6" xfId="0" applyNumberFormat="1" applyFill="1" applyBorder="1" applyProtection="1"/>
    <xf numFmtId="171" fontId="0" fillId="0" borderId="0" xfId="0" applyNumberFormat="1" applyFill="1" applyBorder="1" applyProtection="1"/>
    <xf numFmtId="0" fontId="15" fillId="0" borderId="0" xfId="0" applyFont="1" applyFill="1" applyAlignment="1" applyProtection="1">
      <alignment horizontal="left" vertical="center"/>
    </xf>
    <xf numFmtId="172" fontId="11" fillId="8" borderId="3" xfId="1" applyNumberFormat="1" applyFont="1" applyFill="1" applyBorder="1" applyProtection="1"/>
    <xf numFmtId="165" fontId="11" fillId="0" borderId="0" xfId="0" applyNumberFormat="1" applyFont="1" applyFill="1" applyBorder="1" applyProtection="1"/>
    <xf numFmtId="0" fontId="11" fillId="0" borderId="0" xfId="0" applyFont="1" applyFill="1" applyBorder="1" applyAlignment="1" applyProtection="1">
      <alignment horizontal="center" vertical="center" wrapText="1"/>
    </xf>
    <xf numFmtId="0" fontId="0" fillId="9" borderId="0" xfId="0" applyFill="1" applyBorder="1" applyAlignment="1">
      <alignment vertical="center" wrapText="1"/>
    </xf>
    <xf numFmtId="0" fontId="12" fillId="0" borderId="0" xfId="0" applyFont="1" applyFill="1" applyAlignment="1" applyProtection="1">
      <alignment vertical="center"/>
    </xf>
    <xf numFmtId="0" fontId="12" fillId="3" borderId="8" xfId="0" applyFont="1" applyFill="1" applyBorder="1" applyAlignment="1" applyProtection="1">
      <alignment vertical="center"/>
    </xf>
    <xf numFmtId="0" fontId="12" fillId="3" borderId="9" xfId="0" applyFont="1" applyFill="1" applyBorder="1" applyAlignment="1" applyProtection="1">
      <alignment vertical="center"/>
    </xf>
    <xf numFmtId="0" fontId="12" fillId="3" borderId="10" xfId="0" applyFont="1" applyFill="1" applyBorder="1" applyAlignment="1" applyProtection="1">
      <alignment vertical="center"/>
    </xf>
    <xf numFmtId="0" fontId="0" fillId="9" borderId="11" xfId="0" applyFill="1" applyBorder="1"/>
    <xf numFmtId="0" fontId="0" fillId="9" borderId="0" xfId="0" applyFill="1" applyBorder="1"/>
    <xf numFmtId="0" fontId="0" fillId="9" borderId="12" xfId="0" applyFill="1" applyBorder="1"/>
    <xf numFmtId="0" fontId="0" fillId="9" borderId="13" xfId="0" applyFill="1" applyBorder="1"/>
    <xf numFmtId="0" fontId="0" fillId="9" borderId="14" xfId="0" applyFill="1" applyBorder="1"/>
    <xf numFmtId="0" fontId="0" fillId="6" borderId="3" xfId="0" applyFill="1" applyBorder="1"/>
    <xf numFmtId="0" fontId="11" fillId="10" borderId="15" xfId="0" applyFont="1" applyFill="1" applyBorder="1" applyAlignment="1" applyProtection="1">
      <alignment horizontal="center"/>
    </xf>
    <xf numFmtId="0" fontId="11" fillId="11" borderId="15" xfId="0" applyFont="1" applyFill="1" applyBorder="1" applyAlignment="1" applyProtection="1">
      <alignment horizontal="center"/>
    </xf>
    <xf numFmtId="172" fontId="11" fillId="0" borderId="0" xfId="1" applyNumberFormat="1" applyFont="1" applyFill="1" applyBorder="1" applyProtection="1"/>
    <xf numFmtId="0" fontId="16" fillId="8" borderId="16" xfId="0" applyFont="1" applyFill="1" applyBorder="1" applyAlignment="1" applyProtection="1">
      <alignment vertical="center" wrapText="1"/>
    </xf>
    <xf numFmtId="0" fontId="0" fillId="9" borderId="17" xfId="0" applyFill="1" applyBorder="1"/>
    <xf numFmtId="0" fontId="0" fillId="12" borderId="18" xfId="0" applyFill="1" applyBorder="1" applyProtection="1">
      <protection locked="0"/>
    </xf>
    <xf numFmtId="0" fontId="0" fillId="12" borderId="19" xfId="0" applyFill="1" applyBorder="1" applyProtection="1">
      <protection locked="0"/>
    </xf>
    <xf numFmtId="0" fontId="0" fillId="6" borderId="19" xfId="0" applyFill="1" applyBorder="1"/>
    <xf numFmtId="0" fontId="0" fillId="4" borderId="3" xfId="0" applyFill="1" applyBorder="1" applyAlignment="1">
      <alignment horizontal="center" vertical="center"/>
    </xf>
    <xf numFmtId="169" fontId="0" fillId="8" borderId="3" xfId="0" applyNumberFormat="1" applyFill="1" applyBorder="1" applyAlignment="1" applyProtection="1">
      <alignment horizontal="right" vertical="center"/>
    </xf>
    <xf numFmtId="0" fontId="0" fillId="0" borderId="2" xfId="0" applyFill="1" applyBorder="1" applyAlignment="1" applyProtection="1">
      <alignment horizontal="right" vertical="center"/>
    </xf>
    <xf numFmtId="0" fontId="11" fillId="4" borderId="0" xfId="0" applyFont="1" applyFill="1" applyBorder="1" applyAlignment="1" applyProtection="1">
      <alignment horizontal="center" vertical="center" wrapText="1"/>
    </xf>
    <xf numFmtId="0" fontId="11" fillId="4" borderId="0" xfId="0" applyFont="1" applyFill="1" applyBorder="1" applyAlignment="1" applyProtection="1">
      <alignment vertical="top" wrapText="1"/>
    </xf>
    <xf numFmtId="172" fontId="11" fillId="8" borderId="0" xfId="1" applyNumberFormat="1" applyFont="1" applyFill="1" applyBorder="1" applyProtection="1"/>
    <xf numFmtId="0" fontId="0" fillId="9" borderId="0" xfId="0" applyFill="1"/>
    <xf numFmtId="0" fontId="10" fillId="3" borderId="0" xfId="0" applyFont="1" applyFill="1" applyProtection="1"/>
    <xf numFmtId="0" fontId="11" fillId="9" borderId="0" xfId="0" applyFont="1" applyFill="1" applyBorder="1" applyAlignment="1" applyProtection="1">
      <alignment horizontal="center" vertical="center" wrapText="1"/>
    </xf>
    <xf numFmtId="0" fontId="0" fillId="9" borderId="0" xfId="0" applyFill="1" applyAlignment="1">
      <alignment horizontal="left" vertical="top" wrapText="1"/>
    </xf>
    <xf numFmtId="0" fontId="0" fillId="9" borderId="0" xfId="0" applyFill="1" applyAlignment="1">
      <alignment horizontal="left" vertical="top"/>
    </xf>
    <xf numFmtId="0" fontId="0" fillId="0" borderId="0" xfId="0" applyFill="1" applyAlignment="1">
      <alignment horizontal="left" vertical="top"/>
    </xf>
    <xf numFmtId="0" fontId="11" fillId="12" borderId="0" xfId="0" applyFont="1" applyFill="1" applyAlignment="1">
      <alignment horizontal="left" vertical="top"/>
    </xf>
    <xf numFmtId="0" fontId="0" fillId="12" borderId="0" xfId="0" applyFill="1" applyAlignment="1">
      <alignment horizontal="left" vertical="top"/>
    </xf>
    <xf numFmtId="0" fontId="11" fillId="4" borderId="6" xfId="0" applyFont="1" applyFill="1" applyBorder="1" applyAlignment="1" applyProtection="1">
      <alignment vertical="center" wrapTex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169" fontId="0" fillId="0" borderId="2" xfId="0" applyNumberFormat="1" applyFill="1" applyBorder="1" applyProtection="1"/>
    <xf numFmtId="1" fontId="0" fillId="0" borderId="2" xfId="0" applyNumberFormat="1" applyFill="1" applyBorder="1" applyProtection="1"/>
    <xf numFmtId="0" fontId="17" fillId="2" borderId="0" xfId="0" applyFont="1" applyFill="1" applyProtection="1"/>
    <xf numFmtId="0" fontId="11" fillId="4" borderId="20" xfId="0" applyFont="1" applyFill="1" applyBorder="1" applyAlignment="1" applyProtection="1">
      <alignment horizontal="center" vertical="center"/>
    </xf>
    <xf numFmtId="0" fontId="11" fillId="4" borderId="6" xfId="0" applyFont="1" applyFill="1" applyBorder="1" applyAlignment="1" applyProtection="1">
      <alignment horizontal="center" vertical="center" wrapText="1"/>
    </xf>
    <xf numFmtId="0" fontId="11" fillId="4" borderId="21" xfId="0" applyFont="1" applyFill="1" applyBorder="1" applyAlignment="1" applyProtection="1">
      <alignment horizontal="center" vertical="center"/>
    </xf>
    <xf numFmtId="0" fontId="11" fillId="6" borderId="21" xfId="0" applyFont="1" applyFill="1" applyBorder="1" applyAlignment="1" applyProtection="1">
      <alignment horizontal="center" vertical="center"/>
    </xf>
    <xf numFmtId="0" fontId="0" fillId="8" borderId="3" xfId="0" applyFill="1" applyBorder="1" applyAlignment="1" applyProtection="1">
      <alignment horizontal="right" vertical="center"/>
    </xf>
    <xf numFmtId="0" fontId="0" fillId="7" borderId="22" xfId="0" applyFill="1" applyBorder="1" applyAlignment="1" applyProtection="1">
      <alignment horizontal="center" vertical="center"/>
      <protection locked="0"/>
    </xf>
    <xf numFmtId="0" fontId="0" fillId="7" borderId="6" xfId="0" applyFill="1" applyBorder="1" applyAlignment="1" applyProtection="1">
      <alignment horizontal="center" vertical="center"/>
      <protection locked="0"/>
    </xf>
    <xf numFmtId="14" fontId="0" fillId="7" borderId="6" xfId="0" applyNumberFormat="1" applyFill="1" applyBorder="1" applyAlignment="1" applyProtection="1">
      <alignment horizontal="center" vertical="center"/>
      <protection locked="0"/>
    </xf>
    <xf numFmtId="0" fontId="11" fillId="7" borderId="20" xfId="0" applyFont="1" applyFill="1" applyBorder="1" applyAlignment="1" applyProtection="1">
      <alignment horizontal="center" vertical="center"/>
      <protection locked="0"/>
    </xf>
    <xf numFmtId="165" fontId="0" fillId="6" borderId="6" xfId="0" applyNumberFormat="1" applyFill="1" applyBorder="1" applyProtection="1">
      <protection locked="0"/>
    </xf>
    <xf numFmtId="0" fontId="0" fillId="7" borderId="6" xfId="0" applyFill="1" applyBorder="1" applyAlignment="1" applyProtection="1">
      <alignment horizontal="left" vertical="center" wrapText="1"/>
      <protection locked="0"/>
    </xf>
    <xf numFmtId="164" fontId="0" fillId="7" borderId="6" xfId="0" applyNumberFormat="1" applyFill="1" applyBorder="1" applyAlignment="1" applyProtection="1">
      <alignment horizontal="right" vertical="center"/>
      <protection locked="0"/>
    </xf>
    <xf numFmtId="1" fontId="0" fillId="13" borderId="6" xfId="0" applyNumberFormat="1" applyFill="1" applyBorder="1" applyAlignment="1" applyProtection="1">
      <alignment horizontal="center" vertical="center"/>
      <protection locked="0"/>
    </xf>
    <xf numFmtId="0" fontId="18" fillId="4" borderId="15" xfId="0" applyFont="1" applyFill="1" applyBorder="1" applyAlignment="1" applyProtection="1">
      <alignment vertical="center"/>
    </xf>
    <xf numFmtId="0" fontId="18" fillId="7" borderId="15" xfId="0" applyFont="1" applyFill="1" applyBorder="1" applyAlignment="1" applyProtection="1">
      <alignment vertical="center"/>
      <protection locked="0"/>
    </xf>
    <xf numFmtId="0" fontId="18" fillId="4" borderId="23" xfId="0" applyFont="1" applyFill="1" applyBorder="1" applyAlignment="1" applyProtection="1">
      <alignment vertical="center"/>
    </xf>
    <xf numFmtId="0" fontId="18" fillId="11" borderId="23" xfId="0" applyFont="1" applyFill="1" applyBorder="1" applyAlignment="1" applyProtection="1">
      <alignment vertical="center"/>
      <protection locked="0"/>
    </xf>
    <xf numFmtId="0" fontId="18" fillId="11" borderId="24" xfId="0" applyFont="1" applyFill="1" applyBorder="1" applyAlignment="1" applyProtection="1">
      <alignment vertical="center"/>
      <protection locked="0"/>
    </xf>
    <xf numFmtId="0" fontId="11" fillId="4" borderId="16" xfId="0" applyFont="1" applyFill="1" applyBorder="1" applyAlignment="1" applyProtection="1">
      <alignment vertical="center"/>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14" fontId="18" fillId="11" borderId="15" xfId="0" applyNumberFormat="1" applyFont="1" applyFill="1" applyBorder="1" applyAlignment="1" applyProtection="1">
      <alignment vertical="center"/>
      <protection locked="0"/>
    </xf>
    <xf numFmtId="174" fontId="9" fillId="7" borderId="6" xfId="1" applyNumberFormat="1" applyFont="1" applyFill="1" applyBorder="1" applyAlignment="1" applyProtection="1">
      <alignment horizontal="right" vertical="center"/>
      <protection locked="0"/>
    </xf>
    <xf numFmtId="174" fontId="9" fillId="7" borderId="3" xfId="1" applyNumberFormat="1" applyFont="1" applyFill="1" applyBorder="1" applyAlignment="1" applyProtection="1">
      <alignment horizontal="right" vertical="center"/>
      <protection locked="0"/>
    </xf>
    <xf numFmtId="183" fontId="9" fillId="6" borderId="3" xfId="1" applyNumberFormat="1" applyFont="1" applyFill="1" applyBorder="1" applyAlignment="1" applyProtection="1">
      <alignment horizontal="right" vertical="center"/>
    </xf>
    <xf numFmtId="183" fontId="0" fillId="6" borderId="3" xfId="0" applyNumberFormat="1" applyFill="1" applyBorder="1" applyAlignment="1" applyProtection="1">
      <alignment horizontal="right" vertical="center"/>
    </xf>
    <xf numFmtId="183" fontId="0" fillId="8" borderId="3" xfId="0" applyNumberFormat="1" applyFill="1" applyBorder="1" applyAlignment="1" applyProtection="1">
      <alignment horizontal="right" vertical="center"/>
    </xf>
    <xf numFmtId="3" fontId="0" fillId="8" borderId="3" xfId="0" applyNumberFormat="1" applyFill="1" applyBorder="1" applyAlignment="1" applyProtection="1">
      <alignment horizontal="right" vertical="center"/>
    </xf>
    <xf numFmtId="3" fontId="0" fillId="7" borderId="3" xfId="0" applyNumberFormat="1" applyFill="1" applyBorder="1" applyAlignment="1" applyProtection="1">
      <alignment horizontal="right" vertical="center"/>
      <protection locked="0"/>
    </xf>
    <xf numFmtId="3" fontId="0" fillId="7" borderId="6" xfId="0" applyNumberFormat="1" applyFill="1" applyBorder="1" applyAlignment="1" applyProtection="1">
      <alignment horizontal="right" vertical="center"/>
      <protection locked="0"/>
    </xf>
    <xf numFmtId="183" fontId="0" fillId="6" borderId="25" xfId="0" applyNumberFormat="1" applyFont="1" applyFill="1" applyBorder="1" applyAlignment="1" applyProtection="1">
      <alignment vertical="center"/>
    </xf>
    <xf numFmtId="174" fontId="9" fillId="11" borderId="26" xfId="1" applyNumberFormat="1" applyFont="1" applyFill="1" applyBorder="1" applyAlignment="1" applyProtection="1">
      <alignment vertical="center"/>
      <protection locked="0"/>
    </xf>
    <xf numFmtId="174" fontId="9" fillId="10" borderId="20" xfId="1" applyNumberFormat="1" applyFont="1" applyFill="1" applyBorder="1" applyAlignment="1" applyProtection="1">
      <alignment vertical="center"/>
      <protection locked="0"/>
    </xf>
    <xf numFmtId="0" fontId="0" fillId="14" borderId="3" xfId="0" applyFill="1" applyBorder="1" applyAlignment="1" applyProtection="1">
      <alignment vertical="center"/>
    </xf>
    <xf numFmtId="174" fontId="9" fillId="11" borderId="21" xfId="1" applyNumberFormat="1" applyFont="1" applyFill="1" applyBorder="1" applyAlignment="1" applyProtection="1">
      <alignment vertical="center"/>
      <protection locked="0"/>
    </xf>
    <xf numFmtId="0" fontId="11" fillId="11" borderId="3" xfId="0" applyFont="1" applyFill="1" applyBorder="1" applyAlignment="1" applyProtection="1">
      <alignment vertical="center" wrapText="1"/>
      <protection locked="0"/>
    </xf>
    <xf numFmtId="0" fontId="0" fillId="11" borderId="3" xfId="0" applyNumberFormat="1" applyFill="1" applyBorder="1" applyAlignment="1" applyProtection="1">
      <alignment vertical="center"/>
      <protection locked="0"/>
    </xf>
    <xf numFmtId="0" fontId="11" fillId="11" borderId="3" xfId="0" applyNumberFormat="1" applyFont="1" applyFill="1" applyBorder="1" applyAlignment="1" applyProtection="1">
      <alignment vertical="center" wrapText="1"/>
      <protection locked="0"/>
    </xf>
    <xf numFmtId="0" fontId="11" fillId="4" borderId="7" xfId="0" applyFont="1" applyFill="1" applyBorder="1" applyAlignment="1" applyProtection="1">
      <alignment vertical="center" wrapText="1"/>
    </xf>
    <xf numFmtId="0" fontId="19" fillId="8" borderId="21" xfId="0" applyFont="1" applyFill="1" applyBorder="1" applyAlignment="1" applyProtection="1">
      <alignment vertical="center"/>
    </xf>
    <xf numFmtId="0" fontId="0" fillId="0" borderId="4" xfId="0" applyFill="1" applyBorder="1" applyAlignment="1" applyProtection="1">
      <alignment vertical="center"/>
    </xf>
    <xf numFmtId="164" fontId="11" fillId="8" borderId="3" xfId="0" applyNumberFormat="1" applyFont="1" applyFill="1" applyBorder="1" applyAlignment="1" applyProtection="1">
      <alignment horizontal="center" vertical="center"/>
    </xf>
    <xf numFmtId="3" fontId="11" fillId="8" borderId="3" xfId="0" applyNumberFormat="1" applyFont="1" applyFill="1" applyBorder="1" applyAlignment="1" applyProtection="1">
      <alignment horizontal="center" vertical="center" wrapText="1"/>
    </xf>
    <xf numFmtId="174" fontId="9" fillId="8" borderId="3" xfId="1" applyNumberFormat="1" applyFont="1" applyFill="1" applyBorder="1" applyAlignment="1" applyProtection="1">
      <alignment horizontal="right" vertical="center"/>
    </xf>
    <xf numFmtId="174" fontId="11" fillId="8" borderId="3" xfId="1" applyNumberFormat="1" applyFont="1" applyFill="1" applyBorder="1" applyAlignment="1" applyProtection="1">
      <alignment horizontal="right" vertical="center"/>
    </xf>
    <xf numFmtId="164" fontId="11" fillId="8" borderId="3" xfId="0" applyNumberFormat="1" applyFont="1" applyFill="1" applyBorder="1" applyAlignment="1" applyProtection="1">
      <alignment horizontal="right" vertical="center"/>
    </xf>
    <xf numFmtId="0" fontId="0" fillId="9" borderId="0" xfId="0" applyFill="1" applyAlignment="1">
      <alignment horizontal="left" vertical="top" wrapText="1"/>
    </xf>
    <xf numFmtId="0" fontId="13" fillId="0" borderId="0" xfId="0" applyFont="1" applyFill="1" applyAlignment="1" applyProtection="1">
      <alignment horizontal="left" vertical="top" wrapTex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1" fillId="14" borderId="28" xfId="0" applyFont="1" applyFill="1" applyBorder="1" applyAlignment="1" applyProtection="1">
      <alignment horizontal="center" vertical="center" wrapText="1"/>
    </xf>
    <xf numFmtId="0" fontId="11" fillId="14" borderId="24"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wrapText="1"/>
    </xf>
    <xf numFmtId="0" fontId="11" fillId="4" borderId="19" xfId="0" applyFont="1" applyFill="1" applyBorder="1" applyAlignment="1" applyProtection="1">
      <alignment horizontal="center" vertical="center" wrapText="1"/>
    </xf>
    <xf numFmtId="0" fontId="11" fillId="4" borderId="29" xfId="0" applyFont="1" applyFill="1" applyBorder="1" applyAlignment="1" applyProtection="1">
      <alignment horizontal="center" vertical="center" wrapText="1"/>
    </xf>
    <xf numFmtId="0" fontId="11" fillId="4" borderId="16" xfId="0" applyFont="1" applyFill="1" applyBorder="1" applyAlignment="1" applyProtection="1">
      <alignment horizontal="center" vertical="center" wrapText="1"/>
    </xf>
    <xf numFmtId="0" fontId="11" fillId="4" borderId="6" xfId="0" quotePrefix="1" applyFont="1" applyFill="1" applyBorder="1" applyAlignment="1" applyProtection="1">
      <alignment horizontal="left" wrapText="1"/>
    </xf>
    <xf numFmtId="0" fontId="11" fillId="4" borderId="7" xfId="0" quotePrefix="1" applyFont="1" applyFill="1" applyBorder="1" applyAlignment="1" applyProtection="1">
      <alignment horizontal="left" wrapText="1"/>
    </xf>
    <xf numFmtId="0" fontId="21" fillId="0" borderId="0" xfId="0" applyFont="1" applyFill="1" applyAlignment="1" applyProtection="1">
      <alignment horizontal="left" vertical="top" wrapText="1"/>
    </xf>
    <xf numFmtId="0" fontId="11" fillId="4" borderId="3" xfId="0" applyFont="1" applyFill="1" applyBorder="1" applyAlignment="1" applyProtection="1">
      <alignment horizontal="center" vertical="center"/>
    </xf>
    <xf numFmtId="0" fontId="11" fillId="4" borderId="6" xfId="0" quotePrefix="1" applyFont="1" applyFill="1" applyBorder="1" applyAlignment="1" applyProtection="1">
      <alignment horizontal="left" vertical="center" wrapText="1"/>
    </xf>
    <xf numFmtId="0" fontId="11" fillId="4" borderId="3" xfId="0" applyFont="1" applyFill="1" applyBorder="1" applyAlignment="1" applyProtection="1">
      <alignment horizontal="left" vertical="center" wrapText="1"/>
    </xf>
    <xf numFmtId="0" fontId="11" fillId="7" borderId="28" xfId="0" applyFont="1" applyFill="1" applyBorder="1" applyAlignment="1" applyProtection="1">
      <alignment horizontal="center" vertical="center"/>
    </xf>
    <xf numFmtId="0" fontId="11" fillId="7" borderId="24" xfId="0" applyFont="1" applyFill="1" applyBorder="1" applyAlignment="1" applyProtection="1">
      <alignment horizontal="center" vertical="center"/>
    </xf>
    <xf numFmtId="0" fontId="11" fillId="6" borderId="28" xfId="0" applyFont="1" applyFill="1" applyBorder="1" applyAlignment="1" applyProtection="1">
      <alignment horizontal="center"/>
    </xf>
    <xf numFmtId="0" fontId="11" fillId="6" borderId="24" xfId="0" applyFont="1" applyFill="1" applyBorder="1" applyAlignment="1" applyProtection="1">
      <alignment horizontal="center"/>
    </xf>
    <xf numFmtId="0" fontId="11" fillId="8" borderId="28" xfId="0" applyFont="1" applyFill="1" applyBorder="1" applyAlignment="1" applyProtection="1">
      <alignment horizontal="center" vertical="center" wrapText="1"/>
    </xf>
    <xf numFmtId="0" fontId="11" fillId="8" borderId="24"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11" fillId="4" borderId="19" xfId="0" applyFont="1" applyFill="1" applyBorder="1" applyAlignment="1" applyProtection="1">
      <alignment horizontal="left" vertical="center" wrapText="1"/>
    </xf>
    <xf numFmtId="0" fontId="11" fillId="4" borderId="29" xfId="0" applyFont="1" applyFill="1" applyBorder="1" applyAlignment="1" applyProtection="1">
      <alignment horizontal="left" vertical="center" wrapText="1"/>
    </xf>
    <xf numFmtId="0" fontId="11" fillId="4" borderId="16" xfId="0" applyFont="1" applyFill="1" applyBorder="1" applyAlignment="1" applyProtection="1">
      <alignment horizontal="left" vertical="center" wrapText="1"/>
    </xf>
    <xf numFmtId="0" fontId="11" fillId="4" borderId="18" xfId="0" applyFont="1" applyFill="1" applyBorder="1" applyAlignment="1" applyProtection="1">
      <alignment horizontal="center" vertical="center" wrapText="1"/>
    </xf>
    <xf numFmtId="0" fontId="11" fillId="4" borderId="27" xfId="0" applyFont="1" applyFill="1" applyBorder="1" applyAlignment="1" applyProtection="1">
      <alignment horizontal="center" vertical="center" wrapText="1"/>
    </xf>
    <xf numFmtId="0" fontId="0" fillId="4" borderId="6" xfId="0" applyFill="1" applyBorder="1" applyAlignment="1">
      <alignment horizontal="right" vertical="center"/>
    </xf>
    <xf numFmtId="0" fontId="0" fillId="4" borderId="26" xfId="0" applyFill="1" applyBorder="1" applyAlignment="1">
      <alignment horizontal="right" vertical="center"/>
    </xf>
    <xf numFmtId="0" fontId="0" fillId="4" borderId="7" xfId="0" applyFill="1" applyBorder="1" applyAlignment="1">
      <alignment horizontal="right" vertical="center"/>
    </xf>
    <xf numFmtId="0" fontId="11" fillId="4" borderId="3" xfId="0" applyFont="1" applyFill="1" applyBorder="1" applyAlignment="1">
      <alignment horizontal="left" vertical="center"/>
    </xf>
    <xf numFmtId="0" fontId="11" fillId="4" borderId="3"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16"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BM391"/>
  <sheetViews>
    <sheetView zoomScale="90" zoomScaleNormal="90" workbookViewId="0"/>
  </sheetViews>
  <sheetFormatPr defaultRowHeight="15"/>
  <cols>
    <col min="12" max="65" width="9.140625" style="38"/>
  </cols>
  <sheetData>
    <row r="1" spans="1:65" s="2" customFormat="1" ht="26.25">
      <c r="A1" s="1" t="s">
        <v>40</v>
      </c>
      <c r="B1" s="1"/>
      <c r="M1" s="84" t="s">
        <v>79</v>
      </c>
      <c r="N1" s="84"/>
      <c r="O1" s="84"/>
      <c r="P1" s="84" t="s">
        <v>80</v>
      </c>
      <c r="Q1" s="84"/>
      <c r="R1" s="84"/>
    </row>
    <row r="2" spans="1:65" s="87" customFormat="1" ht="8.1" customHeight="1">
      <c r="BC2" s="88"/>
      <c r="BD2" s="88"/>
      <c r="BE2" s="88"/>
      <c r="BF2" s="88"/>
      <c r="BG2" s="88"/>
      <c r="BH2" s="88"/>
      <c r="BI2" s="88"/>
      <c r="BJ2" s="88"/>
      <c r="BK2" s="88"/>
      <c r="BL2" s="88"/>
      <c r="BM2" s="88"/>
    </row>
    <row r="3" spans="1:65" s="87" customFormat="1" ht="30" customHeight="1">
      <c r="A3" s="143" t="s">
        <v>41</v>
      </c>
      <c r="B3" s="143"/>
      <c r="C3" s="143"/>
      <c r="D3" s="143"/>
      <c r="E3" s="143"/>
      <c r="F3" s="143"/>
      <c r="G3" s="143"/>
      <c r="H3" s="143"/>
      <c r="I3" s="143"/>
      <c r="J3" s="143"/>
      <c r="K3" s="143"/>
      <c r="BC3" s="88"/>
      <c r="BD3" s="88"/>
      <c r="BE3" s="88"/>
      <c r="BF3" s="88"/>
      <c r="BG3" s="88"/>
      <c r="BH3" s="88"/>
      <c r="BI3" s="88"/>
      <c r="BJ3" s="88"/>
      <c r="BK3" s="88"/>
      <c r="BL3" s="88"/>
      <c r="BM3" s="88"/>
    </row>
    <row r="4" spans="1:65" s="87" customFormat="1" ht="8.1" customHeight="1">
      <c r="BC4" s="88"/>
      <c r="BD4" s="88"/>
      <c r="BE4" s="88"/>
      <c r="BF4" s="88"/>
      <c r="BG4" s="88"/>
      <c r="BH4" s="88"/>
      <c r="BI4" s="88"/>
      <c r="BJ4" s="88"/>
      <c r="BK4" s="88"/>
      <c r="BL4" s="88"/>
      <c r="BM4" s="88"/>
    </row>
    <row r="5" spans="1:65" s="87" customFormat="1" ht="30" customHeight="1">
      <c r="A5" s="143" t="s">
        <v>48</v>
      </c>
      <c r="B5" s="143"/>
      <c r="C5" s="143"/>
      <c r="D5" s="143"/>
      <c r="E5" s="143"/>
      <c r="F5" s="143"/>
      <c r="G5" s="143"/>
      <c r="H5" s="143"/>
      <c r="I5" s="143"/>
      <c r="J5" s="143"/>
      <c r="K5" s="143"/>
      <c r="BC5" s="88"/>
      <c r="BD5" s="88"/>
      <c r="BE5" s="88"/>
      <c r="BF5" s="88"/>
      <c r="BG5" s="88"/>
      <c r="BH5" s="88"/>
      <c r="BI5" s="88"/>
      <c r="BJ5" s="88"/>
      <c r="BK5" s="88"/>
      <c r="BL5" s="88"/>
      <c r="BM5" s="88"/>
    </row>
    <row r="6" spans="1:65" s="87" customFormat="1" ht="8.1" customHeight="1">
      <c r="BC6" s="88"/>
      <c r="BD6" s="88"/>
      <c r="BE6" s="88"/>
      <c r="BF6" s="88"/>
      <c r="BG6" s="88"/>
      <c r="BH6" s="88"/>
      <c r="BI6" s="88"/>
      <c r="BJ6" s="88"/>
      <c r="BK6" s="88"/>
      <c r="BL6" s="88"/>
      <c r="BM6" s="88"/>
    </row>
    <row r="7" spans="1:65" s="90" customFormat="1">
      <c r="A7" s="89" t="s">
        <v>43</v>
      </c>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8"/>
      <c r="BD7" s="88"/>
      <c r="BE7" s="88"/>
      <c r="BF7" s="88"/>
      <c r="BG7" s="88"/>
      <c r="BH7" s="88"/>
      <c r="BI7" s="88"/>
      <c r="BJ7" s="88"/>
      <c r="BK7" s="88"/>
      <c r="BL7" s="88"/>
      <c r="BM7" s="88"/>
    </row>
    <row r="8" spans="1:65" s="87" customFormat="1" ht="8.1" customHeight="1">
      <c r="BC8" s="88"/>
      <c r="BD8" s="88"/>
      <c r="BE8" s="88"/>
      <c r="BF8" s="88"/>
      <c r="BG8" s="88"/>
      <c r="BH8" s="88"/>
      <c r="BI8" s="88"/>
      <c r="BJ8" s="88"/>
      <c r="BK8" s="88"/>
      <c r="BL8" s="88"/>
      <c r="BM8" s="88"/>
    </row>
    <row r="9" spans="1:65" s="87" customFormat="1">
      <c r="A9" s="87" t="s">
        <v>49</v>
      </c>
      <c r="BC9" s="88"/>
      <c r="BD9" s="88"/>
      <c r="BE9" s="88"/>
      <c r="BF9" s="88"/>
      <c r="BG9" s="88"/>
      <c r="BH9" s="88"/>
      <c r="BI9" s="88"/>
      <c r="BJ9" s="88"/>
      <c r="BK9" s="88"/>
      <c r="BL9" s="88"/>
      <c r="BM9" s="88"/>
    </row>
    <row r="10" spans="1:65" s="87" customFormat="1" ht="8.1" customHeight="1">
      <c r="BC10" s="88"/>
      <c r="BD10" s="88"/>
      <c r="BE10" s="88"/>
      <c r="BF10" s="88"/>
      <c r="BG10" s="88"/>
      <c r="BH10" s="88"/>
      <c r="BI10" s="88"/>
      <c r="BJ10" s="88"/>
      <c r="BK10" s="88"/>
      <c r="BL10" s="88"/>
      <c r="BM10" s="88"/>
    </row>
    <row r="11" spans="1:65" s="90" customFormat="1">
      <c r="A11" s="89" t="s">
        <v>42</v>
      </c>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8"/>
      <c r="BD11" s="88"/>
      <c r="BE11" s="88"/>
      <c r="BF11" s="88"/>
      <c r="BG11" s="88"/>
      <c r="BH11" s="88"/>
      <c r="BI11" s="88"/>
      <c r="BJ11" s="88"/>
      <c r="BK11" s="88"/>
      <c r="BL11" s="88"/>
      <c r="BM11" s="88"/>
    </row>
    <row r="12" spans="1:65" s="87" customFormat="1" ht="8.1" customHeight="1">
      <c r="BC12" s="88"/>
      <c r="BD12" s="88"/>
      <c r="BE12" s="88"/>
      <c r="BF12" s="88"/>
      <c r="BG12" s="88"/>
      <c r="BH12" s="88"/>
      <c r="BI12" s="88"/>
      <c r="BJ12" s="88"/>
      <c r="BK12" s="88"/>
      <c r="BL12" s="88"/>
      <c r="BM12" s="88"/>
    </row>
    <row r="13" spans="1:65" s="87" customFormat="1">
      <c r="A13" s="143" t="s">
        <v>52</v>
      </c>
      <c r="B13" s="143"/>
      <c r="C13" s="143"/>
      <c r="D13" s="143"/>
      <c r="E13" s="143"/>
      <c r="F13" s="143"/>
      <c r="G13" s="143"/>
      <c r="H13" s="143"/>
      <c r="I13" s="143"/>
      <c r="J13" s="143"/>
      <c r="K13" s="143"/>
      <c r="BC13" s="88"/>
      <c r="BD13" s="88"/>
      <c r="BE13" s="88"/>
      <c r="BF13" s="88"/>
      <c r="BG13" s="88"/>
      <c r="BH13" s="88"/>
      <c r="BI13" s="88"/>
      <c r="BJ13" s="88"/>
      <c r="BK13" s="88"/>
      <c r="BL13" s="88"/>
      <c r="BM13" s="88"/>
    </row>
    <row r="14" spans="1:65" s="87" customFormat="1" ht="8.1" customHeight="1">
      <c r="BC14" s="88"/>
      <c r="BD14" s="88"/>
      <c r="BE14" s="88"/>
      <c r="BF14" s="88"/>
      <c r="BG14" s="88"/>
      <c r="BH14" s="88"/>
      <c r="BI14" s="88"/>
      <c r="BJ14" s="88"/>
      <c r="BK14" s="88"/>
      <c r="BL14" s="88"/>
      <c r="BM14" s="88"/>
    </row>
    <row r="15" spans="1:65" s="90" customFormat="1">
      <c r="A15" s="89" t="s">
        <v>44</v>
      </c>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8"/>
      <c r="BD15" s="88"/>
      <c r="BE15" s="88"/>
      <c r="BF15" s="88"/>
      <c r="BG15" s="88"/>
      <c r="BH15" s="88"/>
      <c r="BI15" s="88"/>
      <c r="BJ15" s="88"/>
      <c r="BK15" s="88"/>
      <c r="BL15" s="88"/>
      <c r="BM15" s="88"/>
    </row>
    <row r="16" spans="1:65" s="87" customFormat="1" ht="8.1" customHeight="1">
      <c r="BC16" s="88"/>
      <c r="BD16" s="88"/>
      <c r="BE16" s="88"/>
      <c r="BF16" s="88"/>
      <c r="BG16" s="88"/>
      <c r="BH16" s="88"/>
      <c r="BI16" s="88"/>
      <c r="BJ16" s="88"/>
      <c r="BK16" s="88"/>
      <c r="BL16" s="88"/>
      <c r="BM16" s="88"/>
    </row>
    <row r="17" spans="1:65" s="87" customFormat="1">
      <c r="A17" s="87" t="s">
        <v>45</v>
      </c>
      <c r="BC17" s="88"/>
      <c r="BD17" s="88"/>
      <c r="BE17" s="88"/>
      <c r="BF17" s="88"/>
      <c r="BG17" s="88"/>
      <c r="BH17" s="88"/>
      <c r="BI17" s="88"/>
      <c r="BJ17" s="88"/>
      <c r="BK17" s="88"/>
      <c r="BL17" s="88"/>
      <c r="BM17" s="88"/>
    </row>
    <row r="18" spans="1:65" s="87" customFormat="1" ht="8.1" customHeight="1">
      <c r="BC18" s="88"/>
      <c r="BD18" s="88"/>
      <c r="BE18" s="88"/>
      <c r="BF18" s="88"/>
      <c r="BG18" s="88"/>
      <c r="BH18" s="88"/>
      <c r="BI18" s="88"/>
      <c r="BJ18" s="88"/>
      <c r="BK18" s="88"/>
      <c r="BL18" s="88"/>
      <c r="BM18" s="88"/>
    </row>
    <row r="19" spans="1:65" s="87" customFormat="1" ht="30" customHeight="1">
      <c r="A19" s="143" t="s">
        <v>63</v>
      </c>
      <c r="B19" s="143"/>
      <c r="C19" s="143"/>
      <c r="D19" s="143"/>
      <c r="E19" s="143"/>
      <c r="F19" s="143"/>
      <c r="G19" s="143"/>
      <c r="H19" s="143"/>
      <c r="I19" s="143"/>
      <c r="J19" s="143"/>
      <c r="K19" s="143"/>
      <c r="BC19" s="88"/>
      <c r="BD19" s="88"/>
      <c r="BE19" s="88"/>
      <c r="BF19" s="88"/>
      <c r="BG19" s="88"/>
      <c r="BH19" s="88"/>
      <c r="BI19" s="88"/>
      <c r="BJ19" s="88"/>
      <c r="BK19" s="88"/>
      <c r="BL19" s="88"/>
      <c r="BM19" s="88"/>
    </row>
    <row r="20" spans="1:65" s="87" customFormat="1" ht="8.1" customHeight="1">
      <c r="BC20" s="88"/>
      <c r="BD20" s="88"/>
      <c r="BE20" s="88"/>
      <c r="BF20" s="88"/>
      <c r="BG20" s="88"/>
      <c r="BH20" s="88"/>
      <c r="BI20" s="88"/>
      <c r="BJ20" s="88"/>
      <c r="BK20" s="88"/>
      <c r="BL20" s="88"/>
      <c r="BM20" s="88"/>
    </row>
    <row r="21" spans="1:65" s="87" customFormat="1" ht="45" customHeight="1">
      <c r="A21" s="143" t="s">
        <v>75</v>
      </c>
      <c r="B21" s="143"/>
      <c r="C21" s="143"/>
      <c r="D21" s="143"/>
      <c r="E21" s="143"/>
      <c r="F21" s="143"/>
      <c r="G21" s="143"/>
      <c r="H21" s="143"/>
      <c r="I21" s="143"/>
      <c r="J21" s="143"/>
      <c r="K21" s="143"/>
      <c r="BC21" s="88"/>
      <c r="BD21" s="88"/>
      <c r="BE21" s="88"/>
      <c r="BF21" s="88"/>
      <c r="BG21" s="88"/>
      <c r="BH21" s="88"/>
      <c r="BI21" s="88"/>
      <c r="BJ21" s="88"/>
      <c r="BK21" s="88"/>
      <c r="BL21" s="88"/>
      <c r="BM21" s="88"/>
    </row>
    <row r="22" spans="1:65" s="87" customFormat="1" ht="8.1" customHeight="1">
      <c r="A22" s="86"/>
      <c r="B22" s="86"/>
      <c r="C22" s="86"/>
      <c r="D22" s="86"/>
      <c r="E22" s="86"/>
      <c r="F22" s="86"/>
      <c r="G22" s="86"/>
      <c r="H22" s="86"/>
      <c r="I22" s="86"/>
      <c r="J22" s="86"/>
      <c r="K22" s="86"/>
      <c r="BC22" s="88"/>
      <c r="BD22" s="88"/>
      <c r="BE22" s="88"/>
      <c r="BF22" s="88"/>
      <c r="BG22" s="88"/>
      <c r="BH22" s="88"/>
      <c r="BI22" s="88"/>
      <c r="BJ22" s="88"/>
      <c r="BK22" s="88"/>
      <c r="BL22" s="88"/>
      <c r="BM22" s="88"/>
    </row>
    <row r="23" spans="1:65" s="87" customFormat="1" ht="30" customHeight="1">
      <c r="A23" s="143" t="s">
        <v>53</v>
      </c>
      <c r="B23" s="143"/>
      <c r="C23" s="143"/>
      <c r="D23" s="143"/>
      <c r="E23" s="143"/>
      <c r="F23" s="143"/>
      <c r="G23" s="143"/>
      <c r="H23" s="143"/>
      <c r="I23" s="143"/>
      <c r="J23" s="143"/>
      <c r="K23" s="143"/>
      <c r="BC23" s="88"/>
      <c r="BD23" s="88"/>
      <c r="BE23" s="88"/>
      <c r="BF23" s="88"/>
      <c r="BG23" s="88"/>
      <c r="BH23" s="88"/>
      <c r="BI23" s="88"/>
      <c r="BJ23" s="88"/>
      <c r="BK23" s="88"/>
      <c r="BL23" s="88"/>
      <c r="BM23" s="88"/>
    </row>
    <row r="24" spans="1:65" s="87" customFormat="1" ht="8.1" customHeight="1">
      <c r="BC24" s="88"/>
      <c r="BD24" s="88"/>
      <c r="BE24" s="88"/>
      <c r="BF24" s="88"/>
      <c r="BG24" s="88"/>
      <c r="BH24" s="88"/>
      <c r="BI24" s="88"/>
      <c r="BJ24" s="88"/>
      <c r="BK24" s="88"/>
      <c r="BL24" s="88"/>
      <c r="BM24" s="88"/>
    </row>
    <row r="25" spans="1:65" s="87" customFormat="1" ht="45" customHeight="1">
      <c r="A25" s="143" t="s">
        <v>50</v>
      </c>
      <c r="B25" s="143"/>
      <c r="C25" s="143"/>
      <c r="D25" s="143"/>
      <c r="E25" s="143"/>
      <c r="F25" s="143"/>
      <c r="G25" s="143"/>
      <c r="H25" s="143"/>
      <c r="I25" s="143"/>
      <c r="J25" s="143"/>
      <c r="K25" s="143"/>
      <c r="BC25" s="88"/>
      <c r="BD25" s="88"/>
      <c r="BE25" s="88"/>
      <c r="BF25" s="88"/>
      <c r="BG25" s="88"/>
      <c r="BH25" s="88"/>
      <c r="BI25" s="88"/>
      <c r="BJ25" s="88"/>
      <c r="BK25" s="88"/>
      <c r="BL25" s="88"/>
      <c r="BM25" s="88"/>
    </row>
    <row r="26" spans="1:65" s="87" customFormat="1" ht="8.1" customHeight="1">
      <c r="BC26" s="88"/>
      <c r="BD26" s="88"/>
      <c r="BE26" s="88"/>
      <c r="BF26" s="88"/>
      <c r="BG26" s="88"/>
      <c r="BH26" s="88"/>
      <c r="BI26" s="88"/>
      <c r="BJ26" s="88"/>
      <c r="BK26" s="88"/>
      <c r="BL26" s="88"/>
      <c r="BM26" s="88"/>
    </row>
    <row r="27" spans="1:65" s="90" customFormat="1">
      <c r="A27" s="89" t="s">
        <v>46</v>
      </c>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8"/>
      <c r="BD27" s="88"/>
      <c r="BE27" s="88"/>
      <c r="BF27" s="88"/>
      <c r="BG27" s="88"/>
      <c r="BH27" s="88"/>
      <c r="BI27" s="88"/>
      <c r="BJ27" s="88"/>
      <c r="BK27" s="88"/>
      <c r="BL27" s="88"/>
      <c r="BM27" s="88"/>
    </row>
    <row r="28" spans="1:65" s="87" customFormat="1" ht="8.1" customHeight="1">
      <c r="BC28" s="88"/>
      <c r="BD28" s="88"/>
      <c r="BE28" s="88"/>
      <c r="BF28" s="88"/>
      <c r="BG28" s="88"/>
      <c r="BH28" s="88"/>
      <c r="BI28" s="88"/>
      <c r="BJ28" s="88"/>
      <c r="BK28" s="88"/>
      <c r="BL28" s="88"/>
      <c r="BM28" s="88"/>
    </row>
    <row r="29" spans="1:65" s="87" customFormat="1" ht="30" customHeight="1">
      <c r="A29" s="143" t="s">
        <v>54</v>
      </c>
      <c r="B29" s="143"/>
      <c r="C29" s="143"/>
      <c r="D29" s="143"/>
      <c r="E29" s="143"/>
      <c r="F29" s="143"/>
      <c r="G29" s="143"/>
      <c r="H29" s="143"/>
      <c r="I29" s="143"/>
      <c r="J29" s="143"/>
      <c r="K29" s="143"/>
      <c r="BC29" s="88"/>
      <c r="BD29" s="88"/>
      <c r="BE29" s="88"/>
      <c r="BF29" s="88"/>
      <c r="BG29" s="88"/>
      <c r="BH29" s="88"/>
      <c r="BI29" s="88"/>
      <c r="BJ29" s="88"/>
      <c r="BK29" s="88"/>
      <c r="BL29" s="88"/>
      <c r="BM29" s="88"/>
    </row>
    <row r="30" spans="1:65" s="87" customFormat="1" ht="8.1" customHeight="1">
      <c r="BC30" s="88"/>
      <c r="BD30" s="88"/>
      <c r="BE30" s="88"/>
      <c r="BF30" s="88"/>
      <c r="BG30" s="88"/>
      <c r="BH30" s="88"/>
      <c r="BI30" s="88"/>
      <c r="BJ30" s="88"/>
      <c r="BK30" s="88"/>
      <c r="BL30" s="88"/>
      <c r="BM30" s="88"/>
    </row>
    <row r="31" spans="1:65" s="90" customFormat="1">
      <c r="A31" s="89" t="s">
        <v>47</v>
      </c>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8"/>
      <c r="BD31" s="88"/>
      <c r="BE31" s="88"/>
      <c r="BF31" s="88"/>
      <c r="BG31" s="88"/>
      <c r="BH31" s="88"/>
      <c r="BI31" s="88"/>
      <c r="BJ31" s="88"/>
      <c r="BK31" s="88"/>
      <c r="BL31" s="88"/>
      <c r="BM31" s="88"/>
    </row>
    <row r="32" spans="1:65" s="87" customFormat="1" ht="8.1" customHeight="1">
      <c r="BC32" s="88"/>
      <c r="BD32" s="88"/>
      <c r="BE32" s="88"/>
      <c r="BF32" s="88"/>
      <c r="BG32" s="88"/>
      <c r="BH32" s="88"/>
      <c r="BI32" s="88"/>
      <c r="BJ32" s="88"/>
      <c r="BK32" s="88"/>
      <c r="BL32" s="88"/>
      <c r="BM32" s="88"/>
    </row>
    <row r="33" spans="1:65" s="87" customFormat="1" ht="45" customHeight="1">
      <c r="A33" s="143" t="s">
        <v>51</v>
      </c>
      <c r="B33" s="143"/>
      <c r="C33" s="143"/>
      <c r="D33" s="143"/>
      <c r="E33" s="143"/>
      <c r="F33" s="143"/>
      <c r="G33" s="143"/>
      <c r="H33" s="143"/>
      <c r="I33" s="143"/>
      <c r="J33" s="143"/>
      <c r="K33" s="143"/>
      <c r="BC33" s="88"/>
      <c r="BD33" s="88"/>
      <c r="BE33" s="88"/>
      <c r="BF33" s="88"/>
      <c r="BG33" s="88"/>
      <c r="BH33" s="88"/>
      <c r="BI33" s="88"/>
      <c r="BJ33" s="88"/>
      <c r="BK33" s="88"/>
      <c r="BL33" s="88"/>
      <c r="BM33" s="88"/>
    </row>
    <row r="34" spans="1:65" s="87" customFormat="1">
      <c r="BC34" s="88"/>
      <c r="BD34" s="88"/>
      <c r="BE34" s="88"/>
      <c r="BF34" s="88"/>
      <c r="BG34" s="88"/>
      <c r="BH34" s="88"/>
      <c r="BI34" s="88"/>
      <c r="BJ34" s="88"/>
      <c r="BK34" s="88"/>
      <c r="BL34" s="88"/>
      <c r="BM34" s="88"/>
    </row>
    <row r="35" spans="1:65" s="83" customFormat="1">
      <c r="BC35" s="38"/>
      <c r="BD35" s="38"/>
      <c r="BE35" s="38"/>
      <c r="BF35" s="38"/>
      <c r="BG35" s="38"/>
      <c r="BH35" s="38"/>
      <c r="BI35" s="38"/>
      <c r="BJ35" s="38"/>
      <c r="BK35" s="38"/>
      <c r="BL35" s="38"/>
      <c r="BM35" s="38"/>
    </row>
    <row r="36" spans="1:65" s="83" customFormat="1">
      <c r="BC36" s="38"/>
      <c r="BD36" s="38"/>
      <c r="BE36" s="38"/>
      <c r="BF36" s="38"/>
      <c r="BG36" s="38"/>
      <c r="BH36" s="38"/>
      <c r="BI36" s="38"/>
      <c r="BJ36" s="38"/>
      <c r="BK36" s="38"/>
      <c r="BL36" s="38"/>
      <c r="BM36" s="38"/>
    </row>
    <row r="37" spans="1:65" s="83" customFormat="1">
      <c r="BC37" s="38"/>
      <c r="BD37" s="38"/>
      <c r="BE37" s="38"/>
      <c r="BF37" s="38"/>
      <c r="BG37" s="38"/>
      <c r="BH37" s="38"/>
      <c r="BI37" s="38"/>
      <c r="BJ37" s="38"/>
      <c r="BK37" s="38"/>
      <c r="BL37" s="38"/>
      <c r="BM37" s="38"/>
    </row>
    <row r="38" spans="1:65" s="83" customFormat="1">
      <c r="BC38" s="38"/>
      <c r="BD38" s="38"/>
      <c r="BE38" s="38"/>
      <c r="BF38" s="38"/>
      <c r="BG38" s="38"/>
      <c r="BH38" s="38"/>
      <c r="BI38" s="38"/>
      <c r="BJ38" s="38"/>
      <c r="BK38" s="38"/>
      <c r="BL38" s="38"/>
      <c r="BM38" s="38"/>
    </row>
    <row r="39" spans="1:65" s="83" customFormat="1">
      <c r="BC39" s="38"/>
      <c r="BD39" s="38"/>
      <c r="BE39" s="38"/>
      <c r="BF39" s="38"/>
      <c r="BG39" s="38"/>
      <c r="BH39" s="38"/>
      <c r="BI39" s="38"/>
      <c r="BJ39" s="38"/>
      <c r="BK39" s="38"/>
      <c r="BL39" s="38"/>
      <c r="BM39" s="38"/>
    </row>
    <row r="40" spans="1:65" s="83" customFormat="1">
      <c r="BC40" s="38"/>
      <c r="BD40" s="38"/>
      <c r="BE40" s="38"/>
      <c r="BF40" s="38"/>
      <c r="BG40" s="38"/>
      <c r="BH40" s="38"/>
      <c r="BI40" s="38"/>
      <c r="BJ40" s="38"/>
      <c r="BK40" s="38"/>
      <c r="BL40" s="38"/>
      <c r="BM40" s="38"/>
    </row>
    <row r="41" spans="1:65" s="83" customFormat="1">
      <c r="BC41" s="38"/>
      <c r="BD41" s="38"/>
      <c r="BE41" s="38"/>
      <c r="BF41" s="38"/>
      <c r="BG41" s="38"/>
      <c r="BH41" s="38"/>
      <c r="BI41" s="38"/>
      <c r="BJ41" s="38"/>
      <c r="BK41" s="38"/>
      <c r="BL41" s="38"/>
      <c r="BM41" s="38"/>
    </row>
    <row r="42" spans="1:65" s="83" customFormat="1">
      <c r="BC42" s="38"/>
      <c r="BD42" s="38"/>
      <c r="BE42" s="38"/>
      <c r="BF42" s="38"/>
      <c r="BG42" s="38"/>
      <c r="BH42" s="38"/>
      <c r="BI42" s="38"/>
      <c r="BJ42" s="38"/>
      <c r="BK42" s="38"/>
      <c r="BL42" s="38"/>
      <c r="BM42" s="38"/>
    </row>
    <row r="43" spans="1:65" s="83" customFormat="1">
      <c r="BC43" s="38"/>
      <c r="BD43" s="38"/>
      <c r="BE43" s="38"/>
      <c r="BF43" s="38"/>
      <c r="BG43" s="38"/>
      <c r="BH43" s="38"/>
      <c r="BI43" s="38"/>
      <c r="BJ43" s="38"/>
      <c r="BK43" s="38"/>
      <c r="BL43" s="38"/>
      <c r="BM43" s="38"/>
    </row>
    <row r="44" spans="1:65" s="83" customFormat="1">
      <c r="BC44" s="38"/>
      <c r="BD44" s="38"/>
      <c r="BE44" s="38"/>
      <c r="BF44" s="38"/>
      <c r="BG44" s="38"/>
      <c r="BH44" s="38"/>
      <c r="BI44" s="38"/>
      <c r="BJ44" s="38"/>
      <c r="BK44" s="38"/>
      <c r="BL44" s="38"/>
      <c r="BM44" s="38"/>
    </row>
    <row r="45" spans="1:65" s="83" customFormat="1">
      <c r="BC45" s="38"/>
      <c r="BD45" s="38"/>
      <c r="BE45" s="38"/>
      <c r="BF45" s="38"/>
      <c r="BG45" s="38"/>
      <c r="BH45" s="38"/>
      <c r="BI45" s="38"/>
      <c r="BJ45" s="38"/>
      <c r="BK45" s="38"/>
      <c r="BL45" s="38"/>
      <c r="BM45" s="38"/>
    </row>
    <row r="46" spans="1:65" s="83" customFormat="1">
      <c r="BC46" s="38"/>
      <c r="BD46" s="38"/>
      <c r="BE46" s="38"/>
      <c r="BF46" s="38"/>
      <c r="BG46" s="38"/>
      <c r="BH46" s="38"/>
      <c r="BI46" s="38"/>
      <c r="BJ46" s="38"/>
      <c r="BK46" s="38"/>
      <c r="BL46" s="38"/>
      <c r="BM46" s="38"/>
    </row>
    <row r="47" spans="1:65" s="83" customFormat="1">
      <c r="BC47" s="38"/>
      <c r="BD47" s="38"/>
      <c r="BE47" s="38"/>
      <c r="BF47" s="38"/>
      <c r="BG47" s="38"/>
      <c r="BH47" s="38"/>
      <c r="BI47" s="38"/>
      <c r="BJ47" s="38"/>
      <c r="BK47" s="38"/>
      <c r="BL47" s="38"/>
      <c r="BM47" s="38"/>
    </row>
    <row r="48" spans="1:65" s="83" customFormat="1">
      <c r="BC48" s="38"/>
      <c r="BD48" s="38"/>
      <c r="BE48" s="38"/>
      <c r="BF48" s="38"/>
      <c r="BG48" s="38"/>
      <c r="BH48" s="38"/>
      <c r="BI48" s="38"/>
      <c r="BJ48" s="38"/>
      <c r="BK48" s="38"/>
      <c r="BL48" s="38"/>
      <c r="BM48" s="38"/>
    </row>
    <row r="49" spans="55:65" s="83" customFormat="1">
      <c r="BC49" s="38"/>
      <c r="BD49" s="38"/>
      <c r="BE49" s="38"/>
      <c r="BF49" s="38"/>
      <c r="BG49" s="38"/>
      <c r="BH49" s="38"/>
      <c r="BI49" s="38"/>
      <c r="BJ49" s="38"/>
      <c r="BK49" s="38"/>
      <c r="BL49" s="38"/>
      <c r="BM49" s="38"/>
    </row>
    <row r="50" spans="55:65" s="83" customFormat="1">
      <c r="BC50" s="38"/>
      <c r="BD50" s="38"/>
      <c r="BE50" s="38"/>
      <c r="BF50" s="38"/>
      <c r="BG50" s="38"/>
      <c r="BH50" s="38"/>
      <c r="BI50" s="38"/>
      <c r="BJ50" s="38"/>
      <c r="BK50" s="38"/>
      <c r="BL50" s="38"/>
      <c r="BM50" s="38"/>
    </row>
    <row r="51" spans="55:65" s="83" customFormat="1">
      <c r="BC51" s="38"/>
      <c r="BD51" s="38"/>
      <c r="BE51" s="38"/>
      <c r="BF51" s="38"/>
      <c r="BG51" s="38"/>
      <c r="BH51" s="38"/>
      <c r="BI51" s="38"/>
      <c r="BJ51" s="38"/>
      <c r="BK51" s="38"/>
      <c r="BL51" s="38"/>
      <c r="BM51" s="38"/>
    </row>
    <row r="52" spans="55:65" s="83" customFormat="1">
      <c r="BC52" s="38"/>
      <c r="BD52" s="38"/>
      <c r="BE52" s="38"/>
      <c r="BF52" s="38"/>
      <c r="BG52" s="38"/>
      <c r="BH52" s="38"/>
      <c r="BI52" s="38"/>
      <c r="BJ52" s="38"/>
      <c r="BK52" s="38"/>
      <c r="BL52" s="38"/>
      <c r="BM52" s="38"/>
    </row>
    <row r="53" spans="55:65" s="83" customFormat="1">
      <c r="BC53" s="38"/>
      <c r="BD53" s="38"/>
      <c r="BE53" s="38"/>
      <c r="BF53" s="38"/>
      <c r="BG53" s="38"/>
      <c r="BH53" s="38"/>
      <c r="BI53" s="38"/>
      <c r="BJ53" s="38"/>
      <c r="BK53" s="38"/>
      <c r="BL53" s="38"/>
      <c r="BM53" s="38"/>
    </row>
    <row r="54" spans="55:65" s="83" customFormat="1">
      <c r="BC54" s="38"/>
      <c r="BD54" s="38"/>
      <c r="BE54" s="38"/>
      <c r="BF54" s="38"/>
      <c r="BG54" s="38"/>
      <c r="BH54" s="38"/>
      <c r="BI54" s="38"/>
      <c r="BJ54" s="38"/>
      <c r="BK54" s="38"/>
      <c r="BL54" s="38"/>
      <c r="BM54" s="38"/>
    </row>
    <row r="55" spans="55:65" s="83" customFormat="1">
      <c r="BC55" s="38"/>
      <c r="BD55" s="38"/>
      <c r="BE55" s="38"/>
      <c r="BF55" s="38"/>
      <c r="BG55" s="38"/>
      <c r="BH55" s="38"/>
      <c r="BI55" s="38"/>
      <c r="BJ55" s="38"/>
      <c r="BK55" s="38"/>
      <c r="BL55" s="38"/>
      <c r="BM55" s="38"/>
    </row>
    <row r="56" spans="55:65" s="83" customFormat="1">
      <c r="BC56" s="38"/>
      <c r="BD56" s="38"/>
      <c r="BE56" s="38"/>
      <c r="BF56" s="38"/>
      <c r="BG56" s="38"/>
      <c r="BH56" s="38"/>
      <c r="BI56" s="38"/>
      <c r="BJ56" s="38"/>
      <c r="BK56" s="38"/>
      <c r="BL56" s="38"/>
      <c r="BM56" s="38"/>
    </row>
    <row r="57" spans="55:65" s="83" customFormat="1">
      <c r="BC57" s="38"/>
      <c r="BD57" s="38"/>
      <c r="BE57" s="38"/>
      <c r="BF57" s="38"/>
      <c r="BG57" s="38"/>
      <c r="BH57" s="38"/>
      <c r="BI57" s="38"/>
      <c r="BJ57" s="38"/>
      <c r="BK57" s="38"/>
      <c r="BL57" s="38"/>
      <c r="BM57" s="38"/>
    </row>
    <row r="58" spans="55:65" s="83" customFormat="1">
      <c r="BC58" s="38"/>
      <c r="BD58" s="38"/>
      <c r="BE58" s="38"/>
      <c r="BF58" s="38"/>
      <c r="BG58" s="38"/>
      <c r="BH58" s="38"/>
      <c r="BI58" s="38"/>
      <c r="BJ58" s="38"/>
      <c r="BK58" s="38"/>
      <c r="BL58" s="38"/>
      <c r="BM58" s="38"/>
    </row>
    <row r="59" spans="55:65" s="83" customFormat="1">
      <c r="BC59" s="38"/>
      <c r="BD59" s="38"/>
      <c r="BE59" s="38"/>
      <c r="BF59" s="38"/>
      <c r="BG59" s="38"/>
      <c r="BH59" s="38"/>
      <c r="BI59" s="38"/>
      <c r="BJ59" s="38"/>
      <c r="BK59" s="38"/>
      <c r="BL59" s="38"/>
      <c r="BM59" s="38"/>
    </row>
    <row r="60" spans="55:65" s="83" customFormat="1">
      <c r="BC60" s="38"/>
      <c r="BD60" s="38"/>
      <c r="BE60" s="38"/>
      <c r="BF60" s="38"/>
      <c r="BG60" s="38"/>
      <c r="BH60" s="38"/>
      <c r="BI60" s="38"/>
      <c r="BJ60" s="38"/>
      <c r="BK60" s="38"/>
      <c r="BL60" s="38"/>
      <c r="BM60" s="38"/>
    </row>
    <row r="61" spans="55:65" s="83" customFormat="1">
      <c r="BC61" s="38"/>
      <c r="BD61" s="38"/>
      <c r="BE61" s="38"/>
      <c r="BF61" s="38"/>
      <c r="BG61" s="38"/>
      <c r="BH61" s="38"/>
      <c r="BI61" s="38"/>
      <c r="BJ61" s="38"/>
      <c r="BK61" s="38"/>
      <c r="BL61" s="38"/>
      <c r="BM61" s="38"/>
    </row>
    <row r="62" spans="55:65" s="83" customFormat="1">
      <c r="BC62" s="38"/>
      <c r="BD62" s="38"/>
      <c r="BE62" s="38"/>
      <c r="BF62" s="38"/>
      <c r="BG62" s="38"/>
      <c r="BH62" s="38"/>
      <c r="BI62" s="38"/>
      <c r="BJ62" s="38"/>
      <c r="BK62" s="38"/>
      <c r="BL62" s="38"/>
      <c r="BM62" s="38"/>
    </row>
    <row r="63" spans="55:65" s="83" customFormat="1">
      <c r="BC63" s="38"/>
      <c r="BD63" s="38"/>
      <c r="BE63" s="38"/>
      <c r="BF63" s="38"/>
      <c r="BG63" s="38"/>
      <c r="BH63" s="38"/>
      <c r="BI63" s="38"/>
      <c r="BJ63" s="38"/>
      <c r="BK63" s="38"/>
      <c r="BL63" s="38"/>
      <c r="BM63" s="38"/>
    </row>
    <row r="64" spans="55:65" s="83" customFormat="1">
      <c r="BC64" s="38"/>
      <c r="BD64" s="38"/>
      <c r="BE64" s="38"/>
      <c r="BF64" s="38"/>
      <c r="BG64" s="38"/>
      <c r="BH64" s="38"/>
      <c r="BI64" s="38"/>
      <c r="BJ64" s="38"/>
      <c r="BK64" s="38"/>
      <c r="BL64" s="38"/>
      <c r="BM64" s="38"/>
    </row>
    <row r="65" spans="12:65" s="83" customFormat="1">
      <c r="BC65" s="38"/>
      <c r="BD65" s="38"/>
      <c r="BE65" s="38"/>
      <c r="BF65" s="38"/>
      <c r="BG65" s="38"/>
      <c r="BH65" s="38"/>
      <c r="BI65" s="38"/>
      <c r="BJ65" s="38"/>
      <c r="BK65" s="38"/>
      <c r="BL65" s="38"/>
      <c r="BM65" s="38"/>
    </row>
    <row r="66" spans="12:65" s="83" customFormat="1">
      <c r="BC66" s="38"/>
      <c r="BD66" s="38"/>
      <c r="BE66" s="38"/>
      <c r="BF66" s="38"/>
      <c r="BG66" s="38"/>
      <c r="BH66" s="38"/>
      <c r="BI66" s="38"/>
      <c r="BJ66" s="38"/>
      <c r="BK66" s="38"/>
      <c r="BL66" s="38"/>
      <c r="BM66" s="38"/>
    </row>
    <row r="67" spans="12:65" s="83" customFormat="1">
      <c r="BC67" s="38"/>
      <c r="BD67" s="38"/>
      <c r="BE67" s="38"/>
      <c r="BF67" s="38"/>
      <c r="BG67" s="38"/>
      <c r="BH67" s="38"/>
      <c r="BI67" s="38"/>
      <c r="BJ67" s="38"/>
      <c r="BK67" s="38"/>
      <c r="BL67" s="38"/>
      <c r="BM67" s="38"/>
    </row>
    <row r="68" spans="12:65" s="83" customFormat="1">
      <c r="BC68" s="38"/>
      <c r="BD68" s="38"/>
      <c r="BE68" s="38"/>
      <c r="BF68" s="38"/>
      <c r="BG68" s="38"/>
      <c r="BH68" s="38"/>
      <c r="BI68" s="38"/>
      <c r="BJ68" s="38"/>
      <c r="BK68" s="38"/>
      <c r="BL68" s="38"/>
      <c r="BM68" s="38"/>
    </row>
    <row r="69" spans="12:65" s="83" customFormat="1">
      <c r="BC69" s="38"/>
      <c r="BD69" s="38"/>
      <c r="BE69" s="38"/>
      <c r="BF69" s="38"/>
      <c r="BG69" s="38"/>
      <c r="BH69" s="38"/>
      <c r="BI69" s="38"/>
      <c r="BJ69" s="38"/>
      <c r="BK69" s="38"/>
      <c r="BL69" s="38"/>
      <c r="BM69" s="38"/>
    </row>
    <row r="70" spans="12:65" s="83" customFormat="1">
      <c r="BC70" s="38"/>
      <c r="BD70" s="38"/>
      <c r="BE70" s="38"/>
      <c r="BF70" s="38"/>
      <c r="BG70" s="38"/>
      <c r="BH70" s="38"/>
      <c r="BI70" s="38"/>
      <c r="BJ70" s="38"/>
      <c r="BK70" s="38"/>
      <c r="BL70" s="38"/>
      <c r="BM70" s="38"/>
    </row>
    <row r="71" spans="12:65" s="83" customFormat="1">
      <c r="BC71" s="38"/>
      <c r="BD71" s="38"/>
      <c r="BE71" s="38"/>
      <c r="BF71" s="38"/>
      <c r="BG71" s="38"/>
      <c r="BH71" s="38"/>
      <c r="BI71" s="38"/>
      <c r="BJ71" s="38"/>
      <c r="BK71" s="38"/>
      <c r="BL71" s="38"/>
      <c r="BM71" s="38"/>
    </row>
    <row r="72" spans="12:65" s="83" customFormat="1">
      <c r="BC72" s="38"/>
      <c r="BD72" s="38"/>
      <c r="BE72" s="38"/>
      <c r="BF72" s="38"/>
      <c r="BG72" s="38"/>
      <c r="BH72" s="38"/>
      <c r="BI72" s="38"/>
      <c r="BJ72" s="38"/>
      <c r="BK72" s="38"/>
      <c r="BL72" s="38"/>
      <c r="BM72" s="38"/>
    </row>
    <row r="73" spans="12:65" s="83" customFormat="1">
      <c r="BC73" s="38"/>
      <c r="BD73" s="38"/>
      <c r="BE73" s="38"/>
      <c r="BF73" s="38"/>
      <c r="BG73" s="38"/>
      <c r="BH73" s="38"/>
      <c r="BI73" s="38"/>
      <c r="BJ73" s="38"/>
      <c r="BK73" s="38"/>
      <c r="BL73" s="38"/>
      <c r="BM73" s="38"/>
    </row>
    <row r="74" spans="12:65" s="83" customFormat="1">
      <c r="BC74" s="38"/>
      <c r="BD74" s="38"/>
      <c r="BE74" s="38"/>
      <c r="BF74" s="38"/>
      <c r="BG74" s="38"/>
      <c r="BH74" s="38"/>
      <c r="BI74" s="38"/>
      <c r="BJ74" s="38"/>
      <c r="BK74" s="38"/>
      <c r="BL74" s="38"/>
      <c r="BM74" s="38"/>
    </row>
    <row r="75" spans="12:65" s="83" customFormat="1">
      <c r="BC75" s="38"/>
      <c r="BD75" s="38"/>
      <c r="BE75" s="38"/>
      <c r="BF75" s="38"/>
      <c r="BG75" s="38"/>
      <c r="BH75" s="38"/>
      <c r="BI75" s="38"/>
      <c r="BJ75" s="38"/>
      <c r="BK75" s="38"/>
      <c r="BL75" s="38"/>
      <c r="BM75" s="38"/>
    </row>
    <row r="76" spans="12:65" s="83" customFormat="1">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row>
    <row r="77" spans="12:65" s="83" customFormat="1">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row>
    <row r="78" spans="12:65" s="83" customFormat="1">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row>
    <row r="79" spans="12:65" s="83" customFormat="1">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row>
    <row r="80" spans="12:65" s="83" customFormat="1">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row>
    <row r="81" spans="12:65" s="83" customFormat="1">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row>
    <row r="82" spans="12:65" s="83" customFormat="1">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row>
    <row r="83" spans="12:65" s="83" customFormat="1">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row>
    <row r="84" spans="12:65" s="83" customFormat="1">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row>
    <row r="85" spans="12:65" s="83" customFormat="1">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row>
    <row r="86" spans="12:65" s="83" customFormat="1">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row>
    <row r="87" spans="12:65" s="83" customFormat="1">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row>
    <row r="88" spans="12:65" s="83" customFormat="1">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row>
    <row r="89" spans="12:65" s="83" customFormat="1">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row>
    <row r="90" spans="12:65" s="83" customFormat="1">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row>
    <row r="91" spans="12:65" s="83" customFormat="1">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row>
    <row r="92" spans="12:65" s="83" customFormat="1">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row>
    <row r="93" spans="12:65" s="83" customFormat="1">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row>
    <row r="94" spans="12:65" s="83" customFormat="1">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row>
    <row r="95" spans="12:65" s="83" customFormat="1">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row>
    <row r="96" spans="12:65" s="83" customFormat="1">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row>
    <row r="97" spans="12:65" s="83" customFormat="1">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row>
    <row r="98" spans="12:65" s="83" customFormat="1">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row>
    <row r="99" spans="12:65" s="83" customFormat="1">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row>
    <row r="100" spans="12:65" s="83" customFormat="1">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row>
    <row r="101" spans="12:65" s="83" customFormat="1">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row>
    <row r="102" spans="12:65" s="83" customFormat="1">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row>
    <row r="103" spans="12:65" s="83" customFormat="1">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row>
    <row r="104" spans="12:65" s="83" customFormat="1">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row>
    <row r="105" spans="12:65" s="83" customFormat="1">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row>
    <row r="106" spans="12:65" s="83" customFormat="1">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row>
    <row r="107" spans="12:65" s="83" customFormat="1">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row>
    <row r="108" spans="12:65" s="83" customFormat="1">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row>
    <row r="109" spans="12:65" s="83" customFormat="1">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row>
    <row r="110" spans="12:65" s="83" customFormat="1">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row>
    <row r="111" spans="12:65" s="83" customFormat="1">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row>
    <row r="112" spans="12:65" s="83" customFormat="1">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row>
    <row r="113" spans="12:65" s="83" customFormat="1">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row>
    <row r="114" spans="12:65" s="83" customFormat="1">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row>
    <row r="115" spans="12:65" s="83" customFormat="1">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row>
    <row r="116" spans="12:65" s="83" customFormat="1">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row>
    <row r="117" spans="12:65" s="83" customFormat="1">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row>
    <row r="118" spans="12:65" s="83" customFormat="1">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row>
    <row r="119" spans="12:65" s="83" customFormat="1">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row>
    <row r="120" spans="12:65" s="83" customFormat="1">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row>
    <row r="121" spans="12:65" s="83" customFormat="1">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row>
    <row r="122" spans="12:65" s="83" customFormat="1">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row>
    <row r="123" spans="12:65" s="83" customFormat="1">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row>
    <row r="124" spans="12:65" s="83" customFormat="1">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row>
    <row r="125" spans="12:65" s="83" customFormat="1">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row>
    <row r="126" spans="12:65" s="83" customFormat="1">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row>
    <row r="127" spans="12:65" s="83" customFormat="1">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row>
    <row r="128" spans="12:65" s="83" customFormat="1">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row>
    <row r="129" spans="12:65" s="83" customFormat="1">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row>
    <row r="130" spans="12:65" s="83" customFormat="1">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row>
    <row r="131" spans="12:65" s="83" customFormat="1">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row>
    <row r="132" spans="12:65" s="83" customFormat="1">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row>
    <row r="133" spans="12:65" s="83" customFormat="1">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row>
    <row r="134" spans="12:65" s="83" customFormat="1">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row>
    <row r="135" spans="12:65" s="83" customFormat="1">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row>
    <row r="136" spans="12:65" s="83" customFormat="1">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row>
    <row r="137" spans="12:65" s="83" customFormat="1">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row>
    <row r="138" spans="12:65" s="83" customFormat="1">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row>
    <row r="139" spans="12:65" s="83" customFormat="1">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row>
    <row r="140" spans="12:65" s="83" customFormat="1">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row>
    <row r="141" spans="12:65" s="83" customFormat="1">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row>
    <row r="142" spans="12:65" s="83" customFormat="1">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row>
    <row r="143" spans="12:65" s="83" customFormat="1">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row>
    <row r="144" spans="12:65" s="83" customFormat="1">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row>
    <row r="145" spans="12:65" s="83" customFormat="1">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row>
    <row r="146" spans="12:65" s="83" customFormat="1">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row>
    <row r="147" spans="12:65" s="83" customFormat="1">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row>
    <row r="148" spans="12:65" s="83" customFormat="1">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row>
    <row r="149" spans="12:65" s="83" customFormat="1">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row>
    <row r="150" spans="12:65" s="83" customFormat="1">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row>
    <row r="151" spans="12:65" s="83" customFormat="1">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row>
    <row r="152" spans="12:65" s="83" customFormat="1">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row>
    <row r="153" spans="12:65" s="83" customFormat="1">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row>
    <row r="154" spans="12:65" s="83" customFormat="1">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row>
    <row r="155" spans="12:65" s="83" customFormat="1">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row>
    <row r="156" spans="12:65" s="83" customFormat="1">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row>
    <row r="157" spans="12:65" s="83" customFormat="1">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row>
    <row r="158" spans="12:65" s="83" customFormat="1">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row>
    <row r="159" spans="12:65" s="83" customFormat="1">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row>
    <row r="160" spans="12:65" s="83" customFormat="1">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row>
    <row r="161" spans="12:65" s="83" customFormat="1">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row>
    <row r="162" spans="12:65" s="83" customFormat="1">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row>
    <row r="163" spans="12:65" s="83" customFormat="1">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row>
    <row r="164" spans="12:65" s="83" customFormat="1">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row>
    <row r="165" spans="12:65" s="83" customFormat="1">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row>
    <row r="166" spans="12:65" s="83" customFormat="1">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row>
    <row r="167" spans="12:65" s="83" customFormat="1">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row>
    <row r="168" spans="12:65" s="83" customFormat="1">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row>
    <row r="169" spans="12:65" s="83" customFormat="1">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row>
    <row r="170" spans="12:65" s="83" customFormat="1">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row>
    <row r="171" spans="12:65" s="83" customFormat="1">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row>
    <row r="172" spans="12:65" s="83" customFormat="1">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row>
    <row r="173" spans="12:65" s="83" customFormat="1">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row>
    <row r="174" spans="12:65" s="83" customFormat="1">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row>
    <row r="175" spans="12:65" s="83" customFormat="1">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row>
    <row r="176" spans="12:65" s="83" customFormat="1">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row>
    <row r="177" spans="12:65" s="83" customFormat="1">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row>
    <row r="178" spans="12:65" s="83" customFormat="1">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row>
    <row r="179" spans="12:65" s="83" customFormat="1">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row>
    <row r="180" spans="12:65" s="83" customFormat="1">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row>
    <row r="181" spans="12:65" s="83" customFormat="1">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row>
    <row r="182" spans="12:65" s="83" customFormat="1">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row>
    <row r="183" spans="12:65" s="83" customFormat="1">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row>
    <row r="184" spans="12:65" s="83" customFormat="1">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row>
    <row r="185" spans="12:65" s="83" customFormat="1">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row>
    <row r="186" spans="12:65" s="83" customFormat="1">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row>
    <row r="187" spans="12:65" s="83" customFormat="1">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row>
    <row r="188" spans="12:65" s="83" customFormat="1">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row>
    <row r="189" spans="12:65" s="83" customFormat="1">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row>
    <row r="190" spans="12:65" s="83" customFormat="1">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row>
    <row r="191" spans="12:65" s="83" customFormat="1">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row>
    <row r="192" spans="12:65" s="83" customFormat="1">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row>
    <row r="193" spans="12:65" s="83" customFormat="1">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row>
    <row r="194" spans="12:65" s="83" customFormat="1">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row>
    <row r="195" spans="12:65" s="83" customFormat="1">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row>
    <row r="196" spans="12:65" s="83" customFormat="1">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row>
    <row r="197" spans="12:65" s="83" customFormat="1">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row>
    <row r="198" spans="12:65" s="83" customFormat="1">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row>
    <row r="199" spans="12:65" s="83" customFormat="1">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row>
    <row r="200" spans="12:65" s="83" customFormat="1">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row>
    <row r="201" spans="12:65" s="83" customFormat="1">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row>
    <row r="202" spans="12:65" s="83" customFormat="1">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row>
    <row r="203" spans="12:65" s="83" customFormat="1">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row>
    <row r="204" spans="12:65" s="83" customFormat="1">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row>
    <row r="205" spans="12:65" s="83" customFormat="1">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row>
    <row r="206" spans="12:65" s="83" customFormat="1">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row>
    <row r="207" spans="12:65" s="83" customFormat="1">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row>
    <row r="208" spans="12:65" s="83" customFormat="1">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c r="BC208" s="38"/>
      <c r="BD208" s="38"/>
      <c r="BE208" s="38"/>
      <c r="BF208" s="38"/>
      <c r="BG208" s="38"/>
      <c r="BH208" s="38"/>
      <c r="BI208" s="38"/>
      <c r="BJ208" s="38"/>
      <c r="BK208" s="38"/>
      <c r="BL208" s="38"/>
      <c r="BM208" s="38"/>
    </row>
    <row r="209" spans="12:65" s="83" customFormat="1">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c r="BC209" s="38"/>
      <c r="BD209" s="38"/>
      <c r="BE209" s="38"/>
      <c r="BF209" s="38"/>
      <c r="BG209" s="38"/>
      <c r="BH209" s="38"/>
      <c r="BI209" s="38"/>
      <c r="BJ209" s="38"/>
      <c r="BK209" s="38"/>
      <c r="BL209" s="38"/>
      <c r="BM209" s="38"/>
    </row>
    <row r="210" spans="12:65" s="83" customFormat="1">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c r="BC210" s="38"/>
      <c r="BD210" s="38"/>
      <c r="BE210" s="38"/>
      <c r="BF210" s="38"/>
      <c r="BG210" s="38"/>
      <c r="BH210" s="38"/>
      <c r="BI210" s="38"/>
      <c r="BJ210" s="38"/>
      <c r="BK210" s="38"/>
      <c r="BL210" s="38"/>
      <c r="BM210" s="38"/>
    </row>
    <row r="211" spans="12:65" s="83" customFormat="1">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c r="BC211" s="38"/>
      <c r="BD211" s="38"/>
      <c r="BE211" s="38"/>
      <c r="BF211" s="38"/>
      <c r="BG211" s="38"/>
      <c r="BH211" s="38"/>
      <c r="BI211" s="38"/>
      <c r="BJ211" s="38"/>
      <c r="BK211" s="38"/>
      <c r="BL211" s="38"/>
      <c r="BM211" s="38"/>
    </row>
    <row r="212" spans="12:65" s="83" customFormat="1">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c r="BC212" s="38"/>
      <c r="BD212" s="38"/>
      <c r="BE212" s="38"/>
      <c r="BF212" s="38"/>
      <c r="BG212" s="38"/>
      <c r="BH212" s="38"/>
      <c r="BI212" s="38"/>
      <c r="BJ212" s="38"/>
      <c r="BK212" s="38"/>
      <c r="BL212" s="38"/>
      <c r="BM212" s="38"/>
    </row>
    <row r="213" spans="12:65" s="83" customFormat="1">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c r="BC213" s="38"/>
      <c r="BD213" s="38"/>
      <c r="BE213" s="38"/>
      <c r="BF213" s="38"/>
      <c r="BG213" s="38"/>
      <c r="BH213" s="38"/>
      <c r="BI213" s="38"/>
      <c r="BJ213" s="38"/>
      <c r="BK213" s="38"/>
      <c r="BL213" s="38"/>
      <c r="BM213" s="38"/>
    </row>
    <row r="214" spans="12:65" s="83" customFormat="1">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c r="BC214" s="38"/>
      <c r="BD214" s="38"/>
      <c r="BE214" s="38"/>
      <c r="BF214" s="38"/>
      <c r="BG214" s="38"/>
      <c r="BH214" s="38"/>
      <c r="BI214" s="38"/>
      <c r="BJ214" s="38"/>
      <c r="BK214" s="38"/>
      <c r="BL214" s="38"/>
      <c r="BM214" s="38"/>
    </row>
    <row r="215" spans="12:65" s="83" customFormat="1">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c r="BC215" s="38"/>
      <c r="BD215" s="38"/>
      <c r="BE215" s="38"/>
      <c r="BF215" s="38"/>
      <c r="BG215" s="38"/>
      <c r="BH215" s="38"/>
      <c r="BI215" s="38"/>
      <c r="BJ215" s="38"/>
      <c r="BK215" s="38"/>
      <c r="BL215" s="38"/>
      <c r="BM215" s="38"/>
    </row>
    <row r="216" spans="12:65" s="83" customFormat="1">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c r="BC216" s="38"/>
      <c r="BD216" s="38"/>
      <c r="BE216" s="38"/>
      <c r="BF216" s="38"/>
      <c r="BG216" s="38"/>
      <c r="BH216" s="38"/>
      <c r="BI216" s="38"/>
      <c r="BJ216" s="38"/>
      <c r="BK216" s="38"/>
      <c r="BL216" s="38"/>
      <c r="BM216" s="38"/>
    </row>
    <row r="217" spans="12:65" s="83" customFormat="1">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c r="BC217" s="38"/>
      <c r="BD217" s="38"/>
      <c r="BE217" s="38"/>
      <c r="BF217" s="38"/>
      <c r="BG217" s="38"/>
      <c r="BH217" s="38"/>
      <c r="BI217" s="38"/>
      <c r="BJ217" s="38"/>
      <c r="BK217" s="38"/>
      <c r="BL217" s="38"/>
      <c r="BM217" s="38"/>
    </row>
    <row r="218" spans="12:65" s="83" customFormat="1">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c r="BC218" s="38"/>
      <c r="BD218" s="38"/>
      <c r="BE218" s="38"/>
      <c r="BF218" s="38"/>
      <c r="BG218" s="38"/>
      <c r="BH218" s="38"/>
      <c r="BI218" s="38"/>
      <c r="BJ218" s="38"/>
      <c r="BK218" s="38"/>
      <c r="BL218" s="38"/>
      <c r="BM218" s="38"/>
    </row>
    <row r="219" spans="12:65" s="83" customFormat="1">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c r="BC219" s="38"/>
      <c r="BD219" s="38"/>
      <c r="BE219" s="38"/>
      <c r="BF219" s="38"/>
      <c r="BG219" s="38"/>
      <c r="BH219" s="38"/>
      <c r="BI219" s="38"/>
      <c r="BJ219" s="38"/>
      <c r="BK219" s="38"/>
      <c r="BL219" s="38"/>
      <c r="BM219" s="38"/>
    </row>
    <row r="220" spans="12:65" s="83" customFormat="1">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c r="BC220" s="38"/>
      <c r="BD220" s="38"/>
      <c r="BE220" s="38"/>
      <c r="BF220" s="38"/>
      <c r="BG220" s="38"/>
      <c r="BH220" s="38"/>
      <c r="BI220" s="38"/>
      <c r="BJ220" s="38"/>
      <c r="BK220" s="38"/>
      <c r="BL220" s="38"/>
      <c r="BM220" s="38"/>
    </row>
    <row r="221" spans="12:65" s="83" customFormat="1">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c r="BC221" s="38"/>
      <c r="BD221" s="38"/>
      <c r="BE221" s="38"/>
      <c r="BF221" s="38"/>
      <c r="BG221" s="38"/>
      <c r="BH221" s="38"/>
      <c r="BI221" s="38"/>
      <c r="BJ221" s="38"/>
      <c r="BK221" s="38"/>
      <c r="BL221" s="38"/>
      <c r="BM221" s="38"/>
    </row>
    <row r="222" spans="12:65" s="83" customFormat="1">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c r="BC222" s="38"/>
      <c r="BD222" s="38"/>
      <c r="BE222" s="38"/>
      <c r="BF222" s="38"/>
      <c r="BG222" s="38"/>
      <c r="BH222" s="38"/>
      <c r="BI222" s="38"/>
      <c r="BJ222" s="38"/>
      <c r="BK222" s="38"/>
      <c r="BL222" s="38"/>
      <c r="BM222" s="38"/>
    </row>
    <row r="223" spans="12:65" s="83" customFormat="1">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c r="BC223" s="38"/>
      <c r="BD223" s="38"/>
      <c r="BE223" s="38"/>
      <c r="BF223" s="38"/>
      <c r="BG223" s="38"/>
      <c r="BH223" s="38"/>
      <c r="BI223" s="38"/>
      <c r="BJ223" s="38"/>
      <c r="BK223" s="38"/>
      <c r="BL223" s="38"/>
      <c r="BM223" s="38"/>
    </row>
    <row r="224" spans="12:65" s="83" customFormat="1">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c r="BC224" s="38"/>
      <c r="BD224" s="38"/>
      <c r="BE224" s="38"/>
      <c r="BF224" s="38"/>
      <c r="BG224" s="38"/>
      <c r="BH224" s="38"/>
      <c r="BI224" s="38"/>
      <c r="BJ224" s="38"/>
      <c r="BK224" s="38"/>
      <c r="BL224" s="38"/>
      <c r="BM224" s="38"/>
    </row>
    <row r="225" spans="12:65" s="83" customFormat="1">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c r="BC225" s="38"/>
      <c r="BD225" s="38"/>
      <c r="BE225" s="38"/>
      <c r="BF225" s="38"/>
      <c r="BG225" s="38"/>
      <c r="BH225" s="38"/>
      <c r="BI225" s="38"/>
      <c r="BJ225" s="38"/>
      <c r="BK225" s="38"/>
      <c r="BL225" s="38"/>
      <c r="BM225" s="38"/>
    </row>
    <row r="226" spans="12:65" s="83" customFormat="1">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c r="BC226" s="38"/>
      <c r="BD226" s="38"/>
      <c r="BE226" s="38"/>
      <c r="BF226" s="38"/>
      <c r="BG226" s="38"/>
      <c r="BH226" s="38"/>
      <c r="BI226" s="38"/>
      <c r="BJ226" s="38"/>
      <c r="BK226" s="38"/>
      <c r="BL226" s="38"/>
      <c r="BM226" s="38"/>
    </row>
    <row r="227" spans="12:65" s="83" customFormat="1">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c r="BC227" s="38"/>
      <c r="BD227" s="38"/>
      <c r="BE227" s="38"/>
      <c r="BF227" s="38"/>
      <c r="BG227" s="38"/>
      <c r="BH227" s="38"/>
      <c r="BI227" s="38"/>
      <c r="BJ227" s="38"/>
      <c r="BK227" s="38"/>
      <c r="BL227" s="38"/>
      <c r="BM227" s="38"/>
    </row>
    <row r="228" spans="12:65" s="83" customFormat="1">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c r="BC228" s="38"/>
      <c r="BD228" s="38"/>
      <c r="BE228" s="38"/>
      <c r="BF228" s="38"/>
      <c r="BG228" s="38"/>
      <c r="BH228" s="38"/>
      <c r="BI228" s="38"/>
      <c r="BJ228" s="38"/>
      <c r="BK228" s="38"/>
      <c r="BL228" s="38"/>
      <c r="BM228" s="38"/>
    </row>
    <row r="229" spans="12:65" s="83" customFormat="1">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c r="BC229" s="38"/>
      <c r="BD229" s="38"/>
      <c r="BE229" s="38"/>
      <c r="BF229" s="38"/>
      <c r="BG229" s="38"/>
      <c r="BH229" s="38"/>
      <c r="BI229" s="38"/>
      <c r="BJ229" s="38"/>
      <c r="BK229" s="38"/>
      <c r="BL229" s="38"/>
      <c r="BM229" s="38"/>
    </row>
    <row r="230" spans="12:65" s="83" customFormat="1">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c r="BC230" s="38"/>
      <c r="BD230" s="38"/>
      <c r="BE230" s="38"/>
      <c r="BF230" s="38"/>
      <c r="BG230" s="38"/>
      <c r="BH230" s="38"/>
      <c r="BI230" s="38"/>
      <c r="BJ230" s="38"/>
      <c r="BK230" s="38"/>
      <c r="BL230" s="38"/>
      <c r="BM230" s="38"/>
    </row>
    <row r="231" spans="12:65" s="83" customFormat="1">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c r="BC231" s="38"/>
      <c r="BD231" s="38"/>
      <c r="BE231" s="38"/>
      <c r="BF231" s="38"/>
      <c r="BG231" s="38"/>
      <c r="BH231" s="38"/>
      <c r="BI231" s="38"/>
      <c r="BJ231" s="38"/>
      <c r="BK231" s="38"/>
      <c r="BL231" s="38"/>
      <c r="BM231" s="38"/>
    </row>
    <row r="232" spans="12:65" s="83" customFormat="1">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c r="BC232" s="38"/>
      <c r="BD232" s="38"/>
      <c r="BE232" s="38"/>
      <c r="BF232" s="38"/>
      <c r="BG232" s="38"/>
      <c r="BH232" s="38"/>
      <c r="BI232" s="38"/>
      <c r="BJ232" s="38"/>
      <c r="BK232" s="38"/>
      <c r="BL232" s="38"/>
      <c r="BM232" s="38"/>
    </row>
    <row r="233" spans="12:65" s="83" customFormat="1">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c r="BC233" s="38"/>
      <c r="BD233" s="38"/>
      <c r="BE233" s="38"/>
      <c r="BF233" s="38"/>
      <c r="BG233" s="38"/>
      <c r="BH233" s="38"/>
      <c r="BI233" s="38"/>
      <c r="BJ233" s="38"/>
      <c r="BK233" s="38"/>
      <c r="BL233" s="38"/>
      <c r="BM233" s="38"/>
    </row>
    <row r="234" spans="12:65" s="83" customFormat="1">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c r="BC234" s="38"/>
      <c r="BD234" s="38"/>
      <c r="BE234" s="38"/>
      <c r="BF234" s="38"/>
      <c r="BG234" s="38"/>
      <c r="BH234" s="38"/>
      <c r="BI234" s="38"/>
      <c r="BJ234" s="38"/>
      <c r="BK234" s="38"/>
      <c r="BL234" s="38"/>
      <c r="BM234" s="38"/>
    </row>
    <row r="235" spans="12:65" s="83" customFormat="1">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c r="BC235" s="38"/>
      <c r="BD235" s="38"/>
      <c r="BE235" s="38"/>
      <c r="BF235" s="38"/>
      <c r="BG235" s="38"/>
      <c r="BH235" s="38"/>
      <c r="BI235" s="38"/>
      <c r="BJ235" s="38"/>
      <c r="BK235" s="38"/>
      <c r="BL235" s="38"/>
      <c r="BM235" s="38"/>
    </row>
    <row r="236" spans="12:65" s="83" customFormat="1">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c r="BC236" s="38"/>
      <c r="BD236" s="38"/>
      <c r="BE236" s="38"/>
      <c r="BF236" s="38"/>
      <c r="BG236" s="38"/>
      <c r="BH236" s="38"/>
      <c r="BI236" s="38"/>
      <c r="BJ236" s="38"/>
      <c r="BK236" s="38"/>
      <c r="BL236" s="38"/>
      <c r="BM236" s="38"/>
    </row>
    <row r="237" spans="12:65" s="83" customFormat="1">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c r="BC237" s="38"/>
      <c r="BD237" s="38"/>
      <c r="BE237" s="38"/>
      <c r="BF237" s="38"/>
      <c r="BG237" s="38"/>
      <c r="BH237" s="38"/>
      <c r="BI237" s="38"/>
      <c r="BJ237" s="38"/>
      <c r="BK237" s="38"/>
      <c r="BL237" s="38"/>
      <c r="BM237" s="38"/>
    </row>
    <row r="238" spans="12:65" s="83" customFormat="1">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c r="BC238" s="38"/>
      <c r="BD238" s="38"/>
      <c r="BE238" s="38"/>
      <c r="BF238" s="38"/>
      <c r="BG238" s="38"/>
      <c r="BH238" s="38"/>
      <c r="BI238" s="38"/>
      <c r="BJ238" s="38"/>
      <c r="BK238" s="38"/>
      <c r="BL238" s="38"/>
      <c r="BM238" s="38"/>
    </row>
    <row r="239" spans="12:65" s="83" customFormat="1">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c r="BC239" s="38"/>
      <c r="BD239" s="38"/>
      <c r="BE239" s="38"/>
      <c r="BF239" s="38"/>
      <c r="BG239" s="38"/>
      <c r="BH239" s="38"/>
      <c r="BI239" s="38"/>
      <c r="BJ239" s="38"/>
      <c r="BK239" s="38"/>
      <c r="BL239" s="38"/>
      <c r="BM239" s="38"/>
    </row>
    <row r="240" spans="12:65" s="83" customFormat="1">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c r="BC240" s="38"/>
      <c r="BD240" s="38"/>
      <c r="BE240" s="38"/>
      <c r="BF240" s="38"/>
      <c r="BG240" s="38"/>
      <c r="BH240" s="38"/>
      <c r="BI240" s="38"/>
      <c r="BJ240" s="38"/>
      <c r="BK240" s="38"/>
      <c r="BL240" s="38"/>
      <c r="BM240" s="38"/>
    </row>
    <row r="241" spans="12:65" s="83" customFormat="1">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c r="BC241" s="38"/>
      <c r="BD241" s="38"/>
      <c r="BE241" s="38"/>
      <c r="BF241" s="38"/>
      <c r="BG241" s="38"/>
      <c r="BH241" s="38"/>
      <c r="BI241" s="38"/>
      <c r="BJ241" s="38"/>
      <c r="BK241" s="38"/>
      <c r="BL241" s="38"/>
      <c r="BM241" s="38"/>
    </row>
    <row r="242" spans="12:65" s="83" customFormat="1">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c r="BC242" s="38"/>
      <c r="BD242" s="38"/>
      <c r="BE242" s="38"/>
      <c r="BF242" s="38"/>
      <c r="BG242" s="38"/>
      <c r="BH242" s="38"/>
      <c r="BI242" s="38"/>
      <c r="BJ242" s="38"/>
      <c r="BK242" s="38"/>
      <c r="BL242" s="38"/>
      <c r="BM242" s="38"/>
    </row>
    <row r="243" spans="12:65" s="83" customFormat="1">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c r="BC243" s="38"/>
      <c r="BD243" s="38"/>
      <c r="BE243" s="38"/>
      <c r="BF243" s="38"/>
      <c r="BG243" s="38"/>
      <c r="BH243" s="38"/>
      <c r="BI243" s="38"/>
      <c r="BJ243" s="38"/>
      <c r="BK243" s="38"/>
      <c r="BL243" s="38"/>
      <c r="BM243" s="38"/>
    </row>
    <row r="244" spans="12:65" s="83" customFormat="1">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c r="BC244" s="38"/>
      <c r="BD244" s="38"/>
      <c r="BE244" s="38"/>
      <c r="BF244" s="38"/>
      <c r="BG244" s="38"/>
      <c r="BH244" s="38"/>
      <c r="BI244" s="38"/>
      <c r="BJ244" s="38"/>
      <c r="BK244" s="38"/>
      <c r="BL244" s="38"/>
      <c r="BM244" s="38"/>
    </row>
    <row r="245" spans="12:65" s="83" customFormat="1">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c r="BC245" s="38"/>
      <c r="BD245" s="38"/>
      <c r="BE245" s="38"/>
      <c r="BF245" s="38"/>
      <c r="BG245" s="38"/>
      <c r="BH245" s="38"/>
      <c r="BI245" s="38"/>
      <c r="BJ245" s="38"/>
      <c r="BK245" s="38"/>
      <c r="BL245" s="38"/>
      <c r="BM245" s="38"/>
    </row>
    <row r="246" spans="12:65" s="83" customFormat="1">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c r="BC246" s="38"/>
      <c r="BD246" s="38"/>
      <c r="BE246" s="38"/>
      <c r="BF246" s="38"/>
      <c r="BG246" s="38"/>
      <c r="BH246" s="38"/>
      <c r="BI246" s="38"/>
      <c r="BJ246" s="38"/>
      <c r="BK246" s="38"/>
      <c r="BL246" s="38"/>
      <c r="BM246" s="38"/>
    </row>
    <row r="247" spans="12:65" s="83" customFormat="1">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c r="BC247" s="38"/>
      <c r="BD247" s="38"/>
      <c r="BE247" s="38"/>
      <c r="BF247" s="38"/>
      <c r="BG247" s="38"/>
      <c r="BH247" s="38"/>
      <c r="BI247" s="38"/>
      <c r="BJ247" s="38"/>
      <c r="BK247" s="38"/>
      <c r="BL247" s="38"/>
      <c r="BM247" s="38"/>
    </row>
    <row r="248" spans="12:65" s="83" customFormat="1">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c r="BC248" s="38"/>
      <c r="BD248" s="38"/>
      <c r="BE248" s="38"/>
      <c r="BF248" s="38"/>
      <c r="BG248" s="38"/>
      <c r="BH248" s="38"/>
      <c r="BI248" s="38"/>
      <c r="BJ248" s="38"/>
      <c r="BK248" s="38"/>
      <c r="BL248" s="38"/>
      <c r="BM248" s="38"/>
    </row>
    <row r="249" spans="12:65" s="83" customFormat="1">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c r="BC249" s="38"/>
      <c r="BD249" s="38"/>
      <c r="BE249" s="38"/>
      <c r="BF249" s="38"/>
      <c r="BG249" s="38"/>
      <c r="BH249" s="38"/>
      <c r="BI249" s="38"/>
      <c r="BJ249" s="38"/>
      <c r="BK249" s="38"/>
      <c r="BL249" s="38"/>
      <c r="BM249" s="38"/>
    </row>
    <row r="250" spans="12:65" s="83" customFormat="1">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c r="BC250" s="38"/>
      <c r="BD250" s="38"/>
      <c r="BE250" s="38"/>
      <c r="BF250" s="38"/>
      <c r="BG250" s="38"/>
      <c r="BH250" s="38"/>
      <c r="BI250" s="38"/>
      <c r="BJ250" s="38"/>
      <c r="BK250" s="38"/>
      <c r="BL250" s="38"/>
      <c r="BM250" s="38"/>
    </row>
    <row r="251" spans="12:65" s="83" customFormat="1">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c r="BC251" s="38"/>
      <c r="BD251" s="38"/>
      <c r="BE251" s="38"/>
      <c r="BF251" s="38"/>
      <c r="BG251" s="38"/>
      <c r="BH251" s="38"/>
      <c r="BI251" s="38"/>
      <c r="BJ251" s="38"/>
      <c r="BK251" s="38"/>
      <c r="BL251" s="38"/>
      <c r="BM251" s="38"/>
    </row>
    <row r="252" spans="12:65" s="83" customFormat="1">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c r="BC252" s="38"/>
      <c r="BD252" s="38"/>
      <c r="BE252" s="38"/>
      <c r="BF252" s="38"/>
      <c r="BG252" s="38"/>
      <c r="BH252" s="38"/>
      <c r="BI252" s="38"/>
      <c r="BJ252" s="38"/>
      <c r="BK252" s="38"/>
      <c r="BL252" s="38"/>
      <c r="BM252" s="38"/>
    </row>
    <row r="253" spans="12:65" s="83" customFormat="1">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c r="BC253" s="38"/>
      <c r="BD253" s="38"/>
      <c r="BE253" s="38"/>
      <c r="BF253" s="38"/>
      <c r="BG253" s="38"/>
      <c r="BH253" s="38"/>
      <c r="BI253" s="38"/>
      <c r="BJ253" s="38"/>
      <c r="BK253" s="38"/>
      <c r="BL253" s="38"/>
      <c r="BM253" s="38"/>
    </row>
    <row r="254" spans="12:65" s="83" customFormat="1">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c r="BC254" s="38"/>
      <c r="BD254" s="38"/>
      <c r="BE254" s="38"/>
      <c r="BF254" s="38"/>
      <c r="BG254" s="38"/>
      <c r="BH254" s="38"/>
      <c r="BI254" s="38"/>
      <c r="BJ254" s="38"/>
      <c r="BK254" s="38"/>
      <c r="BL254" s="38"/>
      <c r="BM254" s="38"/>
    </row>
    <row r="255" spans="12:65" s="83" customFormat="1">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c r="BC255" s="38"/>
      <c r="BD255" s="38"/>
      <c r="BE255" s="38"/>
      <c r="BF255" s="38"/>
      <c r="BG255" s="38"/>
      <c r="BH255" s="38"/>
      <c r="BI255" s="38"/>
      <c r="BJ255" s="38"/>
      <c r="BK255" s="38"/>
      <c r="BL255" s="38"/>
      <c r="BM255" s="38"/>
    </row>
    <row r="256" spans="12:65" s="83" customFormat="1">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c r="BC256" s="38"/>
      <c r="BD256" s="38"/>
      <c r="BE256" s="38"/>
      <c r="BF256" s="38"/>
      <c r="BG256" s="38"/>
      <c r="BH256" s="38"/>
      <c r="BI256" s="38"/>
      <c r="BJ256" s="38"/>
      <c r="BK256" s="38"/>
      <c r="BL256" s="38"/>
      <c r="BM256" s="38"/>
    </row>
    <row r="257" spans="12:65" s="83" customFormat="1">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c r="BC257" s="38"/>
      <c r="BD257" s="38"/>
      <c r="BE257" s="38"/>
      <c r="BF257" s="38"/>
      <c r="BG257" s="38"/>
      <c r="BH257" s="38"/>
      <c r="BI257" s="38"/>
      <c r="BJ257" s="38"/>
      <c r="BK257" s="38"/>
      <c r="BL257" s="38"/>
      <c r="BM257" s="38"/>
    </row>
    <row r="258" spans="12:65" s="83" customFormat="1">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c r="BC258" s="38"/>
      <c r="BD258" s="38"/>
      <c r="BE258" s="38"/>
      <c r="BF258" s="38"/>
      <c r="BG258" s="38"/>
      <c r="BH258" s="38"/>
      <c r="BI258" s="38"/>
      <c r="BJ258" s="38"/>
      <c r="BK258" s="38"/>
      <c r="BL258" s="38"/>
      <c r="BM258" s="38"/>
    </row>
    <row r="259" spans="12:65" s="83" customFormat="1">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c r="BC259" s="38"/>
      <c r="BD259" s="38"/>
      <c r="BE259" s="38"/>
      <c r="BF259" s="38"/>
      <c r="BG259" s="38"/>
      <c r="BH259" s="38"/>
      <c r="BI259" s="38"/>
      <c r="BJ259" s="38"/>
      <c r="BK259" s="38"/>
      <c r="BL259" s="38"/>
      <c r="BM259" s="38"/>
    </row>
    <row r="260" spans="12:65" s="83" customFormat="1">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c r="BC260" s="38"/>
      <c r="BD260" s="38"/>
      <c r="BE260" s="38"/>
      <c r="BF260" s="38"/>
      <c r="BG260" s="38"/>
      <c r="BH260" s="38"/>
      <c r="BI260" s="38"/>
      <c r="BJ260" s="38"/>
      <c r="BK260" s="38"/>
      <c r="BL260" s="38"/>
      <c r="BM260" s="38"/>
    </row>
    <row r="261" spans="12:65" s="83" customFormat="1">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c r="BC261" s="38"/>
      <c r="BD261" s="38"/>
      <c r="BE261" s="38"/>
      <c r="BF261" s="38"/>
      <c r="BG261" s="38"/>
      <c r="BH261" s="38"/>
      <c r="BI261" s="38"/>
      <c r="BJ261" s="38"/>
      <c r="BK261" s="38"/>
      <c r="BL261" s="38"/>
      <c r="BM261" s="38"/>
    </row>
    <row r="262" spans="12:65" s="83" customFormat="1">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c r="BC262" s="38"/>
      <c r="BD262" s="38"/>
      <c r="BE262" s="38"/>
      <c r="BF262" s="38"/>
      <c r="BG262" s="38"/>
      <c r="BH262" s="38"/>
      <c r="BI262" s="38"/>
      <c r="BJ262" s="38"/>
      <c r="BK262" s="38"/>
      <c r="BL262" s="38"/>
      <c r="BM262" s="38"/>
    </row>
    <row r="263" spans="12:65" s="83" customFormat="1">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c r="BC263" s="38"/>
      <c r="BD263" s="38"/>
      <c r="BE263" s="38"/>
      <c r="BF263" s="38"/>
      <c r="BG263" s="38"/>
      <c r="BH263" s="38"/>
      <c r="BI263" s="38"/>
      <c r="BJ263" s="38"/>
      <c r="BK263" s="38"/>
      <c r="BL263" s="38"/>
      <c r="BM263" s="38"/>
    </row>
    <row r="264" spans="12:65" s="83" customFormat="1">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c r="BC264" s="38"/>
      <c r="BD264" s="38"/>
      <c r="BE264" s="38"/>
      <c r="BF264" s="38"/>
      <c r="BG264" s="38"/>
      <c r="BH264" s="38"/>
      <c r="BI264" s="38"/>
      <c r="BJ264" s="38"/>
      <c r="BK264" s="38"/>
      <c r="BL264" s="38"/>
      <c r="BM264" s="38"/>
    </row>
    <row r="265" spans="12:65" s="83" customFormat="1">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c r="BC265" s="38"/>
      <c r="BD265" s="38"/>
      <c r="BE265" s="38"/>
      <c r="BF265" s="38"/>
      <c r="BG265" s="38"/>
      <c r="BH265" s="38"/>
      <c r="BI265" s="38"/>
      <c r="BJ265" s="38"/>
      <c r="BK265" s="38"/>
      <c r="BL265" s="38"/>
      <c r="BM265" s="38"/>
    </row>
    <row r="266" spans="12:65" s="83" customFormat="1">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c r="BC266" s="38"/>
      <c r="BD266" s="38"/>
      <c r="BE266" s="38"/>
      <c r="BF266" s="38"/>
      <c r="BG266" s="38"/>
      <c r="BH266" s="38"/>
      <c r="BI266" s="38"/>
      <c r="BJ266" s="38"/>
      <c r="BK266" s="38"/>
      <c r="BL266" s="38"/>
      <c r="BM266" s="38"/>
    </row>
    <row r="267" spans="12:65" s="83" customFormat="1">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c r="BC267" s="38"/>
      <c r="BD267" s="38"/>
      <c r="BE267" s="38"/>
      <c r="BF267" s="38"/>
      <c r="BG267" s="38"/>
      <c r="BH267" s="38"/>
      <c r="BI267" s="38"/>
      <c r="BJ267" s="38"/>
      <c r="BK267" s="38"/>
      <c r="BL267" s="38"/>
      <c r="BM267" s="38"/>
    </row>
    <row r="268" spans="12:65" s="83" customFormat="1">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c r="BC268" s="38"/>
      <c r="BD268" s="38"/>
      <c r="BE268" s="38"/>
      <c r="BF268" s="38"/>
      <c r="BG268" s="38"/>
      <c r="BH268" s="38"/>
      <c r="BI268" s="38"/>
      <c r="BJ268" s="38"/>
      <c r="BK268" s="38"/>
      <c r="BL268" s="38"/>
      <c r="BM268" s="38"/>
    </row>
    <row r="269" spans="12:65" s="83" customFormat="1">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c r="BC269" s="38"/>
      <c r="BD269" s="38"/>
      <c r="BE269" s="38"/>
      <c r="BF269" s="38"/>
      <c r="BG269" s="38"/>
      <c r="BH269" s="38"/>
      <c r="BI269" s="38"/>
      <c r="BJ269" s="38"/>
      <c r="BK269" s="38"/>
      <c r="BL269" s="38"/>
      <c r="BM269" s="38"/>
    </row>
    <row r="270" spans="12:65" s="83" customFormat="1">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c r="BC270" s="38"/>
      <c r="BD270" s="38"/>
      <c r="BE270" s="38"/>
      <c r="BF270" s="38"/>
      <c r="BG270" s="38"/>
      <c r="BH270" s="38"/>
      <c r="BI270" s="38"/>
      <c r="BJ270" s="38"/>
      <c r="BK270" s="38"/>
      <c r="BL270" s="38"/>
      <c r="BM270" s="38"/>
    </row>
    <row r="271" spans="12:65" s="83" customFormat="1">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c r="BC271" s="38"/>
      <c r="BD271" s="38"/>
      <c r="BE271" s="38"/>
      <c r="BF271" s="38"/>
      <c r="BG271" s="38"/>
      <c r="BH271" s="38"/>
      <c r="BI271" s="38"/>
      <c r="BJ271" s="38"/>
      <c r="BK271" s="38"/>
      <c r="BL271" s="38"/>
      <c r="BM271" s="38"/>
    </row>
    <row r="272" spans="12:65" s="83" customFormat="1">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c r="BC272" s="38"/>
      <c r="BD272" s="38"/>
      <c r="BE272" s="38"/>
      <c r="BF272" s="38"/>
      <c r="BG272" s="38"/>
      <c r="BH272" s="38"/>
      <c r="BI272" s="38"/>
      <c r="BJ272" s="38"/>
      <c r="BK272" s="38"/>
      <c r="BL272" s="38"/>
      <c r="BM272" s="38"/>
    </row>
    <row r="273" spans="12:65" s="83" customFormat="1">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c r="BC273" s="38"/>
      <c r="BD273" s="38"/>
      <c r="BE273" s="38"/>
      <c r="BF273" s="38"/>
      <c r="BG273" s="38"/>
      <c r="BH273" s="38"/>
      <c r="BI273" s="38"/>
      <c r="BJ273" s="38"/>
      <c r="BK273" s="38"/>
      <c r="BL273" s="38"/>
      <c r="BM273" s="38"/>
    </row>
    <row r="274" spans="12:65" s="83" customFormat="1">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c r="BC274" s="38"/>
      <c r="BD274" s="38"/>
      <c r="BE274" s="38"/>
      <c r="BF274" s="38"/>
      <c r="BG274" s="38"/>
      <c r="BH274" s="38"/>
      <c r="BI274" s="38"/>
      <c r="BJ274" s="38"/>
      <c r="BK274" s="38"/>
      <c r="BL274" s="38"/>
      <c r="BM274" s="38"/>
    </row>
    <row r="275" spans="12:65" s="83" customFormat="1">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c r="BC275" s="38"/>
      <c r="BD275" s="38"/>
      <c r="BE275" s="38"/>
      <c r="BF275" s="38"/>
      <c r="BG275" s="38"/>
      <c r="BH275" s="38"/>
      <c r="BI275" s="38"/>
      <c r="BJ275" s="38"/>
      <c r="BK275" s="38"/>
      <c r="BL275" s="38"/>
      <c r="BM275" s="38"/>
    </row>
    <row r="276" spans="12:65" s="83" customFormat="1">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c r="BC276" s="38"/>
      <c r="BD276" s="38"/>
      <c r="BE276" s="38"/>
      <c r="BF276" s="38"/>
      <c r="BG276" s="38"/>
      <c r="BH276" s="38"/>
      <c r="BI276" s="38"/>
      <c r="BJ276" s="38"/>
      <c r="BK276" s="38"/>
      <c r="BL276" s="38"/>
      <c r="BM276" s="38"/>
    </row>
    <row r="277" spans="12:65" s="83" customFormat="1">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c r="BC277" s="38"/>
      <c r="BD277" s="38"/>
      <c r="BE277" s="38"/>
      <c r="BF277" s="38"/>
      <c r="BG277" s="38"/>
      <c r="BH277" s="38"/>
      <c r="BI277" s="38"/>
      <c r="BJ277" s="38"/>
      <c r="BK277" s="38"/>
      <c r="BL277" s="38"/>
      <c r="BM277" s="38"/>
    </row>
    <row r="278" spans="12:65" s="83" customFormat="1">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c r="BC278" s="38"/>
      <c r="BD278" s="38"/>
      <c r="BE278" s="38"/>
      <c r="BF278" s="38"/>
      <c r="BG278" s="38"/>
      <c r="BH278" s="38"/>
      <c r="BI278" s="38"/>
      <c r="BJ278" s="38"/>
      <c r="BK278" s="38"/>
      <c r="BL278" s="38"/>
      <c r="BM278" s="38"/>
    </row>
    <row r="279" spans="12:65" s="83" customFormat="1">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c r="BC279" s="38"/>
      <c r="BD279" s="38"/>
      <c r="BE279" s="38"/>
      <c r="BF279" s="38"/>
      <c r="BG279" s="38"/>
      <c r="BH279" s="38"/>
      <c r="BI279" s="38"/>
      <c r="BJ279" s="38"/>
      <c r="BK279" s="38"/>
      <c r="BL279" s="38"/>
      <c r="BM279" s="38"/>
    </row>
    <row r="280" spans="12:65" s="83" customFormat="1">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c r="BC280" s="38"/>
      <c r="BD280" s="38"/>
      <c r="BE280" s="38"/>
      <c r="BF280" s="38"/>
      <c r="BG280" s="38"/>
      <c r="BH280" s="38"/>
      <c r="BI280" s="38"/>
      <c r="BJ280" s="38"/>
      <c r="BK280" s="38"/>
      <c r="BL280" s="38"/>
      <c r="BM280" s="38"/>
    </row>
    <row r="281" spans="12:65" s="83" customFormat="1">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c r="BC281" s="38"/>
      <c r="BD281" s="38"/>
      <c r="BE281" s="38"/>
      <c r="BF281" s="38"/>
      <c r="BG281" s="38"/>
      <c r="BH281" s="38"/>
      <c r="BI281" s="38"/>
      <c r="BJ281" s="38"/>
      <c r="BK281" s="38"/>
      <c r="BL281" s="38"/>
      <c r="BM281" s="38"/>
    </row>
    <row r="282" spans="12:65" s="83" customFormat="1">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c r="BC282" s="38"/>
      <c r="BD282" s="38"/>
      <c r="BE282" s="38"/>
      <c r="BF282" s="38"/>
      <c r="BG282" s="38"/>
      <c r="BH282" s="38"/>
      <c r="BI282" s="38"/>
      <c r="BJ282" s="38"/>
      <c r="BK282" s="38"/>
      <c r="BL282" s="38"/>
      <c r="BM282" s="38"/>
    </row>
    <row r="283" spans="12:65" s="83" customFormat="1">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c r="BC283" s="38"/>
      <c r="BD283" s="38"/>
      <c r="BE283" s="38"/>
      <c r="BF283" s="38"/>
      <c r="BG283" s="38"/>
      <c r="BH283" s="38"/>
      <c r="BI283" s="38"/>
      <c r="BJ283" s="38"/>
      <c r="BK283" s="38"/>
      <c r="BL283" s="38"/>
      <c r="BM283" s="38"/>
    </row>
    <row r="284" spans="12:65" s="83" customFormat="1">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c r="BC284" s="38"/>
      <c r="BD284" s="38"/>
      <c r="BE284" s="38"/>
      <c r="BF284" s="38"/>
      <c r="BG284" s="38"/>
      <c r="BH284" s="38"/>
      <c r="BI284" s="38"/>
      <c r="BJ284" s="38"/>
      <c r="BK284" s="38"/>
      <c r="BL284" s="38"/>
      <c r="BM284" s="38"/>
    </row>
    <row r="285" spans="12:65" s="83" customFormat="1">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c r="BC285" s="38"/>
      <c r="BD285" s="38"/>
      <c r="BE285" s="38"/>
      <c r="BF285" s="38"/>
      <c r="BG285" s="38"/>
      <c r="BH285" s="38"/>
      <c r="BI285" s="38"/>
      <c r="BJ285" s="38"/>
      <c r="BK285" s="38"/>
      <c r="BL285" s="38"/>
      <c r="BM285" s="38"/>
    </row>
    <row r="286" spans="12:65" s="83" customFormat="1">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c r="BC286" s="38"/>
      <c r="BD286" s="38"/>
      <c r="BE286" s="38"/>
      <c r="BF286" s="38"/>
      <c r="BG286" s="38"/>
      <c r="BH286" s="38"/>
      <c r="BI286" s="38"/>
      <c r="BJ286" s="38"/>
      <c r="BK286" s="38"/>
      <c r="BL286" s="38"/>
      <c r="BM286" s="38"/>
    </row>
    <row r="287" spans="12:65" s="83" customFormat="1">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c r="BC287" s="38"/>
      <c r="BD287" s="38"/>
      <c r="BE287" s="38"/>
      <c r="BF287" s="38"/>
      <c r="BG287" s="38"/>
      <c r="BH287" s="38"/>
      <c r="BI287" s="38"/>
      <c r="BJ287" s="38"/>
      <c r="BK287" s="38"/>
      <c r="BL287" s="38"/>
      <c r="BM287" s="38"/>
    </row>
    <row r="288" spans="12:65" s="83" customFormat="1">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c r="BC288" s="38"/>
      <c r="BD288" s="38"/>
      <c r="BE288" s="38"/>
      <c r="BF288" s="38"/>
      <c r="BG288" s="38"/>
      <c r="BH288" s="38"/>
      <c r="BI288" s="38"/>
      <c r="BJ288" s="38"/>
      <c r="BK288" s="38"/>
      <c r="BL288" s="38"/>
      <c r="BM288" s="38"/>
    </row>
    <row r="289" spans="12:65" s="83" customFormat="1">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c r="BC289" s="38"/>
      <c r="BD289" s="38"/>
      <c r="BE289" s="38"/>
      <c r="BF289" s="38"/>
      <c r="BG289" s="38"/>
      <c r="BH289" s="38"/>
      <c r="BI289" s="38"/>
      <c r="BJ289" s="38"/>
      <c r="BK289" s="38"/>
      <c r="BL289" s="38"/>
      <c r="BM289" s="38"/>
    </row>
    <row r="290" spans="12:65" s="83" customFormat="1">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c r="BC290" s="38"/>
      <c r="BD290" s="38"/>
      <c r="BE290" s="38"/>
      <c r="BF290" s="38"/>
      <c r="BG290" s="38"/>
      <c r="BH290" s="38"/>
      <c r="BI290" s="38"/>
      <c r="BJ290" s="38"/>
      <c r="BK290" s="38"/>
      <c r="BL290" s="38"/>
      <c r="BM290" s="38"/>
    </row>
    <row r="291" spans="12:65" s="83" customFormat="1">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c r="BC291" s="38"/>
      <c r="BD291" s="38"/>
      <c r="BE291" s="38"/>
      <c r="BF291" s="38"/>
      <c r="BG291" s="38"/>
      <c r="BH291" s="38"/>
      <c r="BI291" s="38"/>
      <c r="BJ291" s="38"/>
      <c r="BK291" s="38"/>
      <c r="BL291" s="38"/>
      <c r="BM291" s="38"/>
    </row>
    <row r="292" spans="12:65" s="83" customFormat="1">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c r="BC292" s="38"/>
      <c r="BD292" s="38"/>
      <c r="BE292" s="38"/>
      <c r="BF292" s="38"/>
      <c r="BG292" s="38"/>
      <c r="BH292" s="38"/>
      <c r="BI292" s="38"/>
      <c r="BJ292" s="38"/>
      <c r="BK292" s="38"/>
      <c r="BL292" s="38"/>
      <c r="BM292" s="38"/>
    </row>
    <row r="293" spans="12:65" s="83" customFormat="1">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c r="BC293" s="38"/>
      <c r="BD293" s="38"/>
      <c r="BE293" s="38"/>
      <c r="BF293" s="38"/>
      <c r="BG293" s="38"/>
      <c r="BH293" s="38"/>
      <c r="BI293" s="38"/>
      <c r="BJ293" s="38"/>
      <c r="BK293" s="38"/>
      <c r="BL293" s="38"/>
      <c r="BM293" s="38"/>
    </row>
    <row r="294" spans="12:65" s="83" customFormat="1">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c r="BC294" s="38"/>
      <c r="BD294" s="38"/>
      <c r="BE294" s="38"/>
      <c r="BF294" s="38"/>
      <c r="BG294" s="38"/>
      <c r="BH294" s="38"/>
      <c r="BI294" s="38"/>
      <c r="BJ294" s="38"/>
      <c r="BK294" s="38"/>
      <c r="BL294" s="38"/>
      <c r="BM294" s="38"/>
    </row>
    <row r="295" spans="12:65" s="83" customFormat="1">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c r="BC295" s="38"/>
      <c r="BD295" s="38"/>
      <c r="BE295" s="38"/>
      <c r="BF295" s="38"/>
      <c r="BG295" s="38"/>
      <c r="BH295" s="38"/>
      <c r="BI295" s="38"/>
      <c r="BJ295" s="38"/>
      <c r="BK295" s="38"/>
      <c r="BL295" s="38"/>
      <c r="BM295" s="38"/>
    </row>
    <row r="296" spans="12:65" s="83" customFormat="1">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c r="BC296" s="38"/>
      <c r="BD296" s="38"/>
      <c r="BE296" s="38"/>
      <c r="BF296" s="38"/>
      <c r="BG296" s="38"/>
      <c r="BH296" s="38"/>
      <c r="BI296" s="38"/>
      <c r="BJ296" s="38"/>
      <c r="BK296" s="38"/>
      <c r="BL296" s="38"/>
      <c r="BM296" s="38"/>
    </row>
    <row r="297" spans="12:65" s="83" customFormat="1">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c r="BC297" s="38"/>
      <c r="BD297" s="38"/>
      <c r="BE297" s="38"/>
      <c r="BF297" s="38"/>
      <c r="BG297" s="38"/>
      <c r="BH297" s="38"/>
      <c r="BI297" s="38"/>
      <c r="BJ297" s="38"/>
      <c r="BK297" s="38"/>
      <c r="BL297" s="38"/>
      <c r="BM297" s="38"/>
    </row>
    <row r="298" spans="12:65" s="83" customFormat="1">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c r="BC298" s="38"/>
      <c r="BD298" s="38"/>
      <c r="BE298" s="38"/>
      <c r="BF298" s="38"/>
      <c r="BG298" s="38"/>
      <c r="BH298" s="38"/>
      <c r="BI298" s="38"/>
      <c r="BJ298" s="38"/>
      <c r="BK298" s="38"/>
      <c r="BL298" s="38"/>
      <c r="BM298" s="38"/>
    </row>
    <row r="299" spans="12:65" s="83" customFormat="1">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c r="BC299" s="38"/>
      <c r="BD299" s="38"/>
      <c r="BE299" s="38"/>
      <c r="BF299" s="38"/>
      <c r="BG299" s="38"/>
      <c r="BH299" s="38"/>
      <c r="BI299" s="38"/>
      <c r="BJ299" s="38"/>
      <c r="BK299" s="38"/>
      <c r="BL299" s="38"/>
      <c r="BM299" s="38"/>
    </row>
    <row r="300" spans="12:65" s="83" customFormat="1">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c r="BC300" s="38"/>
      <c r="BD300" s="38"/>
      <c r="BE300" s="38"/>
      <c r="BF300" s="38"/>
      <c r="BG300" s="38"/>
      <c r="BH300" s="38"/>
      <c r="BI300" s="38"/>
      <c r="BJ300" s="38"/>
      <c r="BK300" s="38"/>
      <c r="BL300" s="38"/>
      <c r="BM300" s="38"/>
    </row>
    <row r="301" spans="12:65" s="83" customFormat="1">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c r="BC301" s="38"/>
      <c r="BD301" s="38"/>
      <c r="BE301" s="38"/>
      <c r="BF301" s="38"/>
      <c r="BG301" s="38"/>
      <c r="BH301" s="38"/>
      <c r="BI301" s="38"/>
      <c r="BJ301" s="38"/>
      <c r="BK301" s="38"/>
      <c r="BL301" s="38"/>
      <c r="BM301" s="38"/>
    </row>
    <row r="302" spans="12:65" s="83" customFormat="1">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c r="BC302" s="38"/>
      <c r="BD302" s="38"/>
      <c r="BE302" s="38"/>
      <c r="BF302" s="38"/>
      <c r="BG302" s="38"/>
      <c r="BH302" s="38"/>
      <c r="BI302" s="38"/>
      <c r="BJ302" s="38"/>
      <c r="BK302" s="38"/>
      <c r="BL302" s="38"/>
      <c r="BM302" s="38"/>
    </row>
    <row r="303" spans="12:65" s="83" customFormat="1">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c r="BC303" s="38"/>
      <c r="BD303" s="38"/>
      <c r="BE303" s="38"/>
      <c r="BF303" s="38"/>
      <c r="BG303" s="38"/>
      <c r="BH303" s="38"/>
      <c r="BI303" s="38"/>
      <c r="BJ303" s="38"/>
      <c r="BK303" s="38"/>
      <c r="BL303" s="38"/>
      <c r="BM303" s="38"/>
    </row>
    <row r="304" spans="12:65" s="83" customFormat="1">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c r="BC304" s="38"/>
      <c r="BD304" s="38"/>
      <c r="BE304" s="38"/>
      <c r="BF304" s="38"/>
      <c r="BG304" s="38"/>
      <c r="BH304" s="38"/>
      <c r="BI304" s="38"/>
      <c r="BJ304" s="38"/>
      <c r="BK304" s="38"/>
      <c r="BL304" s="38"/>
      <c r="BM304" s="38"/>
    </row>
    <row r="305" spans="12:65" s="83" customFormat="1">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c r="BC305" s="38"/>
      <c r="BD305" s="38"/>
      <c r="BE305" s="38"/>
      <c r="BF305" s="38"/>
      <c r="BG305" s="38"/>
      <c r="BH305" s="38"/>
      <c r="BI305" s="38"/>
      <c r="BJ305" s="38"/>
      <c r="BK305" s="38"/>
      <c r="BL305" s="38"/>
      <c r="BM305" s="38"/>
    </row>
    <row r="306" spans="12:65" s="83" customFormat="1">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c r="BC306" s="38"/>
      <c r="BD306" s="38"/>
      <c r="BE306" s="38"/>
      <c r="BF306" s="38"/>
      <c r="BG306" s="38"/>
      <c r="BH306" s="38"/>
      <c r="BI306" s="38"/>
      <c r="BJ306" s="38"/>
      <c r="BK306" s="38"/>
      <c r="BL306" s="38"/>
      <c r="BM306" s="38"/>
    </row>
    <row r="307" spans="12:65" s="83" customFormat="1">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c r="BC307" s="38"/>
      <c r="BD307" s="38"/>
      <c r="BE307" s="38"/>
      <c r="BF307" s="38"/>
      <c r="BG307" s="38"/>
      <c r="BH307" s="38"/>
      <c r="BI307" s="38"/>
      <c r="BJ307" s="38"/>
      <c r="BK307" s="38"/>
      <c r="BL307" s="38"/>
      <c r="BM307" s="38"/>
    </row>
    <row r="308" spans="12:65" s="83" customFormat="1">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c r="BC308" s="38"/>
      <c r="BD308" s="38"/>
      <c r="BE308" s="38"/>
      <c r="BF308" s="38"/>
      <c r="BG308" s="38"/>
      <c r="BH308" s="38"/>
      <c r="BI308" s="38"/>
      <c r="BJ308" s="38"/>
      <c r="BK308" s="38"/>
      <c r="BL308" s="38"/>
      <c r="BM308" s="38"/>
    </row>
    <row r="309" spans="12:65" s="83" customFormat="1">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c r="BC309" s="38"/>
      <c r="BD309" s="38"/>
      <c r="BE309" s="38"/>
      <c r="BF309" s="38"/>
      <c r="BG309" s="38"/>
      <c r="BH309" s="38"/>
      <c r="BI309" s="38"/>
      <c r="BJ309" s="38"/>
      <c r="BK309" s="38"/>
      <c r="BL309" s="38"/>
      <c r="BM309" s="38"/>
    </row>
    <row r="310" spans="12:65" s="83" customFormat="1">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c r="BC310" s="38"/>
      <c r="BD310" s="38"/>
      <c r="BE310" s="38"/>
      <c r="BF310" s="38"/>
      <c r="BG310" s="38"/>
      <c r="BH310" s="38"/>
      <c r="BI310" s="38"/>
      <c r="BJ310" s="38"/>
      <c r="BK310" s="38"/>
      <c r="BL310" s="38"/>
      <c r="BM310" s="38"/>
    </row>
    <row r="311" spans="12:65" s="83" customFormat="1">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c r="BC311" s="38"/>
      <c r="BD311" s="38"/>
      <c r="BE311" s="38"/>
      <c r="BF311" s="38"/>
      <c r="BG311" s="38"/>
      <c r="BH311" s="38"/>
      <c r="BI311" s="38"/>
      <c r="BJ311" s="38"/>
      <c r="BK311" s="38"/>
      <c r="BL311" s="38"/>
      <c r="BM311" s="38"/>
    </row>
    <row r="312" spans="12:65" s="83" customFormat="1">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c r="BC312" s="38"/>
      <c r="BD312" s="38"/>
      <c r="BE312" s="38"/>
      <c r="BF312" s="38"/>
      <c r="BG312" s="38"/>
      <c r="BH312" s="38"/>
      <c r="BI312" s="38"/>
      <c r="BJ312" s="38"/>
      <c r="BK312" s="38"/>
      <c r="BL312" s="38"/>
      <c r="BM312" s="38"/>
    </row>
    <row r="313" spans="12:65" s="83" customFormat="1">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c r="BC313" s="38"/>
      <c r="BD313" s="38"/>
      <c r="BE313" s="38"/>
      <c r="BF313" s="38"/>
      <c r="BG313" s="38"/>
      <c r="BH313" s="38"/>
      <c r="BI313" s="38"/>
      <c r="BJ313" s="38"/>
      <c r="BK313" s="38"/>
      <c r="BL313" s="38"/>
      <c r="BM313" s="38"/>
    </row>
    <row r="314" spans="12:65" s="83" customFormat="1">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c r="BC314" s="38"/>
      <c r="BD314" s="38"/>
      <c r="BE314" s="38"/>
      <c r="BF314" s="38"/>
      <c r="BG314" s="38"/>
      <c r="BH314" s="38"/>
      <c r="BI314" s="38"/>
      <c r="BJ314" s="38"/>
      <c r="BK314" s="38"/>
      <c r="BL314" s="38"/>
      <c r="BM314" s="38"/>
    </row>
    <row r="315" spans="12:65" s="83" customFormat="1">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c r="BC315" s="38"/>
      <c r="BD315" s="38"/>
      <c r="BE315" s="38"/>
      <c r="BF315" s="38"/>
      <c r="BG315" s="38"/>
      <c r="BH315" s="38"/>
      <c r="BI315" s="38"/>
      <c r="BJ315" s="38"/>
      <c r="BK315" s="38"/>
      <c r="BL315" s="38"/>
      <c r="BM315" s="38"/>
    </row>
    <row r="316" spans="12:65" s="83" customFormat="1">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c r="BC316" s="38"/>
      <c r="BD316" s="38"/>
      <c r="BE316" s="38"/>
      <c r="BF316" s="38"/>
      <c r="BG316" s="38"/>
      <c r="BH316" s="38"/>
      <c r="BI316" s="38"/>
      <c r="BJ316" s="38"/>
      <c r="BK316" s="38"/>
      <c r="BL316" s="38"/>
      <c r="BM316" s="38"/>
    </row>
    <row r="317" spans="12:65" s="83" customFormat="1">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c r="BC317" s="38"/>
      <c r="BD317" s="38"/>
      <c r="BE317" s="38"/>
      <c r="BF317" s="38"/>
      <c r="BG317" s="38"/>
      <c r="BH317" s="38"/>
      <c r="BI317" s="38"/>
      <c r="BJ317" s="38"/>
      <c r="BK317" s="38"/>
      <c r="BL317" s="38"/>
      <c r="BM317" s="38"/>
    </row>
    <row r="318" spans="12:65" s="83" customFormat="1">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c r="BC318" s="38"/>
      <c r="BD318" s="38"/>
      <c r="BE318" s="38"/>
      <c r="BF318" s="38"/>
      <c r="BG318" s="38"/>
      <c r="BH318" s="38"/>
      <c r="BI318" s="38"/>
      <c r="BJ318" s="38"/>
      <c r="BK318" s="38"/>
      <c r="BL318" s="38"/>
      <c r="BM318" s="38"/>
    </row>
    <row r="319" spans="12:65" s="83" customFormat="1">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c r="BC319" s="38"/>
      <c r="BD319" s="38"/>
      <c r="BE319" s="38"/>
      <c r="BF319" s="38"/>
      <c r="BG319" s="38"/>
      <c r="BH319" s="38"/>
      <c r="BI319" s="38"/>
      <c r="BJ319" s="38"/>
      <c r="BK319" s="38"/>
      <c r="BL319" s="38"/>
      <c r="BM319" s="38"/>
    </row>
    <row r="320" spans="12:65" s="83" customFormat="1">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c r="BC320" s="38"/>
      <c r="BD320" s="38"/>
      <c r="BE320" s="38"/>
      <c r="BF320" s="38"/>
      <c r="BG320" s="38"/>
      <c r="BH320" s="38"/>
      <c r="BI320" s="38"/>
      <c r="BJ320" s="38"/>
      <c r="BK320" s="38"/>
      <c r="BL320" s="38"/>
      <c r="BM320" s="38"/>
    </row>
    <row r="321" spans="12:65" s="83" customFormat="1">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c r="BC321" s="38"/>
      <c r="BD321" s="38"/>
      <c r="BE321" s="38"/>
      <c r="BF321" s="38"/>
      <c r="BG321" s="38"/>
      <c r="BH321" s="38"/>
      <c r="BI321" s="38"/>
      <c r="BJ321" s="38"/>
      <c r="BK321" s="38"/>
      <c r="BL321" s="38"/>
      <c r="BM321" s="38"/>
    </row>
    <row r="322" spans="12:65" s="83" customFormat="1">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c r="BC322" s="38"/>
      <c r="BD322" s="38"/>
      <c r="BE322" s="38"/>
      <c r="BF322" s="38"/>
      <c r="BG322" s="38"/>
      <c r="BH322" s="38"/>
      <c r="BI322" s="38"/>
      <c r="BJ322" s="38"/>
      <c r="BK322" s="38"/>
      <c r="BL322" s="38"/>
      <c r="BM322" s="38"/>
    </row>
    <row r="323" spans="12:65" s="83" customFormat="1">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c r="BC323" s="38"/>
      <c r="BD323" s="38"/>
      <c r="BE323" s="38"/>
      <c r="BF323" s="38"/>
      <c r="BG323" s="38"/>
      <c r="BH323" s="38"/>
      <c r="BI323" s="38"/>
      <c r="BJ323" s="38"/>
      <c r="BK323" s="38"/>
      <c r="BL323" s="38"/>
      <c r="BM323" s="38"/>
    </row>
    <row r="324" spans="12:65" s="83" customFormat="1">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c r="BC324" s="38"/>
      <c r="BD324" s="38"/>
      <c r="BE324" s="38"/>
      <c r="BF324" s="38"/>
      <c r="BG324" s="38"/>
      <c r="BH324" s="38"/>
      <c r="BI324" s="38"/>
      <c r="BJ324" s="38"/>
      <c r="BK324" s="38"/>
      <c r="BL324" s="38"/>
      <c r="BM324" s="38"/>
    </row>
    <row r="325" spans="12:65" s="83" customFormat="1">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c r="BC325" s="38"/>
      <c r="BD325" s="38"/>
      <c r="BE325" s="38"/>
      <c r="BF325" s="38"/>
      <c r="BG325" s="38"/>
      <c r="BH325" s="38"/>
      <c r="BI325" s="38"/>
      <c r="BJ325" s="38"/>
      <c r="BK325" s="38"/>
      <c r="BL325" s="38"/>
      <c r="BM325" s="38"/>
    </row>
    <row r="326" spans="12:65" s="83" customFormat="1">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c r="BC326" s="38"/>
      <c r="BD326" s="38"/>
      <c r="BE326" s="38"/>
      <c r="BF326" s="38"/>
      <c r="BG326" s="38"/>
      <c r="BH326" s="38"/>
      <c r="BI326" s="38"/>
      <c r="BJ326" s="38"/>
      <c r="BK326" s="38"/>
      <c r="BL326" s="38"/>
      <c r="BM326" s="38"/>
    </row>
    <row r="327" spans="12:65" s="83" customFormat="1">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c r="BC327" s="38"/>
      <c r="BD327" s="38"/>
      <c r="BE327" s="38"/>
      <c r="BF327" s="38"/>
      <c r="BG327" s="38"/>
      <c r="BH327" s="38"/>
      <c r="BI327" s="38"/>
      <c r="BJ327" s="38"/>
      <c r="BK327" s="38"/>
      <c r="BL327" s="38"/>
      <c r="BM327" s="38"/>
    </row>
    <row r="328" spans="12:65" s="83" customFormat="1">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c r="BC328" s="38"/>
      <c r="BD328" s="38"/>
      <c r="BE328" s="38"/>
      <c r="BF328" s="38"/>
      <c r="BG328" s="38"/>
      <c r="BH328" s="38"/>
      <c r="BI328" s="38"/>
      <c r="BJ328" s="38"/>
      <c r="BK328" s="38"/>
      <c r="BL328" s="38"/>
      <c r="BM328" s="38"/>
    </row>
    <row r="329" spans="12:65" s="83" customFormat="1">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c r="BC329" s="38"/>
      <c r="BD329" s="38"/>
      <c r="BE329" s="38"/>
      <c r="BF329" s="38"/>
      <c r="BG329" s="38"/>
      <c r="BH329" s="38"/>
      <c r="BI329" s="38"/>
      <c r="BJ329" s="38"/>
      <c r="BK329" s="38"/>
      <c r="BL329" s="38"/>
      <c r="BM329" s="38"/>
    </row>
    <row r="330" spans="12:65" s="83" customFormat="1">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c r="BC330" s="38"/>
      <c r="BD330" s="38"/>
      <c r="BE330" s="38"/>
      <c r="BF330" s="38"/>
      <c r="BG330" s="38"/>
      <c r="BH330" s="38"/>
      <c r="BI330" s="38"/>
      <c r="BJ330" s="38"/>
      <c r="BK330" s="38"/>
      <c r="BL330" s="38"/>
      <c r="BM330" s="38"/>
    </row>
    <row r="331" spans="12:65" s="83" customFormat="1">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c r="BC331" s="38"/>
      <c r="BD331" s="38"/>
      <c r="BE331" s="38"/>
      <c r="BF331" s="38"/>
      <c r="BG331" s="38"/>
      <c r="BH331" s="38"/>
      <c r="BI331" s="38"/>
      <c r="BJ331" s="38"/>
      <c r="BK331" s="38"/>
      <c r="BL331" s="38"/>
      <c r="BM331" s="38"/>
    </row>
    <row r="332" spans="12:65" s="83" customFormat="1">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c r="BC332" s="38"/>
      <c r="BD332" s="38"/>
      <c r="BE332" s="38"/>
      <c r="BF332" s="38"/>
      <c r="BG332" s="38"/>
      <c r="BH332" s="38"/>
      <c r="BI332" s="38"/>
      <c r="BJ332" s="38"/>
      <c r="BK332" s="38"/>
      <c r="BL332" s="38"/>
      <c r="BM332" s="38"/>
    </row>
    <row r="333" spans="12:65" s="83" customFormat="1">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c r="BC333" s="38"/>
      <c r="BD333" s="38"/>
      <c r="BE333" s="38"/>
      <c r="BF333" s="38"/>
      <c r="BG333" s="38"/>
      <c r="BH333" s="38"/>
      <c r="BI333" s="38"/>
      <c r="BJ333" s="38"/>
      <c r="BK333" s="38"/>
      <c r="BL333" s="38"/>
      <c r="BM333" s="38"/>
    </row>
    <row r="334" spans="12:65" s="83" customFormat="1">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c r="BC334" s="38"/>
      <c r="BD334" s="38"/>
      <c r="BE334" s="38"/>
      <c r="BF334" s="38"/>
      <c r="BG334" s="38"/>
      <c r="BH334" s="38"/>
      <c r="BI334" s="38"/>
      <c r="BJ334" s="38"/>
      <c r="BK334" s="38"/>
      <c r="BL334" s="38"/>
      <c r="BM334" s="38"/>
    </row>
    <row r="335" spans="12:65" s="83" customFormat="1">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c r="BC335" s="38"/>
      <c r="BD335" s="38"/>
      <c r="BE335" s="38"/>
      <c r="BF335" s="38"/>
      <c r="BG335" s="38"/>
      <c r="BH335" s="38"/>
      <c r="BI335" s="38"/>
      <c r="BJ335" s="38"/>
      <c r="BK335" s="38"/>
      <c r="BL335" s="38"/>
      <c r="BM335" s="38"/>
    </row>
    <row r="336" spans="12:65" s="83" customFormat="1">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c r="BC336" s="38"/>
      <c r="BD336" s="38"/>
      <c r="BE336" s="38"/>
      <c r="BF336" s="38"/>
      <c r="BG336" s="38"/>
      <c r="BH336" s="38"/>
      <c r="BI336" s="38"/>
      <c r="BJ336" s="38"/>
      <c r="BK336" s="38"/>
      <c r="BL336" s="38"/>
      <c r="BM336" s="38"/>
    </row>
    <row r="337" spans="12:65" s="83" customFormat="1">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c r="BC337" s="38"/>
      <c r="BD337" s="38"/>
      <c r="BE337" s="38"/>
      <c r="BF337" s="38"/>
      <c r="BG337" s="38"/>
      <c r="BH337" s="38"/>
      <c r="BI337" s="38"/>
      <c r="BJ337" s="38"/>
      <c r="BK337" s="38"/>
      <c r="BL337" s="38"/>
      <c r="BM337" s="38"/>
    </row>
    <row r="338" spans="12:65" s="83" customFormat="1">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c r="BC338" s="38"/>
      <c r="BD338" s="38"/>
      <c r="BE338" s="38"/>
      <c r="BF338" s="38"/>
      <c r="BG338" s="38"/>
      <c r="BH338" s="38"/>
      <c r="BI338" s="38"/>
      <c r="BJ338" s="38"/>
      <c r="BK338" s="38"/>
      <c r="BL338" s="38"/>
      <c r="BM338" s="38"/>
    </row>
    <row r="339" spans="12:65" s="83" customFormat="1">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c r="BC339" s="38"/>
      <c r="BD339" s="38"/>
      <c r="BE339" s="38"/>
      <c r="BF339" s="38"/>
      <c r="BG339" s="38"/>
      <c r="BH339" s="38"/>
      <c r="BI339" s="38"/>
      <c r="BJ339" s="38"/>
      <c r="BK339" s="38"/>
      <c r="BL339" s="38"/>
      <c r="BM339" s="38"/>
    </row>
    <row r="340" spans="12:65" s="83" customFormat="1">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c r="BC340" s="38"/>
      <c r="BD340" s="38"/>
      <c r="BE340" s="38"/>
      <c r="BF340" s="38"/>
      <c r="BG340" s="38"/>
      <c r="BH340" s="38"/>
      <c r="BI340" s="38"/>
      <c r="BJ340" s="38"/>
      <c r="BK340" s="38"/>
      <c r="BL340" s="38"/>
      <c r="BM340" s="38"/>
    </row>
    <row r="341" spans="12:65" s="83" customFormat="1">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c r="BC341" s="38"/>
      <c r="BD341" s="38"/>
      <c r="BE341" s="38"/>
      <c r="BF341" s="38"/>
      <c r="BG341" s="38"/>
      <c r="BH341" s="38"/>
      <c r="BI341" s="38"/>
      <c r="BJ341" s="38"/>
      <c r="BK341" s="38"/>
      <c r="BL341" s="38"/>
      <c r="BM341" s="38"/>
    </row>
    <row r="342" spans="12:65" s="83" customFormat="1">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c r="BC342" s="38"/>
      <c r="BD342" s="38"/>
      <c r="BE342" s="38"/>
      <c r="BF342" s="38"/>
      <c r="BG342" s="38"/>
      <c r="BH342" s="38"/>
      <c r="BI342" s="38"/>
      <c r="BJ342" s="38"/>
      <c r="BK342" s="38"/>
      <c r="BL342" s="38"/>
      <c r="BM342" s="38"/>
    </row>
    <row r="343" spans="12:65" s="83" customFormat="1">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c r="BC343" s="38"/>
      <c r="BD343" s="38"/>
      <c r="BE343" s="38"/>
      <c r="BF343" s="38"/>
      <c r="BG343" s="38"/>
      <c r="BH343" s="38"/>
      <c r="BI343" s="38"/>
      <c r="BJ343" s="38"/>
      <c r="BK343" s="38"/>
      <c r="BL343" s="38"/>
      <c r="BM343" s="38"/>
    </row>
    <row r="344" spans="12:65" s="83" customFormat="1">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c r="BC344" s="38"/>
      <c r="BD344" s="38"/>
      <c r="BE344" s="38"/>
      <c r="BF344" s="38"/>
      <c r="BG344" s="38"/>
      <c r="BH344" s="38"/>
      <c r="BI344" s="38"/>
      <c r="BJ344" s="38"/>
      <c r="BK344" s="38"/>
      <c r="BL344" s="38"/>
      <c r="BM344" s="38"/>
    </row>
    <row r="345" spans="12:65" s="83" customFormat="1">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c r="BC345" s="38"/>
      <c r="BD345" s="38"/>
      <c r="BE345" s="38"/>
      <c r="BF345" s="38"/>
      <c r="BG345" s="38"/>
      <c r="BH345" s="38"/>
      <c r="BI345" s="38"/>
      <c r="BJ345" s="38"/>
      <c r="BK345" s="38"/>
      <c r="BL345" s="38"/>
      <c r="BM345" s="38"/>
    </row>
    <row r="346" spans="12:65" s="83" customFormat="1">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c r="BC346" s="38"/>
      <c r="BD346" s="38"/>
      <c r="BE346" s="38"/>
      <c r="BF346" s="38"/>
      <c r="BG346" s="38"/>
      <c r="BH346" s="38"/>
      <c r="BI346" s="38"/>
      <c r="BJ346" s="38"/>
      <c r="BK346" s="38"/>
      <c r="BL346" s="38"/>
      <c r="BM346" s="38"/>
    </row>
    <row r="347" spans="12:65" s="83" customFormat="1">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c r="BC347" s="38"/>
      <c r="BD347" s="38"/>
      <c r="BE347" s="38"/>
      <c r="BF347" s="38"/>
      <c r="BG347" s="38"/>
      <c r="BH347" s="38"/>
      <c r="BI347" s="38"/>
      <c r="BJ347" s="38"/>
      <c r="BK347" s="38"/>
      <c r="BL347" s="38"/>
      <c r="BM347" s="38"/>
    </row>
    <row r="348" spans="12:65" s="83" customFormat="1">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c r="BC348" s="38"/>
      <c r="BD348" s="38"/>
      <c r="BE348" s="38"/>
      <c r="BF348" s="38"/>
      <c r="BG348" s="38"/>
      <c r="BH348" s="38"/>
      <c r="BI348" s="38"/>
      <c r="BJ348" s="38"/>
      <c r="BK348" s="38"/>
      <c r="BL348" s="38"/>
      <c r="BM348" s="38"/>
    </row>
    <row r="349" spans="12:65" s="83" customFormat="1">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c r="BC349" s="38"/>
      <c r="BD349" s="38"/>
      <c r="BE349" s="38"/>
      <c r="BF349" s="38"/>
      <c r="BG349" s="38"/>
      <c r="BH349" s="38"/>
      <c r="BI349" s="38"/>
      <c r="BJ349" s="38"/>
      <c r="BK349" s="38"/>
      <c r="BL349" s="38"/>
      <c r="BM349" s="38"/>
    </row>
    <row r="350" spans="12:65" s="83" customFormat="1">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c r="BC350" s="38"/>
      <c r="BD350" s="38"/>
      <c r="BE350" s="38"/>
      <c r="BF350" s="38"/>
      <c r="BG350" s="38"/>
      <c r="BH350" s="38"/>
      <c r="BI350" s="38"/>
      <c r="BJ350" s="38"/>
      <c r="BK350" s="38"/>
      <c r="BL350" s="38"/>
      <c r="BM350" s="38"/>
    </row>
    <row r="351" spans="12:65" s="83" customFormat="1">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c r="BC351" s="38"/>
      <c r="BD351" s="38"/>
      <c r="BE351" s="38"/>
      <c r="BF351" s="38"/>
      <c r="BG351" s="38"/>
      <c r="BH351" s="38"/>
      <c r="BI351" s="38"/>
      <c r="BJ351" s="38"/>
      <c r="BK351" s="38"/>
      <c r="BL351" s="38"/>
      <c r="BM351" s="38"/>
    </row>
    <row r="352" spans="12:65" s="83" customFormat="1">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c r="BC352" s="38"/>
      <c r="BD352" s="38"/>
      <c r="BE352" s="38"/>
      <c r="BF352" s="38"/>
      <c r="BG352" s="38"/>
      <c r="BH352" s="38"/>
      <c r="BI352" s="38"/>
      <c r="BJ352" s="38"/>
      <c r="BK352" s="38"/>
      <c r="BL352" s="38"/>
      <c r="BM352" s="38"/>
    </row>
    <row r="353" spans="12:65" s="83" customFormat="1">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c r="BC353" s="38"/>
      <c r="BD353" s="38"/>
      <c r="BE353" s="38"/>
      <c r="BF353" s="38"/>
      <c r="BG353" s="38"/>
      <c r="BH353" s="38"/>
      <c r="BI353" s="38"/>
      <c r="BJ353" s="38"/>
      <c r="BK353" s="38"/>
      <c r="BL353" s="38"/>
      <c r="BM353" s="38"/>
    </row>
    <row r="354" spans="12:65" s="83" customFormat="1">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c r="BC354" s="38"/>
      <c r="BD354" s="38"/>
      <c r="BE354" s="38"/>
      <c r="BF354" s="38"/>
      <c r="BG354" s="38"/>
      <c r="BH354" s="38"/>
      <c r="BI354" s="38"/>
      <c r="BJ354" s="38"/>
      <c r="BK354" s="38"/>
      <c r="BL354" s="38"/>
      <c r="BM354" s="38"/>
    </row>
    <row r="355" spans="12:65" s="83" customFormat="1">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c r="BC355" s="38"/>
      <c r="BD355" s="38"/>
      <c r="BE355" s="38"/>
      <c r="BF355" s="38"/>
      <c r="BG355" s="38"/>
      <c r="BH355" s="38"/>
      <c r="BI355" s="38"/>
      <c r="BJ355" s="38"/>
      <c r="BK355" s="38"/>
      <c r="BL355" s="38"/>
      <c r="BM355" s="38"/>
    </row>
    <row r="356" spans="12:65" s="83" customFormat="1">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c r="BC356" s="38"/>
      <c r="BD356" s="38"/>
      <c r="BE356" s="38"/>
      <c r="BF356" s="38"/>
      <c r="BG356" s="38"/>
      <c r="BH356" s="38"/>
      <c r="BI356" s="38"/>
      <c r="BJ356" s="38"/>
      <c r="BK356" s="38"/>
      <c r="BL356" s="38"/>
      <c r="BM356" s="38"/>
    </row>
    <row r="357" spans="12:65" s="83" customFormat="1">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c r="BC357" s="38"/>
      <c r="BD357" s="38"/>
      <c r="BE357" s="38"/>
      <c r="BF357" s="38"/>
      <c r="BG357" s="38"/>
      <c r="BH357" s="38"/>
      <c r="BI357" s="38"/>
      <c r="BJ357" s="38"/>
      <c r="BK357" s="38"/>
      <c r="BL357" s="38"/>
      <c r="BM357" s="38"/>
    </row>
    <row r="358" spans="12:65" s="83" customFormat="1">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c r="BB358" s="38"/>
      <c r="BC358" s="38"/>
      <c r="BD358" s="38"/>
      <c r="BE358" s="38"/>
      <c r="BF358" s="38"/>
      <c r="BG358" s="38"/>
      <c r="BH358" s="38"/>
      <c r="BI358" s="38"/>
      <c r="BJ358" s="38"/>
      <c r="BK358" s="38"/>
      <c r="BL358" s="38"/>
      <c r="BM358" s="38"/>
    </row>
    <row r="359" spans="12:65" s="83" customFormat="1">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c r="BB359" s="38"/>
      <c r="BC359" s="38"/>
      <c r="BD359" s="38"/>
      <c r="BE359" s="38"/>
      <c r="BF359" s="38"/>
      <c r="BG359" s="38"/>
      <c r="BH359" s="38"/>
      <c r="BI359" s="38"/>
      <c r="BJ359" s="38"/>
      <c r="BK359" s="38"/>
      <c r="BL359" s="38"/>
      <c r="BM359" s="38"/>
    </row>
    <row r="360" spans="12:65" s="83" customFormat="1">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c r="BC360" s="38"/>
      <c r="BD360" s="38"/>
      <c r="BE360" s="38"/>
      <c r="BF360" s="38"/>
      <c r="BG360" s="38"/>
      <c r="BH360" s="38"/>
      <c r="BI360" s="38"/>
      <c r="BJ360" s="38"/>
      <c r="BK360" s="38"/>
      <c r="BL360" s="38"/>
      <c r="BM360" s="38"/>
    </row>
    <row r="361" spans="12:65" s="83" customFormat="1">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c r="BC361" s="38"/>
      <c r="BD361" s="38"/>
      <c r="BE361" s="38"/>
      <c r="BF361" s="38"/>
      <c r="BG361" s="38"/>
      <c r="BH361" s="38"/>
      <c r="BI361" s="38"/>
      <c r="BJ361" s="38"/>
      <c r="BK361" s="38"/>
      <c r="BL361" s="38"/>
      <c r="BM361" s="38"/>
    </row>
    <row r="362" spans="12:65" s="83" customFormat="1">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c r="BC362" s="38"/>
      <c r="BD362" s="38"/>
      <c r="BE362" s="38"/>
      <c r="BF362" s="38"/>
      <c r="BG362" s="38"/>
      <c r="BH362" s="38"/>
      <c r="BI362" s="38"/>
      <c r="BJ362" s="38"/>
      <c r="BK362" s="38"/>
      <c r="BL362" s="38"/>
      <c r="BM362" s="38"/>
    </row>
    <row r="363" spans="12:65" s="83" customFormat="1">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c r="BB363" s="38"/>
      <c r="BC363" s="38"/>
      <c r="BD363" s="38"/>
      <c r="BE363" s="38"/>
      <c r="BF363" s="38"/>
      <c r="BG363" s="38"/>
      <c r="BH363" s="38"/>
      <c r="BI363" s="38"/>
      <c r="BJ363" s="38"/>
      <c r="BK363" s="38"/>
      <c r="BL363" s="38"/>
      <c r="BM363" s="38"/>
    </row>
    <row r="364" spans="12:65" s="83" customFormat="1">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c r="BB364" s="38"/>
      <c r="BC364" s="38"/>
      <c r="BD364" s="38"/>
      <c r="BE364" s="38"/>
      <c r="BF364" s="38"/>
      <c r="BG364" s="38"/>
      <c r="BH364" s="38"/>
      <c r="BI364" s="38"/>
      <c r="BJ364" s="38"/>
      <c r="BK364" s="38"/>
      <c r="BL364" s="38"/>
      <c r="BM364" s="38"/>
    </row>
    <row r="365" spans="12:65" s="83" customFormat="1">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c r="BB365" s="38"/>
      <c r="BC365" s="38"/>
      <c r="BD365" s="38"/>
      <c r="BE365" s="38"/>
      <c r="BF365" s="38"/>
      <c r="BG365" s="38"/>
      <c r="BH365" s="38"/>
      <c r="BI365" s="38"/>
      <c r="BJ365" s="38"/>
      <c r="BK365" s="38"/>
      <c r="BL365" s="38"/>
      <c r="BM365" s="38"/>
    </row>
    <row r="366" spans="12:65" s="83" customFormat="1">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c r="BB366" s="38"/>
      <c r="BC366" s="38"/>
      <c r="BD366" s="38"/>
      <c r="BE366" s="38"/>
      <c r="BF366" s="38"/>
      <c r="BG366" s="38"/>
      <c r="BH366" s="38"/>
      <c r="BI366" s="38"/>
      <c r="BJ366" s="38"/>
      <c r="BK366" s="38"/>
      <c r="BL366" s="38"/>
      <c r="BM366" s="38"/>
    </row>
    <row r="367" spans="12:65" s="83" customFormat="1">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c r="BB367" s="38"/>
      <c r="BC367" s="38"/>
      <c r="BD367" s="38"/>
      <c r="BE367" s="38"/>
      <c r="BF367" s="38"/>
      <c r="BG367" s="38"/>
      <c r="BH367" s="38"/>
      <c r="BI367" s="38"/>
      <c r="BJ367" s="38"/>
      <c r="BK367" s="38"/>
      <c r="BL367" s="38"/>
      <c r="BM367" s="38"/>
    </row>
    <row r="368" spans="12:65" s="83" customFormat="1">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c r="BB368" s="38"/>
      <c r="BC368" s="38"/>
      <c r="BD368" s="38"/>
      <c r="BE368" s="38"/>
      <c r="BF368" s="38"/>
      <c r="BG368" s="38"/>
      <c r="BH368" s="38"/>
      <c r="BI368" s="38"/>
      <c r="BJ368" s="38"/>
      <c r="BK368" s="38"/>
      <c r="BL368" s="38"/>
      <c r="BM368" s="38"/>
    </row>
    <row r="369" spans="12:65" s="83" customFormat="1">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c r="BB369" s="38"/>
      <c r="BC369" s="38"/>
      <c r="BD369" s="38"/>
      <c r="BE369" s="38"/>
      <c r="BF369" s="38"/>
      <c r="BG369" s="38"/>
      <c r="BH369" s="38"/>
      <c r="BI369" s="38"/>
      <c r="BJ369" s="38"/>
      <c r="BK369" s="38"/>
      <c r="BL369" s="38"/>
      <c r="BM369" s="38"/>
    </row>
    <row r="370" spans="12:65" s="83" customFormat="1">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c r="BB370" s="38"/>
      <c r="BC370" s="38"/>
      <c r="BD370" s="38"/>
      <c r="BE370" s="38"/>
      <c r="BF370" s="38"/>
      <c r="BG370" s="38"/>
      <c r="BH370" s="38"/>
      <c r="BI370" s="38"/>
      <c r="BJ370" s="38"/>
      <c r="BK370" s="38"/>
      <c r="BL370" s="38"/>
      <c r="BM370" s="38"/>
    </row>
    <row r="371" spans="12:65" s="83" customFormat="1">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c r="BB371" s="38"/>
      <c r="BC371" s="38"/>
      <c r="BD371" s="38"/>
      <c r="BE371" s="38"/>
      <c r="BF371" s="38"/>
      <c r="BG371" s="38"/>
      <c r="BH371" s="38"/>
      <c r="BI371" s="38"/>
      <c r="BJ371" s="38"/>
      <c r="BK371" s="38"/>
      <c r="BL371" s="38"/>
      <c r="BM371" s="38"/>
    </row>
    <row r="372" spans="12:65" s="83" customFormat="1">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c r="BB372" s="38"/>
      <c r="BC372" s="38"/>
      <c r="BD372" s="38"/>
      <c r="BE372" s="38"/>
      <c r="BF372" s="38"/>
      <c r="BG372" s="38"/>
      <c r="BH372" s="38"/>
      <c r="BI372" s="38"/>
      <c r="BJ372" s="38"/>
      <c r="BK372" s="38"/>
      <c r="BL372" s="38"/>
      <c r="BM372" s="38"/>
    </row>
    <row r="373" spans="12:65" s="83" customFormat="1">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c r="BB373" s="38"/>
      <c r="BC373" s="38"/>
      <c r="BD373" s="38"/>
      <c r="BE373" s="38"/>
      <c r="BF373" s="38"/>
      <c r="BG373" s="38"/>
      <c r="BH373" s="38"/>
      <c r="BI373" s="38"/>
      <c r="BJ373" s="38"/>
      <c r="BK373" s="38"/>
      <c r="BL373" s="38"/>
      <c r="BM373" s="38"/>
    </row>
    <row r="374" spans="12:65" s="83" customFormat="1">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c r="BC374" s="38"/>
      <c r="BD374" s="38"/>
      <c r="BE374" s="38"/>
      <c r="BF374" s="38"/>
      <c r="BG374" s="38"/>
      <c r="BH374" s="38"/>
      <c r="BI374" s="38"/>
      <c r="BJ374" s="38"/>
      <c r="BK374" s="38"/>
      <c r="BL374" s="38"/>
      <c r="BM374" s="38"/>
    </row>
    <row r="375" spans="12:65" s="83" customFormat="1">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c r="BB375" s="38"/>
      <c r="BC375" s="38"/>
      <c r="BD375" s="38"/>
      <c r="BE375" s="38"/>
      <c r="BF375" s="38"/>
      <c r="BG375" s="38"/>
      <c r="BH375" s="38"/>
      <c r="BI375" s="38"/>
      <c r="BJ375" s="38"/>
      <c r="BK375" s="38"/>
      <c r="BL375" s="38"/>
      <c r="BM375" s="38"/>
    </row>
    <row r="376" spans="12:65" s="83" customFormat="1">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c r="BB376" s="38"/>
      <c r="BC376" s="38"/>
      <c r="BD376" s="38"/>
      <c r="BE376" s="38"/>
      <c r="BF376" s="38"/>
      <c r="BG376" s="38"/>
      <c r="BH376" s="38"/>
      <c r="BI376" s="38"/>
      <c r="BJ376" s="38"/>
      <c r="BK376" s="38"/>
      <c r="BL376" s="38"/>
      <c r="BM376" s="38"/>
    </row>
    <row r="377" spans="12:65" s="83" customFormat="1">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c r="BB377" s="38"/>
      <c r="BC377" s="38"/>
      <c r="BD377" s="38"/>
      <c r="BE377" s="38"/>
      <c r="BF377" s="38"/>
      <c r="BG377" s="38"/>
      <c r="BH377" s="38"/>
      <c r="BI377" s="38"/>
      <c r="BJ377" s="38"/>
      <c r="BK377" s="38"/>
      <c r="BL377" s="38"/>
      <c r="BM377" s="38"/>
    </row>
    <row r="378" spans="12:65" s="83" customFormat="1">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c r="BC378" s="38"/>
      <c r="BD378" s="38"/>
      <c r="BE378" s="38"/>
      <c r="BF378" s="38"/>
      <c r="BG378" s="38"/>
      <c r="BH378" s="38"/>
      <c r="BI378" s="38"/>
      <c r="BJ378" s="38"/>
      <c r="BK378" s="38"/>
      <c r="BL378" s="38"/>
      <c r="BM378" s="38"/>
    </row>
    <row r="379" spans="12:65" s="83" customFormat="1">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c r="BB379" s="38"/>
      <c r="BC379" s="38"/>
      <c r="BD379" s="38"/>
      <c r="BE379" s="38"/>
      <c r="BF379" s="38"/>
      <c r="BG379" s="38"/>
      <c r="BH379" s="38"/>
      <c r="BI379" s="38"/>
      <c r="BJ379" s="38"/>
      <c r="BK379" s="38"/>
      <c r="BL379" s="38"/>
      <c r="BM379" s="38"/>
    </row>
    <row r="380" spans="12:65" s="83" customFormat="1">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c r="BB380" s="38"/>
      <c r="BC380" s="38"/>
      <c r="BD380" s="38"/>
      <c r="BE380" s="38"/>
      <c r="BF380" s="38"/>
      <c r="BG380" s="38"/>
      <c r="BH380" s="38"/>
      <c r="BI380" s="38"/>
      <c r="BJ380" s="38"/>
      <c r="BK380" s="38"/>
      <c r="BL380" s="38"/>
      <c r="BM380" s="38"/>
    </row>
    <row r="381" spans="12:65" s="83" customFormat="1">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c r="BB381" s="38"/>
      <c r="BC381" s="38"/>
      <c r="BD381" s="38"/>
      <c r="BE381" s="38"/>
      <c r="BF381" s="38"/>
      <c r="BG381" s="38"/>
      <c r="BH381" s="38"/>
      <c r="BI381" s="38"/>
      <c r="BJ381" s="38"/>
      <c r="BK381" s="38"/>
      <c r="BL381" s="38"/>
      <c r="BM381" s="38"/>
    </row>
    <row r="382" spans="12:65" s="83" customFormat="1">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c r="BB382" s="38"/>
      <c r="BC382" s="38"/>
      <c r="BD382" s="38"/>
      <c r="BE382" s="38"/>
      <c r="BF382" s="38"/>
      <c r="BG382" s="38"/>
      <c r="BH382" s="38"/>
      <c r="BI382" s="38"/>
      <c r="BJ382" s="38"/>
      <c r="BK382" s="38"/>
      <c r="BL382" s="38"/>
      <c r="BM382" s="38"/>
    </row>
    <row r="383" spans="12:65" s="83" customFormat="1">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c r="BB383" s="38"/>
      <c r="BC383" s="38"/>
      <c r="BD383" s="38"/>
      <c r="BE383" s="38"/>
      <c r="BF383" s="38"/>
      <c r="BG383" s="38"/>
      <c r="BH383" s="38"/>
      <c r="BI383" s="38"/>
      <c r="BJ383" s="38"/>
      <c r="BK383" s="38"/>
      <c r="BL383" s="38"/>
      <c r="BM383" s="38"/>
    </row>
    <row r="384" spans="12:65" s="83" customFormat="1">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c r="BB384" s="38"/>
      <c r="BC384" s="38"/>
      <c r="BD384" s="38"/>
      <c r="BE384" s="38"/>
      <c r="BF384" s="38"/>
      <c r="BG384" s="38"/>
      <c r="BH384" s="38"/>
      <c r="BI384" s="38"/>
      <c r="BJ384" s="38"/>
      <c r="BK384" s="38"/>
      <c r="BL384" s="38"/>
      <c r="BM384" s="38"/>
    </row>
    <row r="385" spans="12:65" s="83" customFormat="1">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c r="BB385" s="38"/>
      <c r="BC385" s="38"/>
      <c r="BD385" s="38"/>
      <c r="BE385" s="38"/>
      <c r="BF385" s="38"/>
      <c r="BG385" s="38"/>
      <c r="BH385" s="38"/>
      <c r="BI385" s="38"/>
      <c r="BJ385" s="38"/>
      <c r="BK385" s="38"/>
      <c r="BL385" s="38"/>
      <c r="BM385" s="38"/>
    </row>
    <row r="386" spans="12:65" s="83" customFormat="1">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c r="BC386" s="38"/>
      <c r="BD386" s="38"/>
      <c r="BE386" s="38"/>
      <c r="BF386" s="38"/>
      <c r="BG386" s="38"/>
      <c r="BH386" s="38"/>
      <c r="BI386" s="38"/>
      <c r="BJ386" s="38"/>
      <c r="BK386" s="38"/>
      <c r="BL386" s="38"/>
      <c r="BM386" s="38"/>
    </row>
    <row r="387" spans="12:65" s="83" customFormat="1">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c r="BB387" s="38"/>
      <c r="BC387" s="38"/>
      <c r="BD387" s="38"/>
      <c r="BE387" s="38"/>
      <c r="BF387" s="38"/>
      <c r="BG387" s="38"/>
      <c r="BH387" s="38"/>
      <c r="BI387" s="38"/>
      <c r="BJ387" s="38"/>
      <c r="BK387" s="38"/>
      <c r="BL387" s="38"/>
      <c r="BM387" s="38"/>
    </row>
    <row r="388" spans="12:65" s="83" customFormat="1">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c r="BB388" s="38"/>
      <c r="BC388" s="38"/>
      <c r="BD388" s="38"/>
      <c r="BE388" s="38"/>
      <c r="BF388" s="38"/>
      <c r="BG388" s="38"/>
      <c r="BH388" s="38"/>
      <c r="BI388" s="38"/>
      <c r="BJ388" s="38"/>
      <c r="BK388" s="38"/>
      <c r="BL388" s="38"/>
      <c r="BM388" s="38"/>
    </row>
    <row r="389" spans="12:65" s="83" customFormat="1">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c r="BB389" s="38"/>
      <c r="BC389" s="38"/>
      <c r="BD389" s="38"/>
      <c r="BE389" s="38"/>
      <c r="BF389" s="38"/>
      <c r="BG389" s="38"/>
      <c r="BH389" s="38"/>
      <c r="BI389" s="38"/>
      <c r="BJ389" s="38"/>
      <c r="BK389" s="38"/>
      <c r="BL389" s="38"/>
      <c r="BM389" s="38"/>
    </row>
    <row r="390" spans="12:65" s="83" customFormat="1">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c r="BB390" s="38"/>
      <c r="BC390" s="38"/>
      <c r="BD390" s="38"/>
      <c r="BE390" s="38"/>
      <c r="BF390" s="38"/>
      <c r="BG390" s="38"/>
      <c r="BH390" s="38"/>
      <c r="BI390" s="38"/>
      <c r="BJ390" s="38"/>
      <c r="BK390" s="38"/>
      <c r="BL390" s="38"/>
      <c r="BM390" s="38"/>
    </row>
    <row r="391" spans="12:65" s="83" customFormat="1">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c r="BB391" s="38"/>
      <c r="BC391" s="38"/>
      <c r="BD391" s="38"/>
      <c r="BE391" s="38"/>
      <c r="BF391" s="38"/>
      <c r="BG391" s="38"/>
      <c r="BH391" s="38"/>
      <c r="BI391" s="38"/>
      <c r="BJ391" s="38"/>
      <c r="BK391" s="38"/>
      <c r="BL391" s="38"/>
      <c r="BM391" s="38"/>
    </row>
  </sheetData>
  <sheetProtection password="E3DD" sheet="1"/>
  <mergeCells count="9">
    <mergeCell ref="A29:K29"/>
    <mergeCell ref="A33:K33"/>
    <mergeCell ref="A3:K3"/>
    <mergeCell ref="A5:K5"/>
    <mergeCell ref="A13:K13"/>
    <mergeCell ref="A19:K19"/>
    <mergeCell ref="A23:K23"/>
    <mergeCell ref="A25:K25"/>
    <mergeCell ref="A21:K21"/>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A133"/>
  <sheetViews>
    <sheetView showGridLines="0" tabSelected="1" zoomScale="80" zoomScaleNormal="80" workbookViewId="0"/>
  </sheetViews>
  <sheetFormatPr defaultRowHeight="15"/>
  <cols>
    <col min="1" max="1" width="2.7109375" style="9" customWidth="1"/>
    <col min="2" max="2" width="18.42578125" style="9" customWidth="1"/>
    <col min="3" max="3" width="39.7109375" style="9" customWidth="1"/>
    <col min="4" max="4" width="21.85546875" style="9" customWidth="1"/>
    <col min="5" max="5" width="17.5703125" style="9" customWidth="1"/>
    <col min="6" max="7" width="20.7109375" style="9" customWidth="1"/>
    <col min="8" max="27" width="13.140625" style="9" customWidth="1"/>
    <col min="28" max="16384" width="9.140625" style="9"/>
  </cols>
  <sheetData>
    <row r="1" spans="1:27" s="2" customFormat="1" ht="26.25">
      <c r="A1" s="1" t="s">
        <v>55</v>
      </c>
      <c r="B1" s="1"/>
    </row>
    <row r="2" spans="1:27" s="4" customFormat="1" ht="15.75">
      <c r="A2" s="3"/>
      <c r="B2" s="144"/>
      <c r="C2" s="144"/>
      <c r="D2" s="144"/>
    </row>
    <row r="3" spans="1:27" s="4" customFormat="1" ht="26.25">
      <c r="A3" s="5"/>
      <c r="B3" s="54" t="s">
        <v>43</v>
      </c>
      <c r="D3" s="6"/>
      <c r="F3" s="7"/>
    </row>
    <row r="4" spans="1:27" s="4" customFormat="1" ht="7.5" customHeight="1" thickBot="1">
      <c r="A4" s="5"/>
      <c r="B4" s="5"/>
    </row>
    <row r="5" spans="1:27" s="4" customFormat="1" ht="27" thickBot="1">
      <c r="A5" s="5"/>
      <c r="B5" s="110" t="s">
        <v>15</v>
      </c>
      <c r="C5" s="111"/>
      <c r="E5" s="159" t="s">
        <v>19</v>
      </c>
      <c r="F5" s="160"/>
    </row>
    <row r="6" spans="1:27" s="4" customFormat="1" ht="27" thickBot="1">
      <c r="A6" s="5"/>
      <c r="B6" s="110" t="s">
        <v>14</v>
      </c>
      <c r="C6" s="111"/>
      <c r="E6" s="161" t="s">
        <v>0</v>
      </c>
      <c r="F6" s="162"/>
    </row>
    <row r="7" spans="1:27" s="4" customFormat="1" ht="27" thickBot="1">
      <c r="A7" s="5"/>
      <c r="B7" s="110" t="s">
        <v>35</v>
      </c>
      <c r="C7" s="111"/>
      <c r="E7" s="70" t="s">
        <v>1</v>
      </c>
      <c r="F7" s="69" t="s">
        <v>34</v>
      </c>
    </row>
    <row r="8" spans="1:27" s="4" customFormat="1" ht="27" thickBot="1">
      <c r="A8" s="5"/>
      <c r="B8" s="110" t="s">
        <v>73</v>
      </c>
      <c r="C8" s="111"/>
      <c r="E8" s="147" t="s">
        <v>18</v>
      </c>
      <c r="F8" s="148"/>
    </row>
    <row r="9" spans="1:27" s="4" customFormat="1" ht="27" thickBot="1">
      <c r="A9" s="5"/>
      <c r="B9" s="110" t="s">
        <v>36</v>
      </c>
      <c r="C9" s="118"/>
      <c r="E9" s="163" t="s">
        <v>25</v>
      </c>
      <c r="F9" s="164"/>
    </row>
    <row r="10" spans="1:27" s="4" customFormat="1" ht="27" thickBot="1">
      <c r="A10" s="5"/>
      <c r="B10" s="112" t="s">
        <v>58</v>
      </c>
      <c r="C10" s="113"/>
    </row>
    <row r="11" spans="1:27" s="4" customFormat="1" ht="27" thickBot="1">
      <c r="A11" s="5"/>
      <c r="B11" s="110" t="s">
        <v>59</v>
      </c>
      <c r="C11" s="114"/>
      <c r="E11" s="85"/>
      <c r="F11" s="85"/>
    </row>
    <row r="12" spans="1:27" s="4" customFormat="1" ht="15" customHeight="1">
      <c r="A12" s="5"/>
      <c r="B12" s="5"/>
      <c r="D12" s="6"/>
      <c r="E12" s="7"/>
      <c r="F12" s="7"/>
    </row>
    <row r="13" spans="1:27" s="4" customFormat="1" ht="26.25">
      <c r="A13" s="5"/>
      <c r="B13" s="54" t="s">
        <v>42</v>
      </c>
      <c r="D13" s="6"/>
      <c r="F13" s="7"/>
    </row>
    <row r="14" spans="1:27" s="4" customFormat="1" ht="11.25" customHeight="1">
      <c r="A14" s="5"/>
      <c r="B14" s="5"/>
      <c r="D14" s="8"/>
    </row>
    <row r="15" spans="1:27">
      <c r="D15" s="10"/>
      <c r="E15" s="36" t="s">
        <v>13</v>
      </c>
      <c r="F15" s="11"/>
      <c r="G15" s="12"/>
      <c r="H15" s="12"/>
      <c r="I15" s="12"/>
      <c r="J15" s="12"/>
      <c r="K15" s="12"/>
      <c r="L15" s="12"/>
      <c r="M15" s="12"/>
      <c r="N15" s="12"/>
      <c r="O15" s="12"/>
      <c r="P15" s="12"/>
      <c r="Q15" s="12"/>
      <c r="R15" s="12"/>
      <c r="S15" s="12"/>
      <c r="T15" s="12"/>
      <c r="U15" s="12"/>
      <c r="V15" s="12"/>
      <c r="W15" s="12"/>
      <c r="X15" s="12"/>
      <c r="Y15" s="12"/>
      <c r="Z15" s="12"/>
      <c r="AA15" s="12"/>
    </row>
    <row r="16" spans="1:27">
      <c r="B16" s="156" t="s">
        <v>5</v>
      </c>
      <c r="C16" s="145" t="s">
        <v>16</v>
      </c>
      <c r="D16" s="146"/>
      <c r="E16" s="102"/>
      <c r="F16" s="13"/>
      <c r="G16" s="14"/>
      <c r="H16" s="14"/>
      <c r="I16" s="14"/>
      <c r="J16" s="14"/>
      <c r="K16" s="14"/>
      <c r="L16" s="14"/>
      <c r="M16" s="14"/>
      <c r="N16" s="14"/>
      <c r="O16" s="14"/>
      <c r="P16" s="14"/>
      <c r="Q16" s="14"/>
      <c r="R16" s="14"/>
      <c r="S16" s="14"/>
      <c r="T16" s="14"/>
      <c r="U16" s="14"/>
      <c r="V16" s="14"/>
      <c r="W16" s="14"/>
      <c r="X16" s="14"/>
      <c r="Y16" s="14"/>
      <c r="Z16" s="14"/>
      <c r="AA16" s="14"/>
    </row>
    <row r="17" spans="2:27">
      <c r="B17" s="156"/>
      <c r="C17" s="145" t="s">
        <v>3</v>
      </c>
      <c r="D17" s="146"/>
      <c r="E17" s="107"/>
      <c r="F17" s="13"/>
      <c r="G17" s="14"/>
      <c r="H17" s="14"/>
      <c r="I17" s="14"/>
      <c r="J17" s="14"/>
      <c r="K17" s="14"/>
      <c r="L17" s="14"/>
      <c r="M17" s="14"/>
      <c r="N17" s="14"/>
      <c r="O17" s="14"/>
      <c r="P17" s="14"/>
      <c r="Q17" s="14"/>
      <c r="R17" s="14"/>
      <c r="S17" s="14"/>
      <c r="T17" s="14"/>
      <c r="U17" s="14"/>
      <c r="V17" s="14"/>
      <c r="W17" s="14"/>
      <c r="X17" s="14"/>
      <c r="Y17" s="14"/>
      <c r="Z17" s="14"/>
      <c r="AA17" s="14"/>
    </row>
    <row r="18" spans="2:27">
      <c r="B18" s="156"/>
      <c r="C18" s="145" t="s">
        <v>2</v>
      </c>
      <c r="D18" s="146"/>
      <c r="E18" s="103"/>
      <c r="F18" s="13"/>
      <c r="G18" s="14"/>
      <c r="H18" s="14"/>
      <c r="I18" s="14"/>
      <c r="J18" s="14"/>
      <c r="K18" s="14"/>
      <c r="L18" s="14"/>
      <c r="M18" s="14"/>
      <c r="N18" s="14"/>
      <c r="O18" s="14"/>
      <c r="P18" s="14"/>
      <c r="Q18" s="14"/>
      <c r="R18" s="14"/>
      <c r="S18" s="14"/>
      <c r="T18" s="14"/>
      <c r="U18" s="14"/>
      <c r="V18" s="14"/>
      <c r="W18" s="14"/>
      <c r="X18" s="14"/>
      <c r="Y18" s="14"/>
      <c r="Z18" s="14"/>
      <c r="AA18" s="14"/>
    </row>
    <row r="19" spans="2:27">
      <c r="B19" s="156"/>
      <c r="C19" s="145" t="s">
        <v>4</v>
      </c>
      <c r="D19" s="146"/>
      <c r="E19" s="103"/>
      <c r="F19" s="13"/>
      <c r="G19" s="14"/>
      <c r="H19" s="14"/>
      <c r="I19" s="14"/>
      <c r="J19" s="14"/>
      <c r="K19" s="14"/>
      <c r="L19" s="14"/>
      <c r="M19" s="14"/>
      <c r="N19" s="14"/>
      <c r="O19" s="14"/>
      <c r="P19" s="14"/>
      <c r="Q19" s="14"/>
      <c r="R19" s="14"/>
      <c r="S19" s="14"/>
      <c r="T19" s="14"/>
      <c r="U19" s="14"/>
      <c r="V19" s="14"/>
      <c r="W19" s="14"/>
      <c r="X19" s="14"/>
      <c r="Y19" s="14"/>
      <c r="Z19" s="14"/>
      <c r="AA19" s="14"/>
    </row>
    <row r="20" spans="2:27">
      <c r="B20" s="156"/>
      <c r="C20" s="145" t="s">
        <v>27</v>
      </c>
      <c r="D20" s="146"/>
      <c r="E20" s="103"/>
      <c r="F20" s="13"/>
      <c r="G20" s="14"/>
      <c r="H20" s="14"/>
      <c r="I20" s="14"/>
      <c r="J20" s="14"/>
      <c r="K20" s="14"/>
      <c r="L20" s="14"/>
      <c r="M20" s="14"/>
      <c r="N20" s="14"/>
      <c r="O20" s="14"/>
      <c r="P20" s="14"/>
      <c r="Q20" s="14"/>
      <c r="R20" s="14"/>
      <c r="S20" s="14"/>
      <c r="T20" s="14"/>
      <c r="U20" s="14"/>
      <c r="V20" s="14"/>
      <c r="W20" s="14"/>
      <c r="X20" s="14"/>
      <c r="Y20" s="14"/>
      <c r="Z20" s="14"/>
      <c r="AA20" s="14"/>
    </row>
    <row r="21" spans="2:27">
      <c r="B21" s="156"/>
      <c r="C21" s="145" t="s">
        <v>17</v>
      </c>
      <c r="D21" s="146"/>
      <c r="E21" s="107"/>
      <c r="F21" s="13"/>
      <c r="G21" s="14"/>
      <c r="H21" s="14"/>
      <c r="I21" s="14"/>
      <c r="J21" s="14"/>
      <c r="K21" s="14"/>
      <c r="L21" s="14"/>
      <c r="M21" s="14"/>
      <c r="N21" s="14"/>
      <c r="O21" s="14"/>
      <c r="P21" s="14"/>
      <c r="Q21" s="14"/>
      <c r="R21" s="14"/>
      <c r="S21" s="14"/>
      <c r="T21" s="14"/>
      <c r="U21" s="14"/>
      <c r="V21" s="14"/>
      <c r="W21" s="14"/>
      <c r="X21" s="14"/>
      <c r="Y21" s="14"/>
      <c r="Z21" s="14"/>
      <c r="AA21" s="14"/>
    </row>
    <row r="22" spans="2:27" s="17" customFormat="1">
      <c r="B22" s="156"/>
      <c r="C22" s="145" t="s">
        <v>6</v>
      </c>
      <c r="D22" s="146"/>
      <c r="E22" s="104"/>
      <c r="F22" s="15"/>
      <c r="G22" s="16"/>
      <c r="H22" s="16"/>
      <c r="I22" s="16"/>
      <c r="J22" s="16"/>
      <c r="K22" s="16"/>
      <c r="L22" s="16"/>
      <c r="M22" s="16"/>
      <c r="N22" s="16"/>
      <c r="O22" s="16"/>
      <c r="P22" s="16"/>
      <c r="Q22" s="16"/>
      <c r="R22" s="16"/>
      <c r="S22" s="16"/>
      <c r="T22" s="16"/>
      <c r="U22" s="16"/>
      <c r="V22" s="16"/>
      <c r="W22" s="16"/>
      <c r="X22" s="16"/>
      <c r="Y22" s="16"/>
      <c r="Z22" s="16"/>
      <c r="AA22" s="16"/>
    </row>
    <row r="23" spans="2:27" ht="15" customHeight="1">
      <c r="B23" s="156"/>
      <c r="C23" s="145" t="str">
        <f>"Base year Energy ("&amp;E20&amp;")"</f>
        <v>Base year Energy ()</v>
      </c>
      <c r="D23" s="146"/>
      <c r="E23" s="119"/>
      <c r="F23" s="13"/>
      <c r="G23" s="14"/>
      <c r="H23" s="14"/>
      <c r="I23" s="14"/>
      <c r="J23" s="14"/>
      <c r="K23" s="14"/>
      <c r="L23" s="14"/>
      <c r="M23" s="14"/>
      <c r="N23" s="14"/>
      <c r="O23" s="14"/>
      <c r="P23" s="14"/>
      <c r="Q23" s="14"/>
      <c r="R23" s="14"/>
      <c r="S23" s="14"/>
      <c r="T23" s="14"/>
      <c r="U23" s="14"/>
      <c r="V23" s="14"/>
      <c r="W23" s="14"/>
      <c r="X23" s="14"/>
      <c r="Y23" s="14"/>
      <c r="Z23" s="14"/>
      <c r="AA23" s="14"/>
    </row>
    <row r="24" spans="2:27" ht="15" customHeight="1">
      <c r="B24" s="156"/>
      <c r="C24" s="145" t="str">
        <f>"Base year Throughput ("&amp;E21&amp;")"</f>
        <v>Base year Throughput ()</v>
      </c>
      <c r="D24" s="146"/>
      <c r="E24" s="119"/>
      <c r="F24" s="13"/>
      <c r="G24" s="14"/>
      <c r="H24" s="14"/>
      <c r="I24" s="14"/>
      <c r="J24" s="14"/>
      <c r="K24" s="14"/>
      <c r="L24" s="14"/>
      <c r="M24" s="14"/>
      <c r="N24" s="14"/>
      <c r="O24" s="14"/>
      <c r="P24" s="14"/>
      <c r="Q24" s="14"/>
      <c r="R24" s="14"/>
      <c r="S24" s="14"/>
      <c r="T24" s="14"/>
      <c r="U24" s="14"/>
      <c r="V24" s="14"/>
      <c r="W24" s="14"/>
      <c r="X24" s="14"/>
      <c r="Y24" s="14"/>
      <c r="Z24" s="14"/>
      <c r="AA24" s="14"/>
    </row>
    <row r="25" spans="2:27" s="14" customFormat="1" hidden="1">
      <c r="B25" s="156"/>
      <c r="C25" s="145" t="str">
        <f>"Assumed TP Throughput ("&amp;E21&amp;")"</f>
        <v>Assumed TP Throughput ()</v>
      </c>
      <c r="D25" s="146"/>
      <c r="E25" s="120"/>
    </row>
    <row r="26" spans="2:27" s="14" customFormat="1" ht="15.2" customHeight="1">
      <c r="B26" s="156" t="s">
        <v>8</v>
      </c>
      <c r="C26" s="145" t="str">
        <f>"Value of latest agreement target ("&amp;E20&amp;")"</f>
        <v>Value of latest agreement target ()</v>
      </c>
      <c r="D26" s="146"/>
      <c r="E26" s="119"/>
      <c r="F26" s="19"/>
      <c r="G26" s="20"/>
      <c r="H26" s="20"/>
      <c r="I26" s="20"/>
      <c r="J26" s="20"/>
      <c r="K26" s="20"/>
      <c r="L26" s="20"/>
      <c r="M26" s="20"/>
      <c r="N26" s="20"/>
      <c r="O26" s="20"/>
      <c r="P26" s="20"/>
      <c r="Q26" s="20"/>
      <c r="R26" s="20"/>
      <c r="S26" s="20"/>
      <c r="T26" s="20"/>
      <c r="U26" s="20"/>
      <c r="V26" s="20"/>
      <c r="W26" s="20"/>
      <c r="X26" s="20"/>
      <c r="Y26" s="20"/>
      <c r="Z26" s="20"/>
      <c r="AA26" s="20"/>
    </row>
    <row r="27" spans="2:27" s="14" customFormat="1" ht="15.2" hidden="1" customHeight="1">
      <c r="B27" s="156"/>
      <c r="C27" s="157" t="s">
        <v>21</v>
      </c>
      <c r="D27" s="146"/>
      <c r="E27" s="106">
        <v>0</v>
      </c>
      <c r="F27" s="43"/>
      <c r="G27" s="44"/>
      <c r="H27" s="44"/>
      <c r="I27" s="44"/>
      <c r="J27" s="44"/>
      <c r="K27" s="44"/>
      <c r="L27" s="44"/>
      <c r="M27" s="44"/>
      <c r="N27" s="44"/>
      <c r="O27" s="44"/>
      <c r="P27" s="44"/>
      <c r="Q27" s="44"/>
      <c r="R27" s="44"/>
      <c r="S27" s="44"/>
      <c r="T27" s="44"/>
      <c r="U27" s="44"/>
      <c r="V27" s="44"/>
      <c r="W27" s="44"/>
      <c r="X27" s="44"/>
      <c r="Y27" s="44"/>
      <c r="Z27" s="44"/>
      <c r="AA27" s="44"/>
    </row>
    <row r="28" spans="2:27" s="14" customFormat="1" ht="15.2" customHeight="1">
      <c r="B28" s="156"/>
      <c r="C28" s="145" t="s">
        <v>22</v>
      </c>
      <c r="D28" s="146"/>
      <c r="E28" s="108"/>
      <c r="F28" s="21"/>
      <c r="G28" s="22"/>
      <c r="H28" s="22"/>
      <c r="I28" s="22"/>
      <c r="J28" s="22"/>
      <c r="K28" s="22"/>
      <c r="L28" s="22"/>
      <c r="M28" s="22"/>
      <c r="N28" s="22"/>
      <c r="O28" s="22"/>
      <c r="P28" s="22"/>
      <c r="Q28" s="22"/>
      <c r="R28" s="22"/>
      <c r="S28" s="22"/>
      <c r="T28" s="22"/>
      <c r="U28" s="22"/>
      <c r="V28" s="22"/>
      <c r="W28" s="22"/>
      <c r="X28" s="22"/>
      <c r="Y28" s="22"/>
      <c r="Z28" s="22"/>
      <c r="AA28" s="22"/>
    </row>
    <row r="29" spans="2:27" s="14" customFormat="1" ht="15.2" hidden="1" customHeight="1">
      <c r="B29" s="115"/>
      <c r="C29" s="153" t="s">
        <v>23</v>
      </c>
      <c r="D29" s="154"/>
      <c r="E29" s="52"/>
      <c r="F29" s="45"/>
      <c r="G29" s="46"/>
      <c r="H29" s="46"/>
      <c r="I29" s="46"/>
      <c r="J29" s="46"/>
      <c r="K29" s="46"/>
      <c r="L29" s="46"/>
      <c r="M29" s="46"/>
      <c r="N29" s="46"/>
      <c r="O29" s="46"/>
      <c r="P29" s="46"/>
      <c r="Q29" s="46"/>
      <c r="R29" s="46"/>
      <c r="S29" s="46"/>
      <c r="T29" s="46"/>
      <c r="U29" s="46"/>
      <c r="V29" s="46"/>
      <c r="W29" s="46"/>
      <c r="X29" s="46"/>
      <c r="Y29" s="46"/>
      <c r="Z29" s="46"/>
      <c r="AA29" s="46"/>
    </row>
    <row r="30" spans="2:27">
      <c r="B30" s="18"/>
      <c r="C30" s="16"/>
      <c r="D30" s="16"/>
      <c r="E30" s="23"/>
      <c r="F30" s="14"/>
      <c r="G30" s="14"/>
      <c r="H30" s="14"/>
      <c r="I30" s="14"/>
      <c r="J30" s="14"/>
      <c r="K30" s="14"/>
      <c r="L30" s="14"/>
      <c r="M30" s="14"/>
      <c r="N30" s="14"/>
      <c r="O30" s="14"/>
      <c r="P30" s="14"/>
      <c r="Q30" s="14"/>
      <c r="R30" s="14"/>
      <c r="S30" s="14"/>
      <c r="T30" s="14"/>
      <c r="U30" s="14"/>
      <c r="V30" s="14"/>
      <c r="W30" s="14"/>
      <c r="X30" s="14"/>
      <c r="Y30" s="14"/>
      <c r="Z30" s="14"/>
      <c r="AA30" s="14"/>
    </row>
    <row r="31" spans="2:27" ht="27.75" customHeight="1">
      <c r="B31" s="47" t="s">
        <v>11</v>
      </c>
      <c r="C31" s="145" t="s">
        <v>64</v>
      </c>
      <c r="D31" s="146"/>
      <c r="E31" s="109"/>
      <c r="F31" s="13"/>
      <c r="G31" s="14"/>
      <c r="H31" s="14"/>
      <c r="I31" s="14"/>
      <c r="J31" s="14"/>
      <c r="K31" s="14"/>
      <c r="L31" s="14"/>
      <c r="M31" s="14"/>
      <c r="N31" s="14"/>
      <c r="O31" s="14"/>
      <c r="P31" s="14"/>
      <c r="Q31" s="14"/>
      <c r="R31" s="14"/>
      <c r="S31" s="14"/>
      <c r="T31" s="14"/>
      <c r="U31" s="14"/>
      <c r="V31" s="14"/>
      <c r="W31" s="14"/>
      <c r="X31" s="14"/>
      <c r="Y31" s="14"/>
      <c r="Z31" s="14"/>
      <c r="AA31" s="14"/>
    </row>
    <row r="32" spans="2:27">
      <c r="B32" s="25"/>
      <c r="C32" s="26"/>
      <c r="D32" s="26"/>
      <c r="E32" s="27"/>
      <c r="F32" s="14"/>
      <c r="G32" s="14"/>
      <c r="H32" s="14"/>
      <c r="I32" s="14"/>
      <c r="J32" s="14"/>
      <c r="K32" s="14"/>
      <c r="L32" s="14"/>
      <c r="M32" s="14"/>
      <c r="N32" s="14"/>
      <c r="O32" s="14"/>
      <c r="P32" s="14"/>
      <c r="Q32" s="14"/>
      <c r="R32" s="14"/>
      <c r="S32" s="14"/>
      <c r="T32" s="14"/>
      <c r="U32" s="14"/>
      <c r="V32" s="14"/>
      <c r="W32" s="14"/>
      <c r="X32" s="14"/>
      <c r="Y32" s="14"/>
      <c r="Z32" s="14"/>
      <c r="AA32" s="14"/>
    </row>
    <row r="33" spans="2:27" ht="26.25" customHeight="1">
      <c r="B33" s="149" t="s">
        <v>44</v>
      </c>
      <c r="C33" s="149"/>
      <c r="D33" s="149"/>
      <c r="E33" s="149"/>
      <c r="F33" s="149"/>
      <c r="G33" s="14"/>
      <c r="H33" s="14"/>
      <c r="I33" s="14"/>
      <c r="J33" s="14"/>
      <c r="K33" s="14"/>
      <c r="L33" s="14"/>
      <c r="M33" s="14"/>
      <c r="N33" s="14"/>
      <c r="O33" s="14"/>
      <c r="P33" s="14"/>
      <c r="Q33" s="14"/>
      <c r="R33" s="14"/>
      <c r="S33" s="14"/>
      <c r="T33" s="14"/>
      <c r="U33" s="14"/>
      <c r="V33" s="14"/>
      <c r="W33" s="14"/>
      <c r="X33" s="14"/>
      <c r="Y33" s="14"/>
      <c r="Z33" s="14"/>
      <c r="AA33" s="14"/>
    </row>
    <row r="34" spans="2:27" ht="15" customHeight="1">
      <c r="B34" s="155" t="s">
        <v>62</v>
      </c>
      <c r="C34" s="155"/>
      <c r="D34" s="155"/>
      <c r="E34" s="155"/>
      <c r="F34" s="155"/>
      <c r="G34" s="155"/>
      <c r="H34" s="155"/>
      <c r="I34" s="14"/>
      <c r="J34" s="14"/>
      <c r="K34" s="14"/>
      <c r="L34" s="14"/>
      <c r="M34" s="14"/>
      <c r="N34" s="14"/>
      <c r="O34" s="14"/>
      <c r="P34" s="14"/>
      <c r="Q34" s="14"/>
      <c r="R34" s="14"/>
      <c r="S34" s="14"/>
      <c r="T34" s="14"/>
      <c r="U34" s="14"/>
      <c r="V34" s="14"/>
      <c r="W34" s="14"/>
      <c r="X34" s="14"/>
      <c r="Y34" s="14"/>
      <c r="Z34" s="14"/>
      <c r="AA34" s="14"/>
    </row>
    <row r="35" spans="2:27" ht="60.75" customHeight="1">
      <c r="B35" s="18"/>
      <c r="C35" s="16"/>
      <c r="D35" s="28"/>
      <c r="E35" s="14"/>
      <c r="F35" s="14"/>
      <c r="G35" s="14"/>
      <c r="H35" s="14"/>
      <c r="I35" s="14"/>
      <c r="J35" s="14"/>
      <c r="K35" s="14"/>
      <c r="L35" s="14"/>
      <c r="M35" s="14"/>
      <c r="N35" s="14"/>
      <c r="O35" s="14"/>
      <c r="P35" s="14"/>
      <c r="Q35" s="14"/>
      <c r="R35" s="14"/>
      <c r="S35" s="14"/>
      <c r="T35" s="14"/>
      <c r="U35" s="14"/>
      <c r="V35" s="14"/>
      <c r="W35" s="14"/>
      <c r="X35" s="14"/>
      <c r="Y35" s="14"/>
      <c r="Z35" s="14"/>
      <c r="AA35" s="14"/>
    </row>
    <row r="36" spans="2:27" ht="30">
      <c r="B36" s="29"/>
      <c r="C36" s="28"/>
      <c r="D36" s="48" t="str">
        <f>"Fuel Conversion Factors (tC/"&amp;E20&amp;")"</f>
        <v>Fuel Conversion Factors (tC/)</v>
      </c>
      <c r="E36" s="98" t="s">
        <v>13</v>
      </c>
      <c r="F36" s="99" t="s">
        <v>67</v>
      </c>
      <c r="G36" s="97" t="s">
        <v>68</v>
      </c>
    </row>
    <row r="37" spans="2:27" ht="51" customHeight="1">
      <c r="B37" s="165" t="s">
        <v>12</v>
      </c>
      <c r="C37" s="24" t="s">
        <v>16</v>
      </c>
      <c r="D37" s="34"/>
      <c r="E37" s="35">
        <f>F37</f>
        <v>0</v>
      </c>
      <c r="F37" s="100">
        <f>E16</f>
        <v>0</v>
      </c>
      <c r="G37" s="105"/>
    </row>
    <row r="38" spans="2:27" ht="36.75" customHeight="1">
      <c r="B38" s="165"/>
      <c r="C38" s="24" t="s">
        <v>10</v>
      </c>
      <c r="D38" s="72" t="str">
        <f>IF(AND(E25&gt;E38,(E25-E38)&gt;E25/10),"More than 10% Reduction","")</f>
        <v/>
      </c>
      <c r="E38" s="127">
        <f>IF(F38=0,SUM(G38:G38),F38)</f>
        <v>0</v>
      </c>
      <c r="F38" s="128"/>
      <c r="G38" s="129"/>
    </row>
    <row r="39" spans="2:27">
      <c r="B39" s="165"/>
      <c r="C39" s="24" t="str">
        <f>"Electricity used (PRIMARY) ("&amp;E20&amp;")"</f>
        <v>Electricity used (PRIMARY) ()</v>
      </c>
      <c r="D39" s="130">
        <f>IF(E20="MWh",ROUND(0.52037*12/44/2.6,4)/1000*1000,IF(E20="GJ",ROUND(0.52037*12/44/2.6,4)/1000/0.0036,IF(E20="PJ",ROUND(0.52037*12/44/2.6,4)/1000/0.0000000036,ROUND(0.52037*12/44/2.6,4)/1000)))</f>
        <v>5.4600000000000006E-5</v>
      </c>
      <c r="E39" s="127">
        <f t="shared" ref="E39:E62" si="0">IF(F39=0,SUM(G39:G39),F39)</f>
        <v>0</v>
      </c>
      <c r="F39" s="128"/>
      <c r="G39" s="129"/>
    </row>
    <row r="40" spans="2:27">
      <c r="B40" s="165"/>
      <c r="C40" s="24" t="str">
        <f>"Natural Gas used ("&amp;E20&amp;")"</f>
        <v>Natural Gas used ()</v>
      </c>
      <c r="D40" s="130">
        <f>IF(E20="MWh",ROUND(0.18521*12/44,4)/1000*1000,IF(E20="GJ",ROUND(0.18521*12/44,4)/1000/0.0036,IF(E20="PJ",ROUND(0.18521*12/44,4)/1000/0.0000000036,ROUND(0.18521*12/44,4)/1000)))</f>
        <v>5.0500000000000001E-5</v>
      </c>
      <c r="E40" s="127">
        <f t="shared" si="0"/>
        <v>0</v>
      </c>
      <c r="F40" s="128"/>
      <c r="G40" s="129"/>
    </row>
    <row r="41" spans="2:27">
      <c r="B41" s="165"/>
      <c r="C41" s="24" t="str">
        <f>"Fuel Oil used ("&amp;E20&amp;")"</f>
        <v>Fuel Oil used ()</v>
      </c>
      <c r="D41" s="130">
        <f>IF(E20="MWh",ROUND(0.26826*12/44,4)/1000*1000,IF(E20="GJ",ROUND(0.26826*12/44,4)/1000/0.0036,IF(E20="PJ",ROUND(0.26826*12/44,4)/1000/0.0000000036,ROUND(0.26826*12/44,4)/1000)))</f>
        <v>7.3200000000000004E-5</v>
      </c>
      <c r="E41" s="127">
        <f t="shared" si="0"/>
        <v>0</v>
      </c>
      <c r="F41" s="128"/>
      <c r="G41" s="129"/>
    </row>
    <row r="42" spans="2:27">
      <c r="B42" s="165"/>
      <c r="C42" s="24" t="str">
        <f>"Coal used ("&amp;E20&amp;")"</f>
        <v>Coal used ()</v>
      </c>
      <c r="D42" s="130">
        <f>IF(E20="MWh",ROUND(0.29117*12/44,4)/1000*1000,IF(E20="GJ",ROUND(0.29117*12/44,4)/1000/0.0036,IF(E20="PJ",ROUND(0.29117*12/44,4)/1000/0.0000000036,ROUND(0.29117*12/44,4)/1000)))</f>
        <v>7.9399999999999992E-5</v>
      </c>
      <c r="E42" s="127">
        <f t="shared" si="0"/>
        <v>0</v>
      </c>
      <c r="F42" s="131"/>
      <c r="G42" s="129"/>
    </row>
    <row r="43" spans="2:27">
      <c r="B43" s="165"/>
      <c r="C43" s="24" t="str">
        <f>"Coke used ("&amp;E20&amp;")"</f>
        <v>Coke used ()</v>
      </c>
      <c r="D43" s="130">
        <f>IF(E20="MWh",ROUND(0.117,4)/1000*1000,IF(E20="GJ",ROUND(0.117,4)/1000/0.0036,IF(E20="PJ",ROUND(0.117,4)/1000/0.0000000036,ROUND(0.117,4)/1000)))</f>
        <v>1.1700000000000001E-4</v>
      </c>
      <c r="E43" s="127">
        <f t="shared" si="0"/>
        <v>0</v>
      </c>
      <c r="F43" s="131"/>
      <c r="G43" s="129"/>
    </row>
    <row r="44" spans="2:27">
      <c r="B44" s="165"/>
      <c r="C44" s="24" t="str">
        <f>"LPG used ("&amp;E20&amp;")"</f>
        <v>LPG used ()</v>
      </c>
      <c r="D44" s="130">
        <f>IF(E20="MWh",ROUND(0.21455*12/44,4)/1000*1000,IF(E20="GJ",ROUND(0.21455*12/44,4)/1000/0.0036,IF(E20="PJ",ROUND(0.21455*12/44,4)/1000/0.0000000036,ROUND(0.21455*12/44,4)/1000)))</f>
        <v>5.8500000000000006E-5</v>
      </c>
      <c r="E44" s="127">
        <f t="shared" si="0"/>
        <v>0</v>
      </c>
      <c r="F44" s="131"/>
      <c r="G44" s="129"/>
    </row>
    <row r="45" spans="2:27">
      <c r="B45" s="165"/>
      <c r="C45" s="24" t="str">
        <f>"Ethane used ("&amp;E20&amp;")"</f>
        <v>Ethane used ()</v>
      </c>
      <c r="D45" s="130">
        <f>IF(E20="MWh",ROUND(0.0545,4)/1000*1000,IF(E20="GJ",ROUND(0.0545,4)/1000/0.0036,IF(E20="PJ",ROUND(0.0545,4)/1000/0.0000000036,ROUND(0.0545,4)/1000)))</f>
        <v>5.4499999999999997E-5</v>
      </c>
      <c r="E45" s="127">
        <f t="shared" si="0"/>
        <v>0</v>
      </c>
      <c r="F45" s="131"/>
      <c r="G45" s="129"/>
    </row>
    <row r="46" spans="2:27">
      <c r="B46" s="165"/>
      <c r="C46" s="24" t="str">
        <f>"Kerosene used ("&amp;E20&amp;")"</f>
        <v>Kerosene used ()</v>
      </c>
      <c r="D46" s="130">
        <f>IF(E20="MWh",ROUND(0.24682*12/44,4)/1000*1000,IF(E20="GJ",ROUND(0.24682*12/44,4)/1000/0.0036,IF(E20="PJ",ROUND(0.24682*12/44,4)/1000/0.0000000036,ROUND(0.24682*12/44,4)/1000)))</f>
        <v>6.7299999999999996E-5</v>
      </c>
      <c r="E46" s="127">
        <f t="shared" si="0"/>
        <v>0</v>
      </c>
      <c r="F46" s="131"/>
      <c r="G46" s="129"/>
    </row>
    <row r="47" spans="2:27">
      <c r="B47" s="165"/>
      <c r="C47" s="24" t="str">
        <f>"Petrol used ("&amp;E20&amp;")"</f>
        <v>Petrol used ()</v>
      </c>
      <c r="D47" s="130">
        <f>IF(E20="MWh",ROUND(0.2357*12/44,4)/1000*1000,IF(E20="GJ",ROUND(0.2357*12/44,4)/1000/0.0036,IF(E20="PJ",ROUND(0.2357*12/44,4)/1000/0.0000000036,ROUND(0.2357*12/44,4)/1000)))</f>
        <v>6.4299999999999991E-5</v>
      </c>
      <c r="E47" s="127">
        <f t="shared" si="0"/>
        <v>0</v>
      </c>
      <c r="F47" s="131"/>
      <c r="G47" s="129"/>
    </row>
    <row r="48" spans="2:27" ht="15" customHeight="1">
      <c r="B48" s="165"/>
      <c r="C48" s="24" t="str">
        <f>"Gas Oil/ Diesel Oil used ("&amp;E20&amp;")"</f>
        <v>Gas Oil/ Diesel Oil used ()</v>
      </c>
      <c r="D48" s="130">
        <f>IF(E20="MWh",ROUND(0.27778*12/44,4)/1000*1000,IF(E20="GJ",ROUND(0.27778*12/44,4)/1000/0.0036,IF(E20="PJ",ROUND(0.27778*12/44,4)/1000/0.0000000036,ROUND(0.27778*12/44,4)/1000)))</f>
        <v>7.5800000000000013E-5</v>
      </c>
      <c r="E48" s="127">
        <f t="shared" si="0"/>
        <v>0</v>
      </c>
      <c r="F48" s="131"/>
      <c r="G48" s="129"/>
    </row>
    <row r="49" spans="2:27">
      <c r="B49" s="165"/>
      <c r="C49" s="24" t="str">
        <f>"Naphtha used ("&amp;E20&amp;")"</f>
        <v>Naphtha used ()</v>
      </c>
      <c r="D49" s="130">
        <f>IF(E20="MWh",ROUND(0.23669*12/44,4)/1000*1000,IF(E20="GJ",ROUND(0.23669*12/44,4)/1000/0.0036,IF(E20="PJ",ROUND(0.23669*12/44,4)/1000/0.0000000036,ROUND(0.23669*12/44,4)/1000)))</f>
        <v>6.4599999999999998E-5</v>
      </c>
      <c r="E49" s="127">
        <f t="shared" si="0"/>
        <v>0</v>
      </c>
      <c r="F49" s="131"/>
      <c r="G49" s="129"/>
    </row>
    <row r="50" spans="2:27">
      <c r="B50" s="165"/>
      <c r="C50" s="24" t="str">
        <f>"Petroleum Coke used ("&amp;E20&amp;")"</f>
        <v>Petroleum Coke used ()</v>
      </c>
      <c r="D50" s="130">
        <f>IF(E20="MWh",ROUND(0.33307*12/44,4)/1000*1000,IF(E20="GJ",ROUND(0.33307*12/44,4)/1000/0.0036,IF(E20="PJ",ROUND(0.33307*12/44,4)/1000/0.0000000036,ROUND(0.33307*12/44,4)/1000)))</f>
        <v>9.0800000000000012E-5</v>
      </c>
      <c r="E50" s="127">
        <f t="shared" si="0"/>
        <v>0</v>
      </c>
      <c r="F50" s="131"/>
      <c r="G50" s="129"/>
    </row>
    <row r="51" spans="2:27">
      <c r="B51" s="165"/>
      <c r="C51" s="24" t="str">
        <f>"Refinery Gas used ("&amp;E20&amp;")"</f>
        <v>Refinery Gas used ()</v>
      </c>
      <c r="D51" s="130">
        <f>IF(E20="MWh",ROUND(0.24591*12/44,4)/1000*1000,IF(E20="GJ",ROUND(0.24591*12/44,4)/1000/0.0036,IF(E20="PJ",ROUND(0.24591*12/44,4)/1000/0.0000000036,ROUND(0.24591*12/44,4)/1000)))</f>
        <v>6.7100000000000005E-5</v>
      </c>
      <c r="E51" s="127">
        <f t="shared" si="0"/>
        <v>0</v>
      </c>
      <c r="F51" s="131"/>
      <c r="G51" s="129"/>
    </row>
    <row r="52" spans="2:27">
      <c r="B52" s="165"/>
      <c r="C52" s="132" t="str">
        <f>"Other fuel - 01 - used ("&amp;E20&amp;")"</f>
        <v>Other fuel - 01 - used ()</v>
      </c>
      <c r="D52" s="133"/>
      <c r="E52" s="127">
        <f t="shared" si="0"/>
        <v>0</v>
      </c>
      <c r="F52" s="131"/>
      <c r="G52" s="129"/>
    </row>
    <row r="53" spans="2:27">
      <c r="B53" s="165"/>
      <c r="C53" s="132" t="str">
        <f>"Other fuel - 02 - used ("&amp;E20&amp;")"</f>
        <v>Other fuel - 02 - used ()</v>
      </c>
      <c r="D53" s="133"/>
      <c r="E53" s="127">
        <f t="shared" si="0"/>
        <v>0</v>
      </c>
      <c r="F53" s="131"/>
      <c r="G53" s="129"/>
    </row>
    <row r="54" spans="2:27">
      <c r="B54" s="165"/>
      <c r="C54" s="132" t="str">
        <f>"Other fuel - 03 - used ("&amp;E20&amp;")"</f>
        <v>Other fuel - 03 - used ()</v>
      </c>
      <c r="D54" s="133"/>
      <c r="E54" s="127">
        <f t="shared" si="0"/>
        <v>0</v>
      </c>
      <c r="F54" s="131"/>
      <c r="G54" s="129"/>
    </row>
    <row r="55" spans="2:27">
      <c r="B55" s="165"/>
      <c r="C55" s="132" t="str">
        <f>"Other fuel - 04 - used ("&amp;E20&amp;")"</f>
        <v>Other fuel - 04 - used ()</v>
      </c>
      <c r="D55" s="133"/>
      <c r="E55" s="127">
        <f t="shared" si="0"/>
        <v>0</v>
      </c>
      <c r="F55" s="131"/>
      <c r="G55" s="129"/>
    </row>
    <row r="56" spans="2:27">
      <c r="B56" s="165"/>
      <c r="C56" s="132" t="str">
        <f>"Other fuel - 05 - used ("&amp;E20&amp;")"</f>
        <v>Other fuel - 05 - used ()</v>
      </c>
      <c r="D56" s="133"/>
      <c r="E56" s="127">
        <f t="shared" si="0"/>
        <v>0</v>
      </c>
      <c r="F56" s="131"/>
      <c r="G56" s="129"/>
    </row>
    <row r="57" spans="2:27">
      <c r="B57" s="165"/>
      <c r="C57" s="132" t="str">
        <f>"Other fuel - 06 - used ("&amp;E20&amp;")"</f>
        <v>Other fuel - 06 - used ()</v>
      </c>
      <c r="D57" s="133"/>
      <c r="E57" s="127">
        <f t="shared" si="0"/>
        <v>0</v>
      </c>
      <c r="F57" s="131"/>
      <c r="G57" s="129"/>
    </row>
    <row r="58" spans="2:27">
      <c r="B58" s="165"/>
      <c r="C58" s="132" t="str">
        <f>"Other fuel - 07 - used ("&amp;E20&amp;")"</f>
        <v>Other fuel - 07 - used ()</v>
      </c>
      <c r="D58" s="133"/>
      <c r="E58" s="127">
        <f t="shared" si="0"/>
        <v>0</v>
      </c>
      <c r="F58" s="131"/>
      <c r="G58" s="129"/>
    </row>
    <row r="59" spans="2:27">
      <c r="B59" s="165"/>
      <c r="C59" s="132" t="str">
        <f>"Other fuel - 08 - used ("&amp;E20&amp;")"</f>
        <v>Other fuel - 08 - used ()</v>
      </c>
      <c r="D59" s="133"/>
      <c r="E59" s="127">
        <f t="shared" si="0"/>
        <v>0</v>
      </c>
      <c r="F59" s="131"/>
      <c r="G59" s="129"/>
    </row>
    <row r="60" spans="2:27">
      <c r="B60" s="165"/>
      <c r="C60" s="132" t="str">
        <f>"Other fuel - 09 - used ("&amp;E20&amp;")"</f>
        <v>Other fuel - 09 - used ()</v>
      </c>
      <c r="D60" s="133"/>
      <c r="E60" s="127">
        <f t="shared" si="0"/>
        <v>0</v>
      </c>
      <c r="F60" s="131"/>
      <c r="G60" s="129"/>
    </row>
    <row r="61" spans="2:27">
      <c r="B61" s="165"/>
      <c r="C61" s="132" t="str">
        <f>"Other fuel - 10 - used ("&amp;E20&amp;")"</f>
        <v>Other fuel - 10 - used ()</v>
      </c>
      <c r="D61" s="133"/>
      <c r="E61" s="127">
        <f t="shared" si="0"/>
        <v>0</v>
      </c>
      <c r="F61" s="131"/>
      <c r="G61" s="129"/>
    </row>
    <row r="62" spans="2:27">
      <c r="B62" s="165"/>
      <c r="C62" s="132" t="str">
        <f>"Other fuel - 11 - used ("&amp;E20&amp;")"</f>
        <v>Other fuel - 11 - used ()</v>
      </c>
      <c r="D62" s="134"/>
      <c r="E62" s="127">
        <f t="shared" si="0"/>
        <v>0</v>
      </c>
      <c r="F62" s="131"/>
      <c r="G62" s="129"/>
    </row>
    <row r="63" spans="2:27" ht="15" customHeight="1">
      <c r="B63" s="165"/>
      <c r="C63" s="91" t="s">
        <v>7</v>
      </c>
      <c r="D63" s="135"/>
      <c r="E63" s="140">
        <f>IF(SUM(E39:E62)=0,0,ROUND((SUM(E39:E62)), 14-(1+INT(LOG10(ABS(SUM(E39:E62)))))))</f>
        <v>0</v>
      </c>
      <c r="F63" s="136" t="str">
        <f>IF(AND(SUM(F38:F62)=0,SUM(G38:G62)=0),"No data entered",IF(E18=1,"Single Facility TU",(IF(AND(SUM(F38:F62)&gt;0,SUM(G38:G62)&gt;0),"TU &amp; Facility data entered", IF(SUM(F38:F62)&gt;0, "TU data entered","Facility data entered")))))</f>
        <v>No data entered</v>
      </c>
      <c r="G63" s="137"/>
    </row>
    <row r="64" spans="2:27" ht="15" hidden="1" customHeight="1">
      <c r="B64" s="80"/>
      <c r="C64" s="81"/>
      <c r="D64" s="81"/>
      <c r="E64" s="82"/>
      <c r="F64" s="14"/>
      <c r="G64" s="14"/>
      <c r="H64" s="14"/>
      <c r="I64" s="14"/>
      <c r="J64" s="14"/>
      <c r="K64" s="14"/>
      <c r="L64" s="14"/>
      <c r="M64" s="14"/>
      <c r="N64" s="14"/>
      <c r="O64" s="14"/>
      <c r="P64" s="14"/>
      <c r="Q64" s="14"/>
      <c r="R64" s="14"/>
      <c r="S64" s="14"/>
      <c r="T64" s="14"/>
      <c r="U64" s="14"/>
      <c r="V64" s="14"/>
      <c r="W64" s="14"/>
      <c r="X64" s="14"/>
      <c r="Y64" s="14"/>
      <c r="Z64" s="14"/>
      <c r="AA64" s="14"/>
    </row>
    <row r="65" spans="2:27" ht="15" hidden="1" customHeight="1">
      <c r="B65" s="80"/>
      <c r="C65" s="81"/>
      <c r="D65" s="81"/>
      <c r="E65" s="82"/>
      <c r="F65" s="14"/>
      <c r="G65" s="14"/>
      <c r="H65" s="14"/>
      <c r="I65" s="14"/>
      <c r="J65" s="14"/>
      <c r="K65" s="14"/>
      <c r="L65" s="14"/>
      <c r="M65" s="14"/>
      <c r="N65" s="14"/>
      <c r="O65" s="14"/>
      <c r="P65" s="14"/>
      <c r="Q65" s="14"/>
      <c r="R65" s="14"/>
      <c r="S65" s="14"/>
      <c r="T65" s="14"/>
      <c r="U65" s="14"/>
      <c r="V65" s="14"/>
      <c r="W65" s="14"/>
      <c r="X65" s="14"/>
      <c r="Y65" s="14"/>
      <c r="Z65" s="14"/>
      <c r="AA65" s="14"/>
    </row>
    <row r="66" spans="2:27" ht="15" customHeight="1">
      <c r="B66" s="57"/>
      <c r="C66" s="42"/>
      <c r="D66" s="42"/>
      <c r="E66" s="71"/>
      <c r="F66" s="14"/>
      <c r="G66" s="14"/>
      <c r="H66" s="14"/>
      <c r="I66" s="14"/>
      <c r="J66" s="14"/>
      <c r="K66" s="14"/>
      <c r="L66" s="14"/>
      <c r="M66" s="14"/>
      <c r="N66" s="14"/>
      <c r="O66" s="14"/>
      <c r="P66" s="14"/>
      <c r="Q66" s="14"/>
      <c r="R66" s="14"/>
      <c r="S66" s="14"/>
      <c r="T66" s="14"/>
      <c r="U66" s="14"/>
      <c r="V66" s="14"/>
      <c r="W66" s="14"/>
      <c r="X66" s="14"/>
      <c r="Y66" s="14"/>
      <c r="Z66" s="14"/>
      <c r="AA66" s="14"/>
    </row>
    <row r="67" spans="2:27" ht="15" hidden="1" customHeight="1">
      <c r="B67" s="57"/>
      <c r="C67" s="42"/>
      <c r="D67" s="42"/>
      <c r="E67" s="71"/>
      <c r="F67" s="14"/>
      <c r="G67" s="14"/>
      <c r="H67" s="14"/>
      <c r="I67" s="14"/>
      <c r="J67" s="14"/>
      <c r="K67" s="14"/>
      <c r="L67" s="14"/>
      <c r="M67" s="14"/>
      <c r="N67" s="14"/>
      <c r="O67" s="14"/>
      <c r="P67" s="14"/>
      <c r="Q67" s="14"/>
      <c r="R67" s="14"/>
      <c r="S67" s="14"/>
      <c r="T67" s="14"/>
      <c r="U67" s="14"/>
      <c r="V67" s="14"/>
      <c r="W67" s="14"/>
      <c r="X67" s="14"/>
      <c r="Y67" s="14"/>
      <c r="Z67" s="14"/>
      <c r="AA67" s="14"/>
    </row>
    <row r="68" spans="2:27" ht="15" hidden="1" customHeight="1">
      <c r="B68" s="57"/>
      <c r="C68" s="42"/>
      <c r="D68" s="42"/>
      <c r="E68" s="71"/>
      <c r="F68" s="14"/>
      <c r="G68" s="14"/>
      <c r="H68" s="14"/>
      <c r="I68" s="14"/>
      <c r="J68" s="14"/>
      <c r="K68" s="14"/>
      <c r="L68" s="14"/>
      <c r="M68" s="14"/>
      <c r="N68" s="14"/>
      <c r="O68" s="14"/>
      <c r="P68" s="14"/>
      <c r="Q68" s="14"/>
      <c r="R68" s="14"/>
      <c r="S68" s="14"/>
      <c r="T68" s="14"/>
      <c r="U68" s="14"/>
      <c r="V68" s="14"/>
      <c r="W68" s="14"/>
      <c r="X68" s="14"/>
      <c r="Y68" s="14"/>
      <c r="Z68" s="14"/>
      <c r="AA68" s="14"/>
    </row>
    <row r="69" spans="2:27" ht="15" hidden="1" customHeight="1">
      <c r="B69" s="57"/>
      <c r="C69" s="40" t="s">
        <v>10</v>
      </c>
      <c r="D69" s="41"/>
      <c r="E69" s="55">
        <f>E38</f>
        <v>0</v>
      </c>
      <c r="F69" s="14"/>
      <c r="G69" s="14"/>
      <c r="H69" s="14"/>
      <c r="I69" s="14"/>
      <c r="J69" s="14"/>
      <c r="K69" s="14"/>
      <c r="L69" s="14"/>
      <c r="M69" s="14"/>
      <c r="N69" s="14"/>
      <c r="O69" s="14"/>
      <c r="P69" s="14"/>
      <c r="Q69" s="14"/>
      <c r="R69" s="14"/>
      <c r="S69" s="14"/>
      <c r="T69" s="14"/>
      <c r="U69" s="14"/>
      <c r="V69" s="14"/>
      <c r="W69" s="14"/>
      <c r="X69" s="14"/>
      <c r="Y69" s="14"/>
      <c r="Z69" s="14"/>
      <c r="AA69" s="14"/>
    </row>
    <row r="70" spans="2:27" ht="15" hidden="1" customHeight="1">
      <c r="B70" s="57"/>
      <c r="C70" s="42"/>
      <c r="D70" s="42"/>
      <c r="E70" s="71"/>
      <c r="F70" s="14"/>
      <c r="G70" s="14"/>
      <c r="H70" s="14"/>
      <c r="I70" s="14"/>
      <c r="J70" s="14"/>
      <c r="K70" s="14"/>
      <c r="L70" s="14"/>
      <c r="M70" s="14"/>
      <c r="N70" s="14"/>
      <c r="O70" s="14"/>
      <c r="P70" s="14"/>
      <c r="Q70" s="14"/>
      <c r="R70" s="14"/>
      <c r="S70" s="14"/>
      <c r="T70" s="14"/>
      <c r="U70" s="14"/>
      <c r="V70" s="14"/>
      <c r="W70" s="14"/>
      <c r="X70" s="14"/>
      <c r="Y70" s="14"/>
      <c r="Z70" s="14"/>
      <c r="AA70" s="14"/>
    </row>
    <row r="71" spans="2:27" hidden="1"/>
    <row r="72" spans="2:27" hidden="1"/>
    <row r="73" spans="2:27" hidden="1"/>
    <row r="74" spans="2:27" hidden="1"/>
    <row r="75" spans="2:27" hidden="1"/>
    <row r="76" spans="2:27" ht="15" hidden="1" customHeight="1">
      <c r="B76" s="39"/>
      <c r="C76" s="42"/>
      <c r="D76" s="42"/>
      <c r="E76" s="56"/>
      <c r="F76" s="14"/>
      <c r="G76" s="14"/>
      <c r="H76" s="14"/>
      <c r="I76" s="14"/>
      <c r="J76" s="14"/>
      <c r="K76" s="14"/>
      <c r="L76" s="14"/>
      <c r="M76" s="14"/>
      <c r="N76" s="14"/>
      <c r="O76" s="14"/>
      <c r="P76" s="14"/>
      <c r="Q76" s="14"/>
      <c r="R76" s="14"/>
      <c r="S76" s="14"/>
      <c r="T76" s="14"/>
      <c r="U76" s="14"/>
      <c r="V76" s="14"/>
      <c r="W76" s="14"/>
      <c r="X76" s="14"/>
      <c r="Y76" s="14"/>
      <c r="Z76" s="14"/>
      <c r="AA76" s="14"/>
    </row>
    <row r="77" spans="2:27" ht="15" hidden="1" customHeight="1">
      <c r="B77" s="39"/>
      <c r="C77" s="42"/>
      <c r="D77" s="42"/>
      <c r="E77" s="56"/>
      <c r="F77" s="14"/>
      <c r="G77" s="14"/>
      <c r="H77" s="14"/>
      <c r="I77" s="14"/>
      <c r="J77" s="14"/>
      <c r="K77" s="14"/>
      <c r="L77" s="14"/>
      <c r="M77" s="14"/>
      <c r="N77" s="14"/>
      <c r="O77" s="14"/>
      <c r="P77" s="14"/>
      <c r="Q77" s="14"/>
      <c r="R77" s="14"/>
      <c r="S77" s="14"/>
      <c r="T77" s="14"/>
      <c r="U77" s="14"/>
      <c r="V77" s="14"/>
      <c r="W77" s="14"/>
      <c r="X77" s="14"/>
      <c r="Y77" s="14"/>
      <c r="Z77" s="14"/>
      <c r="AA77" s="14"/>
    </row>
    <row r="78" spans="2:27" ht="15" hidden="1" customHeight="1">
      <c r="B78" s="39"/>
      <c r="C78" s="42"/>
      <c r="D78" s="42"/>
      <c r="E78" s="56"/>
      <c r="F78" s="14"/>
      <c r="G78" s="14"/>
      <c r="H78" s="14"/>
      <c r="I78" s="14"/>
      <c r="J78" s="14"/>
      <c r="K78" s="14"/>
      <c r="L78" s="14"/>
      <c r="M78" s="14"/>
      <c r="N78" s="14"/>
      <c r="O78" s="14"/>
      <c r="P78" s="14"/>
      <c r="Q78" s="14"/>
      <c r="R78" s="14"/>
      <c r="S78" s="14"/>
      <c r="T78" s="14"/>
      <c r="U78" s="14"/>
      <c r="V78" s="14"/>
      <c r="W78" s="14"/>
      <c r="X78" s="14"/>
      <c r="Y78" s="14"/>
      <c r="Z78" s="14"/>
      <c r="AA78" s="14"/>
    </row>
    <row r="79" spans="2:27" ht="15" hidden="1" customHeight="1">
      <c r="B79" s="39"/>
      <c r="C79" s="42"/>
      <c r="D79" s="42"/>
      <c r="E79" s="56"/>
      <c r="F79" s="14"/>
      <c r="G79" s="14"/>
      <c r="H79" s="14"/>
      <c r="I79" s="14"/>
      <c r="J79" s="14"/>
      <c r="K79" s="14"/>
      <c r="L79" s="14"/>
      <c r="M79" s="14"/>
      <c r="N79" s="14"/>
      <c r="O79" s="14"/>
      <c r="P79" s="14"/>
      <c r="Q79" s="14"/>
      <c r="R79" s="14"/>
      <c r="S79" s="14"/>
      <c r="T79" s="14"/>
      <c r="U79" s="14"/>
      <c r="V79" s="14"/>
      <c r="W79" s="14"/>
      <c r="X79" s="14"/>
      <c r="Y79" s="14"/>
      <c r="Z79" s="14"/>
      <c r="AA79" s="14"/>
    </row>
    <row r="80" spans="2:27" ht="15" hidden="1" customHeight="1">
      <c r="B80" s="39"/>
      <c r="C80" s="42"/>
      <c r="D80" s="42"/>
      <c r="E80" s="56"/>
      <c r="F80" s="14"/>
      <c r="G80" s="14"/>
      <c r="H80" s="14"/>
      <c r="I80" s="14"/>
      <c r="J80" s="14"/>
      <c r="K80" s="14"/>
      <c r="L80" s="14"/>
      <c r="M80" s="14"/>
      <c r="N80" s="14"/>
      <c r="O80" s="14"/>
      <c r="P80" s="14"/>
      <c r="Q80" s="14"/>
      <c r="R80" s="14"/>
      <c r="S80" s="14"/>
      <c r="T80" s="14"/>
      <c r="U80" s="14"/>
      <c r="V80" s="14"/>
      <c r="W80" s="14"/>
      <c r="X80" s="14"/>
      <c r="Y80" s="14"/>
      <c r="Z80" s="14"/>
      <c r="AA80" s="14"/>
    </row>
    <row r="81" spans="2:27" ht="15" hidden="1" customHeight="1">
      <c r="B81" s="39"/>
      <c r="C81" s="42"/>
      <c r="D81" s="42"/>
      <c r="E81" s="56"/>
      <c r="F81" s="14"/>
      <c r="G81" s="14"/>
      <c r="H81" s="14"/>
      <c r="I81" s="14"/>
      <c r="J81" s="14"/>
      <c r="K81" s="14"/>
      <c r="L81" s="14"/>
      <c r="M81" s="14"/>
      <c r="N81" s="14"/>
      <c r="O81" s="14"/>
      <c r="P81" s="14"/>
      <c r="Q81" s="14"/>
      <c r="R81" s="14"/>
      <c r="S81" s="14"/>
      <c r="T81" s="14"/>
      <c r="U81" s="14"/>
      <c r="V81" s="14"/>
      <c r="W81" s="14"/>
      <c r="X81" s="14"/>
      <c r="Y81" s="14"/>
      <c r="Z81" s="14"/>
      <c r="AA81" s="14"/>
    </row>
    <row r="82" spans="2:27" ht="15" hidden="1" customHeight="1">
      <c r="B82" s="39"/>
      <c r="C82" s="42"/>
      <c r="D82" s="42"/>
      <c r="E82" s="56"/>
      <c r="F82" s="14"/>
      <c r="G82" s="14"/>
      <c r="H82" s="14"/>
      <c r="I82" s="14"/>
      <c r="J82" s="14"/>
      <c r="K82" s="14"/>
      <c r="L82" s="14"/>
      <c r="M82" s="14"/>
      <c r="N82" s="14"/>
      <c r="O82" s="14"/>
      <c r="P82" s="14"/>
      <c r="Q82" s="14"/>
      <c r="R82" s="14"/>
      <c r="S82" s="14"/>
      <c r="T82" s="14"/>
      <c r="U82" s="14"/>
      <c r="V82" s="14"/>
      <c r="W82" s="14"/>
      <c r="X82" s="14"/>
      <c r="Y82" s="14"/>
      <c r="Z82" s="14"/>
      <c r="AA82" s="14"/>
    </row>
    <row r="83" spans="2:27" ht="15" hidden="1" customHeight="1">
      <c r="B83" s="39"/>
      <c r="C83" s="42"/>
      <c r="D83" s="42"/>
      <c r="E83" s="56"/>
      <c r="F83" s="14"/>
      <c r="G83" s="14"/>
      <c r="H83" s="14"/>
      <c r="I83" s="14"/>
      <c r="J83" s="14"/>
      <c r="K83" s="14"/>
      <c r="L83" s="14"/>
      <c r="M83" s="14"/>
      <c r="N83" s="14"/>
      <c r="O83" s="14"/>
      <c r="P83" s="14"/>
      <c r="Q83" s="14"/>
      <c r="R83" s="14"/>
      <c r="S83" s="14"/>
      <c r="T83" s="14"/>
      <c r="U83" s="14"/>
      <c r="V83" s="14"/>
      <c r="W83" s="14"/>
      <c r="X83" s="14"/>
      <c r="Y83" s="14"/>
      <c r="Z83" s="14"/>
      <c r="AA83" s="14"/>
    </row>
    <row r="84" spans="2:27" ht="15" hidden="1" customHeight="1">
      <c r="B84" s="39"/>
      <c r="C84" s="42"/>
      <c r="D84" s="42"/>
      <c r="E84" s="56"/>
      <c r="F84" s="14"/>
      <c r="G84" s="14"/>
      <c r="H84" s="14"/>
      <c r="I84" s="14"/>
      <c r="J84" s="14"/>
      <c r="K84" s="14"/>
      <c r="L84" s="14"/>
      <c r="M84" s="14"/>
      <c r="N84" s="14"/>
      <c r="O84" s="14"/>
      <c r="P84" s="14"/>
      <c r="Q84" s="14"/>
      <c r="R84" s="14"/>
      <c r="S84" s="14"/>
      <c r="T84" s="14"/>
      <c r="U84" s="14"/>
      <c r="V84" s="14"/>
      <c r="W84" s="14"/>
      <c r="X84" s="14"/>
      <c r="Y84" s="14"/>
      <c r="Z84" s="14"/>
      <c r="AA84" s="14"/>
    </row>
    <row r="85" spans="2:27" ht="15" hidden="1" customHeight="1">
      <c r="B85" s="39"/>
      <c r="C85" s="42"/>
      <c r="D85" s="42"/>
      <c r="E85" s="56"/>
      <c r="F85" s="14"/>
      <c r="G85" s="14"/>
      <c r="H85" s="14"/>
      <c r="I85" s="14"/>
      <c r="J85" s="14"/>
      <c r="K85" s="14"/>
      <c r="L85" s="14"/>
      <c r="M85" s="14"/>
      <c r="N85" s="14"/>
      <c r="O85" s="14"/>
      <c r="P85" s="14"/>
      <c r="Q85" s="14"/>
      <c r="R85" s="14"/>
      <c r="S85" s="14"/>
      <c r="T85" s="14"/>
      <c r="U85" s="14"/>
      <c r="V85" s="14"/>
      <c r="W85" s="14"/>
      <c r="X85" s="14"/>
      <c r="Y85" s="14"/>
      <c r="Z85" s="14"/>
      <c r="AA85" s="14"/>
    </row>
    <row r="86" spans="2:27" ht="15" hidden="1" customHeight="1">
      <c r="B86" s="39"/>
      <c r="C86" s="42"/>
      <c r="D86" s="42"/>
      <c r="E86" s="56"/>
      <c r="F86" s="14"/>
      <c r="G86" s="14"/>
      <c r="H86" s="14"/>
      <c r="I86" s="14"/>
      <c r="J86" s="14"/>
      <c r="K86" s="14"/>
      <c r="L86" s="14"/>
      <c r="M86" s="14"/>
      <c r="N86" s="14"/>
      <c r="O86" s="14"/>
      <c r="P86" s="14"/>
      <c r="Q86" s="14"/>
      <c r="R86" s="14"/>
      <c r="S86" s="14"/>
      <c r="T86" s="14"/>
      <c r="U86" s="14"/>
      <c r="V86" s="14"/>
      <c r="W86" s="14"/>
      <c r="X86" s="14"/>
      <c r="Y86" s="14"/>
      <c r="Z86" s="14"/>
      <c r="AA86" s="14"/>
    </row>
    <row r="87" spans="2:27" ht="15" hidden="1" customHeight="1">
      <c r="B87" s="39"/>
      <c r="C87" s="42"/>
      <c r="D87" s="42"/>
      <c r="E87" s="56"/>
      <c r="F87" s="14"/>
      <c r="G87" s="14"/>
      <c r="H87" s="14"/>
      <c r="I87" s="14"/>
      <c r="J87" s="14"/>
      <c r="K87" s="14"/>
      <c r="L87" s="14"/>
      <c r="M87" s="14"/>
      <c r="N87" s="14"/>
      <c r="O87" s="14"/>
      <c r="P87" s="14"/>
      <c r="Q87" s="14"/>
      <c r="R87" s="14"/>
      <c r="S87" s="14"/>
      <c r="T87" s="14"/>
      <c r="U87" s="14"/>
      <c r="V87" s="14"/>
      <c r="W87" s="14"/>
      <c r="X87" s="14"/>
      <c r="Y87" s="14"/>
      <c r="Z87" s="14"/>
      <c r="AA87" s="14"/>
    </row>
    <row r="88" spans="2:27" ht="15" hidden="1" customHeight="1">
      <c r="B88" s="39"/>
      <c r="C88" s="42"/>
      <c r="D88" s="42"/>
      <c r="E88" s="56"/>
      <c r="F88" s="14"/>
      <c r="G88" s="14"/>
      <c r="H88" s="14"/>
      <c r="I88" s="14"/>
      <c r="J88" s="14"/>
      <c r="K88" s="14"/>
      <c r="L88" s="14"/>
      <c r="M88" s="14"/>
      <c r="N88" s="14"/>
      <c r="O88" s="14"/>
      <c r="P88" s="14"/>
      <c r="Q88" s="14"/>
      <c r="R88" s="14"/>
      <c r="S88" s="14"/>
      <c r="T88" s="14"/>
      <c r="U88" s="14"/>
      <c r="V88" s="14"/>
      <c r="W88" s="14"/>
      <c r="X88" s="14"/>
      <c r="Y88" s="14"/>
      <c r="Z88" s="14"/>
      <c r="AA88" s="14"/>
    </row>
    <row r="89" spans="2:27" ht="15" hidden="1" customHeight="1">
      <c r="B89" s="39"/>
      <c r="C89" s="42"/>
      <c r="D89" s="42"/>
      <c r="E89" s="56"/>
      <c r="F89" s="14"/>
      <c r="G89" s="14"/>
      <c r="H89" s="14"/>
      <c r="I89" s="14"/>
      <c r="J89" s="14"/>
      <c r="K89" s="14"/>
      <c r="L89" s="14"/>
      <c r="M89" s="14"/>
      <c r="N89" s="14"/>
      <c r="O89" s="14"/>
      <c r="P89" s="14"/>
      <c r="Q89" s="14"/>
      <c r="R89" s="14"/>
      <c r="S89" s="14"/>
      <c r="T89" s="14"/>
      <c r="U89" s="14"/>
      <c r="V89" s="14"/>
      <c r="W89" s="14"/>
      <c r="X89" s="14"/>
      <c r="Y89" s="14"/>
      <c r="Z89" s="14"/>
      <c r="AA89" s="14"/>
    </row>
    <row r="90" spans="2:27" ht="15" hidden="1" customHeight="1">
      <c r="B90" s="39"/>
      <c r="C90" s="42"/>
      <c r="D90" s="42"/>
      <c r="E90" s="56"/>
      <c r="F90" s="14"/>
      <c r="G90" s="14"/>
      <c r="H90" s="14"/>
      <c r="I90" s="14"/>
      <c r="J90" s="14"/>
      <c r="K90" s="14"/>
      <c r="L90" s="14"/>
      <c r="M90" s="14"/>
      <c r="N90" s="14"/>
      <c r="O90" s="14"/>
      <c r="P90" s="14"/>
      <c r="Q90" s="14"/>
      <c r="R90" s="14"/>
      <c r="S90" s="14"/>
      <c r="T90" s="14"/>
      <c r="U90" s="14"/>
      <c r="V90" s="14"/>
      <c r="W90" s="14"/>
      <c r="X90" s="14"/>
      <c r="Y90" s="14"/>
      <c r="Z90" s="14"/>
      <c r="AA90" s="14"/>
    </row>
    <row r="91" spans="2:27" ht="15" hidden="1" customHeight="1">
      <c r="B91" s="39"/>
      <c r="C91" s="42"/>
      <c r="D91" s="42"/>
      <c r="E91" s="56"/>
      <c r="F91" s="14"/>
      <c r="G91" s="14"/>
      <c r="H91" s="14"/>
      <c r="I91" s="14"/>
      <c r="J91" s="14"/>
      <c r="K91" s="14"/>
      <c r="L91" s="14"/>
      <c r="M91" s="14"/>
      <c r="N91" s="14"/>
      <c r="O91" s="14"/>
      <c r="P91" s="14"/>
      <c r="Q91" s="14"/>
      <c r="R91" s="14"/>
      <c r="S91" s="14"/>
      <c r="T91" s="14"/>
      <c r="U91" s="14"/>
      <c r="V91" s="14"/>
      <c r="W91" s="14"/>
      <c r="X91" s="14"/>
      <c r="Y91" s="14"/>
      <c r="Z91" s="14"/>
      <c r="AA91" s="14"/>
    </row>
    <row r="92" spans="2:27" ht="15" hidden="1" customHeight="1">
      <c r="B92" s="39"/>
      <c r="C92" s="42"/>
      <c r="D92" s="42"/>
      <c r="E92" s="56"/>
      <c r="F92" s="14"/>
      <c r="G92" s="14"/>
      <c r="H92" s="14"/>
      <c r="I92" s="14"/>
      <c r="J92" s="14"/>
      <c r="K92" s="14"/>
      <c r="L92" s="14"/>
      <c r="M92" s="14"/>
      <c r="N92" s="14"/>
      <c r="O92" s="14"/>
      <c r="P92" s="14"/>
      <c r="Q92" s="14"/>
      <c r="R92" s="14"/>
      <c r="S92" s="14"/>
      <c r="T92" s="14"/>
      <c r="U92" s="14"/>
      <c r="V92" s="14"/>
      <c r="W92" s="14"/>
      <c r="X92" s="14"/>
      <c r="Y92" s="14"/>
      <c r="Z92" s="14"/>
      <c r="AA92" s="14"/>
    </row>
    <row r="93" spans="2:27" ht="15" hidden="1" customHeight="1">
      <c r="B93" s="39"/>
      <c r="C93" s="42"/>
      <c r="D93" s="42"/>
      <c r="E93" s="56"/>
      <c r="F93" s="14"/>
      <c r="G93" s="14"/>
      <c r="H93" s="14"/>
      <c r="I93" s="14"/>
      <c r="J93" s="14"/>
      <c r="K93" s="14"/>
      <c r="L93" s="14"/>
      <c r="M93" s="14"/>
      <c r="N93" s="14"/>
      <c r="O93" s="14"/>
      <c r="P93" s="14"/>
      <c r="Q93" s="14"/>
      <c r="R93" s="14"/>
      <c r="S93" s="14"/>
      <c r="T93" s="14"/>
      <c r="U93" s="14"/>
      <c r="V93" s="14"/>
      <c r="W93" s="14"/>
      <c r="X93" s="14"/>
      <c r="Y93" s="14"/>
      <c r="Z93" s="14"/>
      <c r="AA93" s="14"/>
    </row>
    <row r="94" spans="2:27" ht="15" hidden="1" customHeight="1">
      <c r="B94" s="39"/>
      <c r="C94" s="42"/>
      <c r="D94" s="42"/>
      <c r="E94" s="56"/>
      <c r="F94" s="14"/>
      <c r="G94" s="14"/>
      <c r="H94" s="14"/>
      <c r="I94" s="14"/>
      <c r="J94" s="14"/>
      <c r="K94" s="14"/>
      <c r="L94" s="14"/>
      <c r="M94" s="14"/>
      <c r="N94" s="14"/>
      <c r="O94" s="14"/>
      <c r="P94" s="14"/>
      <c r="Q94" s="14"/>
      <c r="R94" s="14"/>
      <c r="S94" s="14"/>
      <c r="T94" s="14"/>
      <c r="U94" s="14"/>
      <c r="V94" s="14"/>
      <c r="W94" s="14"/>
      <c r="X94" s="14"/>
      <c r="Y94" s="14"/>
      <c r="Z94" s="14"/>
      <c r="AA94" s="14"/>
    </row>
    <row r="95" spans="2:27" ht="15" hidden="1" customHeight="1">
      <c r="B95" s="39"/>
      <c r="C95" s="42"/>
      <c r="D95" s="42"/>
      <c r="E95" s="56"/>
      <c r="F95" s="14"/>
      <c r="G95" s="14"/>
      <c r="H95" s="14"/>
      <c r="I95" s="14"/>
      <c r="J95" s="14"/>
      <c r="K95" s="14"/>
      <c r="L95" s="14"/>
      <c r="M95" s="14"/>
      <c r="N95" s="14"/>
      <c r="O95" s="14"/>
      <c r="P95" s="14"/>
      <c r="Q95" s="14"/>
      <c r="R95" s="14"/>
      <c r="S95" s="14"/>
      <c r="T95" s="14"/>
      <c r="U95" s="14"/>
      <c r="V95" s="14"/>
      <c r="W95" s="14"/>
      <c r="X95" s="14"/>
      <c r="Y95" s="14"/>
      <c r="Z95" s="14"/>
      <c r="AA95" s="14"/>
    </row>
    <row r="96" spans="2:27" ht="15" hidden="1" customHeight="1">
      <c r="B96" s="39"/>
      <c r="C96" s="42"/>
      <c r="D96" s="42"/>
      <c r="E96" s="56"/>
      <c r="F96" s="14"/>
      <c r="G96" s="14"/>
      <c r="H96" s="14"/>
      <c r="I96" s="14"/>
      <c r="J96" s="14"/>
      <c r="K96" s="14"/>
      <c r="L96" s="14"/>
      <c r="M96" s="14"/>
      <c r="N96" s="14"/>
      <c r="O96" s="14"/>
      <c r="P96" s="14"/>
      <c r="Q96" s="14"/>
      <c r="R96" s="14"/>
      <c r="S96" s="14"/>
      <c r="T96" s="14"/>
      <c r="U96" s="14"/>
      <c r="V96" s="14"/>
      <c r="W96" s="14"/>
      <c r="X96" s="14"/>
      <c r="Y96" s="14"/>
      <c r="Z96" s="14"/>
      <c r="AA96" s="14"/>
    </row>
    <row r="97" spans="2:27" ht="15" hidden="1" customHeight="1">
      <c r="B97" s="39"/>
      <c r="C97" s="42"/>
      <c r="D97" s="42"/>
      <c r="E97" s="56"/>
      <c r="F97" s="14"/>
      <c r="G97" s="14"/>
      <c r="H97" s="14"/>
      <c r="I97" s="14"/>
      <c r="J97" s="14"/>
      <c r="K97" s="14"/>
      <c r="L97" s="14"/>
      <c r="M97" s="14"/>
      <c r="N97" s="14"/>
      <c r="O97" s="14"/>
      <c r="P97" s="14"/>
      <c r="Q97" s="14"/>
      <c r="R97" s="14"/>
      <c r="S97" s="14"/>
      <c r="T97" s="14"/>
      <c r="U97" s="14"/>
      <c r="V97" s="14"/>
      <c r="W97" s="14"/>
      <c r="X97" s="14"/>
      <c r="Y97" s="14"/>
      <c r="Z97" s="14"/>
      <c r="AA97" s="14"/>
    </row>
    <row r="98" spans="2:27" ht="15" hidden="1" customHeight="1">
      <c r="B98" s="39"/>
      <c r="C98" s="42"/>
      <c r="D98" s="42"/>
      <c r="E98" s="56"/>
      <c r="F98" s="14"/>
      <c r="G98" s="14"/>
      <c r="H98" s="14"/>
      <c r="I98" s="14"/>
      <c r="J98" s="14"/>
      <c r="K98" s="14"/>
      <c r="L98" s="14"/>
      <c r="M98" s="14"/>
      <c r="N98" s="14"/>
      <c r="O98" s="14"/>
      <c r="P98" s="14"/>
      <c r="Q98" s="14"/>
      <c r="R98" s="14"/>
      <c r="S98" s="14"/>
      <c r="T98" s="14"/>
      <c r="U98" s="14"/>
      <c r="V98" s="14"/>
      <c r="W98" s="14"/>
      <c r="X98" s="14"/>
      <c r="Y98" s="14"/>
      <c r="Z98" s="14"/>
      <c r="AA98" s="14"/>
    </row>
    <row r="99" spans="2:27" ht="15" hidden="1" customHeight="1">
      <c r="B99" s="39"/>
      <c r="C99" s="42"/>
      <c r="D99" s="42"/>
      <c r="E99" s="56"/>
      <c r="F99" s="14"/>
      <c r="G99" s="14"/>
      <c r="H99" s="14"/>
      <c r="I99" s="14"/>
      <c r="J99" s="14"/>
      <c r="K99" s="14"/>
      <c r="L99" s="14"/>
      <c r="M99" s="14"/>
      <c r="N99" s="14"/>
      <c r="O99" s="14"/>
      <c r="P99" s="14"/>
      <c r="Q99" s="14"/>
      <c r="R99" s="14"/>
      <c r="S99" s="14"/>
      <c r="T99" s="14"/>
      <c r="U99" s="14"/>
      <c r="V99" s="14"/>
      <c r="W99" s="14"/>
      <c r="X99" s="14"/>
      <c r="Y99" s="14"/>
      <c r="Z99" s="14"/>
      <c r="AA99" s="14"/>
    </row>
    <row r="100" spans="2:27" ht="15" hidden="1" customHeight="1">
      <c r="B100" s="39"/>
      <c r="C100" s="42"/>
      <c r="D100" s="42"/>
      <c r="E100" s="56"/>
      <c r="F100" s="14"/>
      <c r="G100" s="14"/>
      <c r="H100" s="14"/>
      <c r="I100" s="14"/>
      <c r="J100" s="14"/>
      <c r="K100" s="14"/>
      <c r="L100" s="14"/>
      <c r="M100" s="14"/>
      <c r="N100" s="14"/>
      <c r="O100" s="14"/>
      <c r="P100" s="14"/>
      <c r="Q100" s="14"/>
      <c r="R100" s="14"/>
      <c r="S100" s="14"/>
      <c r="T100" s="14"/>
      <c r="U100" s="14"/>
      <c r="V100" s="14"/>
      <c r="W100" s="14"/>
      <c r="X100" s="14"/>
      <c r="Y100" s="14"/>
      <c r="Z100" s="14"/>
      <c r="AA100" s="14"/>
    </row>
    <row r="101" spans="2:27" ht="15" hidden="1" customHeight="1">
      <c r="B101" s="39"/>
      <c r="C101" s="42"/>
      <c r="D101" s="42"/>
      <c r="E101" s="56"/>
      <c r="F101" s="14"/>
      <c r="G101" s="14"/>
      <c r="H101" s="14"/>
      <c r="I101" s="14"/>
      <c r="J101" s="14"/>
      <c r="K101" s="14"/>
      <c r="L101" s="14"/>
      <c r="M101" s="14"/>
      <c r="N101" s="14"/>
      <c r="O101" s="14"/>
      <c r="P101" s="14"/>
      <c r="Q101" s="14"/>
      <c r="R101" s="14"/>
      <c r="S101" s="14"/>
      <c r="T101" s="14"/>
      <c r="U101" s="14"/>
      <c r="V101" s="14"/>
      <c r="W101" s="14"/>
      <c r="X101" s="14"/>
      <c r="Y101" s="14"/>
      <c r="Z101" s="14"/>
      <c r="AA101" s="14"/>
    </row>
    <row r="102" spans="2:27" ht="15" hidden="1" customHeight="1">
      <c r="B102" s="39"/>
      <c r="C102" s="42"/>
      <c r="D102" s="42"/>
      <c r="E102" s="56"/>
      <c r="F102" s="14"/>
      <c r="G102" s="14"/>
      <c r="H102" s="14"/>
      <c r="I102" s="14"/>
      <c r="J102" s="14"/>
      <c r="K102" s="14"/>
      <c r="L102" s="14"/>
      <c r="M102" s="14"/>
      <c r="N102" s="14"/>
      <c r="O102" s="14"/>
      <c r="P102" s="14"/>
      <c r="Q102" s="14"/>
      <c r="R102" s="14"/>
      <c r="S102" s="14"/>
      <c r="T102" s="14"/>
      <c r="U102" s="14"/>
      <c r="V102" s="14"/>
      <c r="W102" s="14"/>
      <c r="X102" s="14"/>
      <c r="Y102" s="14"/>
      <c r="Z102" s="14"/>
      <c r="AA102" s="14"/>
    </row>
    <row r="103" spans="2:27" ht="15" hidden="1" customHeight="1">
      <c r="B103" s="39"/>
      <c r="C103" s="42"/>
      <c r="D103" s="42"/>
      <c r="E103" s="56"/>
      <c r="F103" s="14"/>
      <c r="G103" s="14"/>
      <c r="H103" s="14"/>
      <c r="I103" s="14"/>
      <c r="J103" s="14"/>
      <c r="K103" s="14"/>
      <c r="L103" s="14"/>
      <c r="M103" s="14"/>
      <c r="N103" s="14"/>
      <c r="O103" s="14"/>
      <c r="P103" s="14"/>
      <c r="Q103" s="14"/>
      <c r="R103" s="14"/>
      <c r="S103" s="14"/>
      <c r="T103" s="14"/>
      <c r="U103" s="14"/>
      <c r="V103" s="14"/>
      <c r="W103" s="14"/>
      <c r="X103" s="14"/>
      <c r="Y103" s="14"/>
      <c r="Z103" s="14"/>
      <c r="AA103" s="14"/>
    </row>
    <row r="104" spans="2:27" ht="23.25" customHeight="1">
      <c r="B104" s="149" t="s">
        <v>56</v>
      </c>
      <c r="C104" s="149"/>
      <c r="D104" s="149"/>
      <c r="E104" s="149"/>
      <c r="F104" s="14"/>
      <c r="G104" s="14"/>
      <c r="H104" s="14"/>
      <c r="I104" s="14"/>
      <c r="J104" s="14"/>
      <c r="K104" s="14"/>
      <c r="L104" s="14"/>
      <c r="M104" s="14"/>
      <c r="N104" s="14"/>
      <c r="O104" s="14"/>
      <c r="P104" s="14"/>
      <c r="Q104" s="14"/>
      <c r="R104" s="14"/>
      <c r="S104" s="14"/>
      <c r="T104" s="14"/>
      <c r="U104" s="14"/>
      <c r="V104" s="14"/>
      <c r="W104" s="14"/>
      <c r="X104" s="14"/>
      <c r="Y104" s="14"/>
      <c r="Z104" s="14"/>
      <c r="AA104" s="14"/>
    </row>
    <row r="105" spans="2:27" ht="15" customHeight="1">
      <c r="B105" s="49"/>
      <c r="C105" s="50"/>
      <c r="D105" s="50"/>
      <c r="E105" s="51"/>
      <c r="F105" s="14"/>
      <c r="G105" s="14"/>
      <c r="H105" s="14"/>
      <c r="I105" s="14"/>
      <c r="J105" s="14"/>
      <c r="K105" s="14"/>
      <c r="L105" s="14"/>
      <c r="M105" s="14"/>
      <c r="N105" s="14"/>
      <c r="O105" s="14"/>
      <c r="P105" s="14"/>
      <c r="Q105" s="14"/>
      <c r="R105" s="14"/>
      <c r="S105" s="14"/>
      <c r="T105" s="14"/>
      <c r="U105" s="14"/>
      <c r="V105" s="14"/>
      <c r="W105" s="14"/>
      <c r="X105" s="14"/>
      <c r="Y105" s="14"/>
      <c r="Z105" s="14"/>
      <c r="AA105" s="14"/>
    </row>
    <row r="106" spans="2:27" ht="15" customHeight="1">
      <c r="B106" s="150" t="s">
        <v>26</v>
      </c>
      <c r="C106" s="145" t="str">
        <f>"Target Period Performance ("&amp;E20&amp;")"</f>
        <v>Target Period Performance ()</v>
      </c>
      <c r="D106" s="146"/>
      <c r="E106" s="141" t="str">
        <f>IF(E38=0,"Data needed",IF(SUM(E39:E62)=0,0,ROUND(((SUM(E39:E62))-E27), 14-(1+INT(LOG10(ABS((SUM(E39:E62))-E27)))))))</f>
        <v>Data needed</v>
      </c>
      <c r="F106" s="13"/>
      <c r="G106" s="14"/>
      <c r="H106" s="14"/>
      <c r="I106" s="14"/>
      <c r="J106" s="14"/>
      <c r="K106" s="14"/>
      <c r="L106" s="14"/>
      <c r="M106" s="14"/>
      <c r="N106" s="14"/>
      <c r="O106" s="14"/>
      <c r="P106" s="14"/>
      <c r="Q106" s="14"/>
      <c r="R106" s="14"/>
      <c r="S106" s="14"/>
      <c r="T106" s="14"/>
      <c r="U106" s="14"/>
      <c r="V106" s="14"/>
      <c r="W106" s="14"/>
      <c r="X106" s="14"/>
      <c r="Y106" s="14"/>
      <c r="Z106" s="14"/>
      <c r="AA106" s="14"/>
    </row>
    <row r="107" spans="2:27">
      <c r="B107" s="151"/>
      <c r="C107" s="145" t="s">
        <v>74</v>
      </c>
      <c r="D107" s="146"/>
      <c r="E107" s="142">
        <f>IF(E23=0,0,IF(E28=0,0,ROUND((1-((SUM(E39:E62))-E27)/(E23*2)), 14-(1+INT(LOG10(ABS(1-((SUM(E39:E62))-E27)/(E23*2))))))))</f>
        <v>0</v>
      </c>
      <c r="F107" s="13"/>
      <c r="G107" s="14"/>
      <c r="H107" s="14"/>
      <c r="I107" s="14"/>
      <c r="J107" s="14"/>
      <c r="K107" s="14"/>
      <c r="L107" s="14"/>
      <c r="M107" s="14"/>
      <c r="N107" s="14"/>
      <c r="O107" s="14"/>
      <c r="P107" s="14"/>
      <c r="Q107" s="14"/>
      <c r="R107" s="14"/>
      <c r="S107" s="14"/>
      <c r="T107" s="14"/>
      <c r="U107" s="14"/>
      <c r="V107" s="14"/>
      <c r="W107" s="14"/>
      <c r="X107" s="14"/>
      <c r="Y107" s="14"/>
      <c r="Z107" s="14"/>
      <c r="AA107" s="14"/>
    </row>
    <row r="108" spans="2:27" hidden="1">
      <c r="B108" s="151"/>
      <c r="C108" s="92"/>
      <c r="D108" s="93"/>
      <c r="E108" s="138"/>
      <c r="F108" s="13"/>
      <c r="G108" s="14"/>
      <c r="H108" s="14"/>
      <c r="I108" s="14"/>
      <c r="J108" s="14"/>
      <c r="K108" s="14"/>
      <c r="L108" s="14"/>
      <c r="M108" s="14"/>
      <c r="N108" s="14"/>
      <c r="O108" s="14"/>
      <c r="P108" s="14"/>
      <c r="Q108" s="14"/>
      <c r="R108" s="14"/>
      <c r="S108" s="14"/>
      <c r="T108" s="14"/>
      <c r="U108" s="14"/>
      <c r="V108" s="14"/>
      <c r="W108" s="14"/>
      <c r="X108" s="14"/>
      <c r="Y108" s="14"/>
      <c r="Z108" s="14"/>
      <c r="AA108" s="14"/>
    </row>
    <row r="109" spans="2:27" ht="30" customHeight="1">
      <c r="B109" s="152"/>
      <c r="C109" s="91" t="s">
        <v>24</v>
      </c>
      <c r="D109" s="41"/>
      <c r="E109" s="139" t="e">
        <f>IF(E106&lt;=E26,"Target Met",IF(AND(E119&gt;0,E117=0),"Buy-out Required",IF(AND(E119&gt;0,E117&gt;0),"Surplus used and buy-out required",IF(AND(E119=0,E117&gt;0),"Surplus used",0))))</f>
        <v>#VALUE!</v>
      </c>
      <c r="F109" s="13"/>
      <c r="G109" s="14"/>
      <c r="H109" s="14"/>
      <c r="I109" s="14"/>
      <c r="J109" s="14"/>
      <c r="K109" s="14"/>
      <c r="L109" s="14"/>
      <c r="M109" s="14"/>
      <c r="N109" s="14"/>
      <c r="O109" s="14"/>
      <c r="P109" s="14"/>
      <c r="Q109" s="14"/>
      <c r="R109" s="14"/>
      <c r="S109" s="14"/>
      <c r="T109" s="14"/>
      <c r="U109" s="14"/>
      <c r="V109" s="14"/>
      <c r="W109" s="14"/>
      <c r="X109" s="14"/>
      <c r="Y109" s="14"/>
      <c r="Z109" s="14"/>
      <c r="AA109" s="14"/>
    </row>
    <row r="110" spans="2:27">
      <c r="B110" s="30"/>
      <c r="C110" s="16"/>
      <c r="D110" s="16"/>
      <c r="E110" s="14"/>
    </row>
    <row r="111" spans="2:27" ht="26.25">
      <c r="B111" s="149" t="s">
        <v>57</v>
      </c>
      <c r="C111" s="149"/>
      <c r="D111" s="149"/>
      <c r="E111" s="149"/>
    </row>
    <row r="112" spans="2:27">
      <c r="C112" s="31"/>
      <c r="D112" s="31"/>
    </row>
    <row r="113" spans="1:27" ht="15" customHeight="1">
      <c r="B113" s="166" t="s">
        <v>9</v>
      </c>
      <c r="C113" s="145" t="str">
        <f>"Target period energy to Carbon factor (tonne C/"&amp;E20&amp;")"</f>
        <v>Target period energy to Carbon factor (tonne C/)</v>
      </c>
      <c r="D113" s="146"/>
      <c r="E113" s="101">
        <f>IF(SUM(E39:E62)=0,0,ROUND((SUMPRODUCT(D39:D62,E39:E62)/SUM(E39:E62)), 14-(1+INT(LOG10(ABS(SUMPRODUCT(D39:D62,E39:E62)/SUM(E39:E62)))))))</f>
        <v>0</v>
      </c>
      <c r="F113" s="13"/>
      <c r="G113" s="14"/>
      <c r="H113" s="14"/>
      <c r="I113" s="14"/>
      <c r="J113" s="53"/>
      <c r="K113" s="14"/>
      <c r="L113" s="14"/>
      <c r="M113" s="14"/>
      <c r="N113" s="14"/>
      <c r="O113" s="14"/>
      <c r="P113" s="14"/>
      <c r="Q113" s="14"/>
      <c r="R113" s="14"/>
      <c r="S113" s="14"/>
      <c r="T113" s="14"/>
      <c r="U113" s="14"/>
      <c r="V113" s="14"/>
      <c r="W113" s="14"/>
      <c r="X113" s="14"/>
      <c r="Y113" s="14"/>
      <c r="Z113" s="14"/>
      <c r="AA113" s="14"/>
    </row>
    <row r="114" spans="1:27" ht="15" customHeight="1">
      <c r="B114" s="167"/>
      <c r="C114" s="145" t="str">
        <f>"Equivalent Energy (for buy-out calculation) ("&amp;E20&amp;")"</f>
        <v>Equivalent Energy (for buy-out calculation) ()</v>
      </c>
      <c r="D114" s="146"/>
      <c r="E114" s="121" t="e">
        <f>IF((E26+E27-E106)&lt;0,(E26+E27-E106),0)</f>
        <v>#VALUE!</v>
      </c>
      <c r="F114" s="13"/>
      <c r="G114" s="14"/>
      <c r="H114" s="14"/>
      <c r="I114" s="14"/>
      <c r="J114" s="20"/>
      <c r="K114" s="14"/>
      <c r="L114" s="14"/>
      <c r="M114" s="14"/>
      <c r="N114" s="14"/>
      <c r="O114" s="14"/>
      <c r="P114" s="14"/>
      <c r="Q114" s="14"/>
      <c r="R114" s="14"/>
      <c r="S114" s="14"/>
      <c r="T114" s="14"/>
      <c r="U114" s="14"/>
      <c r="V114" s="14"/>
      <c r="W114" s="14"/>
      <c r="X114" s="14"/>
      <c r="Y114" s="14"/>
      <c r="Z114" s="14"/>
      <c r="AA114" s="14"/>
    </row>
    <row r="115" spans="1:27" ht="15" customHeight="1">
      <c r="B115" s="167"/>
      <c r="C115" s="145" t="str">
        <f>"Equivalent Energy (for surplus calculation) ("&amp;E20&amp;")"</f>
        <v>Equivalent Energy (for surplus calculation) ()</v>
      </c>
      <c r="D115" s="146"/>
      <c r="E115" s="122" t="e">
        <f>IF((E26-E27-E106)&gt;0,(E26-E27-E106),0)</f>
        <v>#VALUE!</v>
      </c>
      <c r="F115" s="13"/>
      <c r="G115" s="14"/>
      <c r="H115" s="14"/>
      <c r="I115" s="14"/>
      <c r="J115" s="20"/>
      <c r="K115" s="14"/>
      <c r="L115" s="14"/>
      <c r="M115" s="14"/>
      <c r="N115" s="14"/>
      <c r="O115" s="14"/>
      <c r="P115" s="14"/>
      <c r="Q115" s="14"/>
      <c r="R115" s="14"/>
      <c r="S115" s="14"/>
      <c r="T115" s="14"/>
      <c r="U115" s="14"/>
      <c r="V115" s="14"/>
      <c r="W115" s="14"/>
      <c r="X115" s="14"/>
      <c r="Y115" s="14"/>
      <c r="Z115" s="14"/>
      <c r="AA115" s="14"/>
    </row>
    <row r="116" spans="1:27" ht="19.5" customHeight="1">
      <c r="B116" s="167"/>
      <c r="C116" s="145" t="s">
        <v>60</v>
      </c>
      <c r="D116" s="146"/>
      <c r="E116" s="123">
        <f>IF(SUM(E39:E62)=0,0,ROUND((SUMPRODUCT(D39:D62,E39:E62)*44/12), 14-(1+INT(LOG10(ABS(SUMPRODUCT(D39:D62,E39:E62)*44/12))))))</f>
        <v>0</v>
      </c>
      <c r="F116" s="13"/>
      <c r="G116" s="14"/>
      <c r="H116" s="14"/>
      <c r="I116" s="14"/>
      <c r="J116" s="20"/>
      <c r="K116" s="14"/>
      <c r="L116" s="14"/>
      <c r="M116" s="14"/>
      <c r="N116" s="14"/>
      <c r="O116" s="14"/>
      <c r="P116" s="14"/>
      <c r="Q116" s="14"/>
      <c r="R116" s="14"/>
      <c r="S116" s="14"/>
      <c r="T116" s="14"/>
      <c r="U116" s="14"/>
      <c r="V116" s="14"/>
      <c r="W116" s="14"/>
      <c r="X116" s="14"/>
      <c r="Y116" s="14"/>
      <c r="Z116" s="14"/>
      <c r="AA116" s="14"/>
    </row>
    <row r="117" spans="1:27" ht="19.5" customHeight="1">
      <c r="B117" s="167"/>
      <c r="C117" s="116" t="s">
        <v>76</v>
      </c>
      <c r="D117" s="117"/>
      <c r="E117" s="124" t="e">
        <f>IF(E31&gt;ROUNDUP((IF(E114&lt;0,ABS(E114)*E113,0)*44/12),0),ROUNDUP((IF(E114&lt;0,ABS(E114)*E113,0)*44/12),0),E31)</f>
        <v>#VALUE!</v>
      </c>
      <c r="F117" s="13"/>
      <c r="G117" s="14"/>
      <c r="H117" s="14"/>
      <c r="I117" s="14"/>
      <c r="J117" s="20"/>
      <c r="K117" s="14"/>
      <c r="L117" s="14"/>
      <c r="M117" s="14"/>
      <c r="N117" s="14"/>
      <c r="O117" s="14"/>
      <c r="P117" s="14"/>
      <c r="Q117" s="14"/>
      <c r="R117" s="14"/>
      <c r="S117" s="14"/>
      <c r="T117" s="14"/>
      <c r="U117" s="14"/>
      <c r="V117" s="14"/>
      <c r="W117" s="14"/>
      <c r="X117" s="14"/>
      <c r="Y117" s="14"/>
      <c r="Z117" s="14"/>
      <c r="AA117" s="14"/>
    </row>
    <row r="118" spans="1:27" ht="16.5" customHeight="1">
      <c r="B118" s="167"/>
      <c r="C118" s="145" t="s">
        <v>69</v>
      </c>
      <c r="D118" s="146"/>
      <c r="E118" s="124" t="e">
        <f>ROUNDDOWN((IF(E115&gt;0,E115*E113,0)*44/12),0)</f>
        <v>#VALUE!</v>
      </c>
      <c r="F118" s="13"/>
      <c r="G118" s="14"/>
      <c r="H118" s="14"/>
      <c r="I118" s="14"/>
      <c r="J118" s="20"/>
      <c r="K118" s="14"/>
      <c r="L118" s="14"/>
      <c r="M118" s="14"/>
      <c r="N118" s="14"/>
      <c r="O118" s="14"/>
      <c r="P118" s="14"/>
      <c r="Q118" s="14"/>
      <c r="R118" s="14"/>
      <c r="S118" s="14"/>
      <c r="T118" s="14"/>
      <c r="U118" s="14"/>
      <c r="V118" s="14"/>
      <c r="W118" s="14"/>
      <c r="X118" s="14"/>
      <c r="Y118" s="14"/>
      <c r="Z118" s="14"/>
      <c r="AA118" s="14"/>
    </row>
    <row r="119" spans="1:27" ht="18.75" customHeight="1">
      <c r="B119" s="167"/>
      <c r="C119" s="145" t="s">
        <v>61</v>
      </c>
      <c r="D119" s="146"/>
      <c r="E119" s="124" t="e">
        <f>IF(-E31+ROUNDUP((IF(E114&lt;0,ABS(E114)*E113,0)*44/12),0)&lt;0,0,-E31+ROUNDUP((IF(E114&lt;0,ABS(E114)*E113,0)*44/12),0))</f>
        <v>#VALUE!</v>
      </c>
      <c r="F119" s="79"/>
      <c r="G119" s="14"/>
      <c r="H119" s="14"/>
      <c r="I119" s="14"/>
      <c r="J119" s="32"/>
      <c r="K119" s="14"/>
      <c r="L119" s="14"/>
      <c r="M119" s="14"/>
      <c r="N119" s="14"/>
      <c r="O119" s="14"/>
      <c r="P119" s="14"/>
      <c r="Q119" s="14"/>
      <c r="R119" s="14"/>
      <c r="S119" s="14"/>
      <c r="T119" s="14"/>
      <c r="U119" s="14"/>
      <c r="V119" s="14"/>
      <c r="W119" s="14"/>
      <c r="X119" s="14"/>
      <c r="Y119" s="14"/>
      <c r="Z119" s="14"/>
      <c r="AA119" s="14"/>
    </row>
    <row r="120" spans="1:27">
      <c r="B120" s="168"/>
      <c r="C120" s="145" t="s">
        <v>20</v>
      </c>
      <c r="D120" s="146"/>
      <c r="E120" s="78" t="e">
        <f>ROUND(ABS(E119)*12,0)</f>
        <v>#VALUE!</v>
      </c>
      <c r="F120" s="14"/>
      <c r="G120" s="33"/>
      <c r="H120" s="14"/>
      <c r="I120" s="14"/>
      <c r="J120" s="14"/>
      <c r="K120" s="14"/>
      <c r="L120" s="14"/>
      <c r="M120" s="14"/>
      <c r="N120" s="14"/>
      <c r="O120" s="14"/>
      <c r="P120" s="14"/>
      <c r="Q120" s="14"/>
      <c r="R120" s="14"/>
      <c r="S120" s="14"/>
      <c r="T120" s="14"/>
      <c r="U120" s="14"/>
      <c r="V120" s="14"/>
      <c r="W120" s="14"/>
      <c r="X120" s="14"/>
      <c r="Y120" s="14"/>
      <c r="Z120" s="14"/>
      <c r="AA120" s="14"/>
    </row>
    <row r="122" spans="1:27" ht="26.25" customHeight="1">
      <c r="A122" s="96"/>
      <c r="B122" s="149" t="s">
        <v>71</v>
      </c>
      <c r="C122" s="149"/>
      <c r="D122" s="149"/>
      <c r="E122" s="149"/>
    </row>
    <row r="123" spans="1:27">
      <c r="A123" s="96"/>
      <c r="C123" s="31"/>
      <c r="D123" s="31"/>
    </row>
    <row r="124" spans="1:27" ht="15" customHeight="1">
      <c r="A124" s="96"/>
      <c r="B124" s="169" t="s">
        <v>9</v>
      </c>
      <c r="C124" s="145" t="str">
        <f>"Target period energy to Carbon factor (tonne C/"&amp;E20&amp;")"</f>
        <v>Target period energy to Carbon factor (tonne C/)</v>
      </c>
      <c r="D124" s="146"/>
      <c r="E124" s="101">
        <f>IF(SUM(E39:E62)=0,0,ROUND((SUMPRODUCT(D39:D62,E39:E62)/SUM(E39:E62)), 14-(1+INT(LOG10(ABS(SUMPRODUCT(D39:D62,E39:E62)/SUM(E39:E62)))))))</f>
        <v>0</v>
      </c>
      <c r="F124" s="13"/>
      <c r="G124" s="14"/>
      <c r="H124" s="14"/>
      <c r="I124" s="14"/>
      <c r="J124" s="53"/>
      <c r="K124" s="14"/>
      <c r="L124" s="14"/>
      <c r="M124" s="14"/>
      <c r="N124" s="14"/>
      <c r="O124" s="14"/>
      <c r="P124" s="14"/>
      <c r="Q124" s="14"/>
      <c r="R124" s="14"/>
      <c r="S124" s="14"/>
      <c r="T124" s="14"/>
      <c r="U124" s="14"/>
      <c r="V124" s="14"/>
      <c r="W124" s="14"/>
      <c r="X124" s="14"/>
      <c r="Y124" s="14"/>
      <c r="Z124" s="14"/>
      <c r="AA124" s="14"/>
    </row>
    <row r="125" spans="1:27" ht="15" customHeight="1">
      <c r="A125" s="96"/>
      <c r="B125" s="170"/>
      <c r="C125" s="145" t="str">
        <f>"Equivalent Energy (for buy-out calculation) ("&amp;E20&amp;")"</f>
        <v>Equivalent Energy (for buy-out calculation) ()</v>
      </c>
      <c r="D125" s="146"/>
      <c r="E125" s="121" t="e">
        <f>IF((E26+E27-E106)&lt;0,(E26+E27-E106),0)</f>
        <v>#VALUE!</v>
      </c>
      <c r="F125" s="13"/>
      <c r="G125" s="14"/>
      <c r="H125" s="14"/>
      <c r="I125" s="14"/>
      <c r="J125" s="20"/>
      <c r="K125" s="14"/>
      <c r="L125" s="14"/>
      <c r="M125" s="14"/>
      <c r="N125" s="14"/>
      <c r="O125" s="14"/>
      <c r="P125" s="14"/>
      <c r="Q125" s="14"/>
      <c r="R125" s="14"/>
      <c r="S125" s="14"/>
      <c r="T125" s="14"/>
      <c r="U125" s="14"/>
      <c r="V125" s="14"/>
      <c r="W125" s="14"/>
      <c r="X125" s="14"/>
      <c r="Y125" s="14"/>
      <c r="Z125" s="14"/>
      <c r="AA125" s="14"/>
    </row>
    <row r="126" spans="1:27" ht="15" customHeight="1">
      <c r="A126" s="96"/>
      <c r="B126" s="170"/>
      <c r="C126" s="145" t="str">
        <f>"Equivalent Energy (for surplus calculation) ("&amp;E20&amp;")"</f>
        <v>Equivalent Energy (for surplus calculation) ()</v>
      </c>
      <c r="D126" s="146"/>
      <c r="E126" s="122" t="e">
        <f>IF((E26-E27-E106)&gt;0,(E26-E27-E106),0)</f>
        <v>#VALUE!</v>
      </c>
      <c r="F126" s="13"/>
      <c r="G126" s="14"/>
      <c r="H126" s="14"/>
      <c r="I126" s="14"/>
      <c r="J126" s="20"/>
      <c r="K126" s="14"/>
      <c r="L126" s="14"/>
      <c r="M126" s="14"/>
      <c r="N126" s="14"/>
      <c r="O126" s="14"/>
      <c r="P126" s="14"/>
      <c r="Q126" s="14"/>
      <c r="R126" s="14"/>
      <c r="S126" s="14"/>
      <c r="T126" s="14"/>
      <c r="U126" s="14"/>
      <c r="V126" s="14"/>
      <c r="W126" s="14"/>
      <c r="X126" s="14"/>
      <c r="Y126" s="14"/>
      <c r="Z126" s="14"/>
      <c r="AA126" s="14"/>
    </row>
    <row r="127" spans="1:27" ht="19.5" customHeight="1">
      <c r="A127" s="96"/>
      <c r="B127" s="170"/>
      <c r="C127" s="158" t="s">
        <v>60</v>
      </c>
      <c r="D127" s="158"/>
      <c r="E127" s="123">
        <f>IF(SUM(E39:E62)=0,0,ROUND((SUMPRODUCT(D39:D62,E39:E62)*44/12), 14-(1+INT(LOG10(ABS(SUMPRODUCT(D39:D62,E39:E62)*44/12))))))</f>
        <v>0</v>
      </c>
      <c r="F127" s="13"/>
      <c r="G127" s="14"/>
      <c r="H127" s="14"/>
      <c r="I127" s="14"/>
      <c r="J127" s="20"/>
      <c r="K127" s="14"/>
      <c r="L127" s="14"/>
      <c r="M127" s="14"/>
      <c r="N127" s="14"/>
      <c r="O127" s="14"/>
      <c r="P127" s="14"/>
      <c r="Q127" s="14"/>
      <c r="R127" s="14"/>
      <c r="S127" s="14"/>
      <c r="T127" s="14"/>
      <c r="U127" s="14"/>
      <c r="V127" s="14"/>
      <c r="W127" s="14"/>
      <c r="X127" s="14"/>
      <c r="Y127" s="14"/>
      <c r="Z127" s="14"/>
      <c r="AA127" s="14"/>
    </row>
    <row r="128" spans="1:27" ht="18.75" customHeight="1">
      <c r="A128" s="96"/>
      <c r="B128" s="170"/>
      <c r="C128" s="158" t="s">
        <v>70</v>
      </c>
      <c r="D128" s="158"/>
      <c r="E128" s="124" t="e">
        <f>IF(ROUNDUP((IF(E125&lt;0,ABS(E125)*E124,0)*44/12),0)&lt;0,0,ROUNDUP((IF(E125&lt;0,ABS(E125)*E124,0)*44/12),0))</f>
        <v>#VALUE!</v>
      </c>
      <c r="F128" s="79"/>
      <c r="G128" s="14"/>
      <c r="H128" s="14"/>
      <c r="I128" s="14"/>
      <c r="J128" s="32"/>
      <c r="K128" s="14"/>
      <c r="L128" s="14"/>
      <c r="M128" s="14"/>
      <c r="N128" s="14"/>
      <c r="O128" s="14"/>
      <c r="P128" s="14"/>
      <c r="Q128" s="14"/>
      <c r="R128" s="14"/>
      <c r="S128" s="14"/>
      <c r="T128" s="14"/>
      <c r="U128" s="14"/>
      <c r="V128" s="14"/>
      <c r="W128" s="14"/>
      <c r="X128" s="14"/>
      <c r="Y128" s="14"/>
      <c r="Z128" s="14"/>
      <c r="AA128" s="14"/>
    </row>
    <row r="129" spans="1:27">
      <c r="A129" s="96"/>
      <c r="B129" s="170"/>
      <c r="C129" s="145" t="s">
        <v>77</v>
      </c>
      <c r="D129" s="146"/>
      <c r="E129" s="125"/>
    </row>
    <row r="130" spans="1:27" ht="15" customHeight="1">
      <c r="A130" s="96"/>
      <c r="B130" s="170"/>
      <c r="C130" s="145" t="s">
        <v>78</v>
      </c>
      <c r="D130" s="146"/>
      <c r="E130" s="126"/>
      <c r="F130" s="94"/>
      <c r="G130" s="14"/>
      <c r="H130" s="14"/>
      <c r="I130" s="14"/>
      <c r="J130" s="53"/>
      <c r="K130" s="14"/>
      <c r="L130" s="14"/>
      <c r="M130" s="14"/>
      <c r="N130" s="14"/>
      <c r="O130" s="14"/>
      <c r="P130" s="14"/>
      <c r="Q130" s="14"/>
      <c r="R130" s="14"/>
      <c r="S130" s="14"/>
      <c r="T130" s="14"/>
      <c r="U130" s="14"/>
      <c r="V130" s="14"/>
      <c r="W130" s="14"/>
      <c r="X130" s="14"/>
      <c r="Y130" s="14"/>
      <c r="Z130" s="14"/>
      <c r="AA130" s="14"/>
    </row>
    <row r="131" spans="1:27" ht="15" customHeight="1">
      <c r="A131" s="96"/>
      <c r="B131" s="170"/>
      <c r="C131" s="145" t="s">
        <v>72</v>
      </c>
      <c r="D131" s="146"/>
      <c r="E131" s="126"/>
      <c r="F131" s="95"/>
      <c r="G131" s="14"/>
      <c r="H131" s="14"/>
      <c r="I131" s="14"/>
      <c r="J131" s="20"/>
      <c r="K131" s="14"/>
      <c r="L131" s="14"/>
      <c r="M131" s="14"/>
      <c r="N131" s="14"/>
      <c r="O131" s="14"/>
      <c r="P131" s="14"/>
      <c r="Q131" s="14"/>
      <c r="R131" s="14"/>
      <c r="S131" s="14"/>
      <c r="T131" s="14"/>
      <c r="U131" s="14"/>
      <c r="V131" s="14"/>
      <c r="W131" s="14"/>
      <c r="X131" s="14"/>
      <c r="Y131" s="14"/>
      <c r="Z131" s="14"/>
      <c r="AA131" s="14"/>
    </row>
    <row r="132" spans="1:27" ht="15" customHeight="1">
      <c r="A132" s="96"/>
      <c r="B132" s="170"/>
      <c r="C132" s="145" t="s">
        <v>65</v>
      </c>
      <c r="D132" s="146"/>
      <c r="E132" s="124" t="e">
        <f>MAX(E128-E130,0)-E129</f>
        <v>#VALUE!</v>
      </c>
    </row>
    <row r="133" spans="1:27">
      <c r="A133" s="96"/>
      <c r="B133" s="170"/>
      <c r="C133" s="145" t="s">
        <v>66</v>
      </c>
      <c r="D133" s="146"/>
      <c r="E133" s="78" t="e">
        <f>ROUND(E132*12,0)</f>
        <v>#VALUE!</v>
      </c>
    </row>
  </sheetData>
  <sheetProtection password="E3DD" sheet="1"/>
  <mergeCells count="50">
    <mergeCell ref="C130:D130"/>
    <mergeCell ref="C131:D131"/>
    <mergeCell ref="C132:D132"/>
    <mergeCell ref="C133:D133"/>
    <mergeCell ref="C129:D129"/>
    <mergeCell ref="B122:E122"/>
    <mergeCell ref="C124:D124"/>
    <mergeCell ref="C128:D128"/>
    <mergeCell ref="B124:B133"/>
    <mergeCell ref="C125:D125"/>
    <mergeCell ref="E5:F5"/>
    <mergeCell ref="E6:F6"/>
    <mergeCell ref="E9:F9"/>
    <mergeCell ref="C119:D119"/>
    <mergeCell ref="B111:E111"/>
    <mergeCell ref="B37:B63"/>
    <mergeCell ref="C28:D28"/>
    <mergeCell ref="C31:D31"/>
    <mergeCell ref="B33:F33"/>
    <mergeCell ref="B113:B120"/>
    <mergeCell ref="C126:D126"/>
    <mergeCell ref="C127:D127"/>
    <mergeCell ref="C120:D120"/>
    <mergeCell ref="C106:D106"/>
    <mergeCell ref="C116:D116"/>
    <mergeCell ref="C113:D113"/>
    <mergeCell ref="C118:D118"/>
    <mergeCell ref="C115:D115"/>
    <mergeCell ref="C25:D25"/>
    <mergeCell ref="C24:D24"/>
    <mergeCell ref="B34:H34"/>
    <mergeCell ref="B16:B25"/>
    <mergeCell ref="B26:B28"/>
    <mergeCell ref="C27:D27"/>
    <mergeCell ref="E8:F8"/>
    <mergeCell ref="C19:D19"/>
    <mergeCell ref="C114:D114"/>
    <mergeCell ref="C107:D107"/>
    <mergeCell ref="C21:D21"/>
    <mergeCell ref="C26:D26"/>
    <mergeCell ref="B104:E104"/>
    <mergeCell ref="B106:B109"/>
    <mergeCell ref="C29:D29"/>
    <mergeCell ref="C23:D23"/>
    <mergeCell ref="B2:D2"/>
    <mergeCell ref="C16:D16"/>
    <mergeCell ref="C17:D17"/>
    <mergeCell ref="C18:D18"/>
    <mergeCell ref="C22:D22"/>
    <mergeCell ref="C20:D20"/>
  </mergeCells>
  <dataValidations count="3">
    <dataValidation type="list" allowBlank="1" showInputMessage="1" showErrorMessage="1" sqref="E19">
      <formula1>"Absolute"</formula1>
    </dataValidation>
    <dataValidation type="list" allowBlank="1" showInputMessage="1" showErrorMessage="1" sqref="E35">
      <formula1>"Yes, No"</formula1>
    </dataValidation>
    <dataValidation type="list" allowBlank="1" showInputMessage="1" showErrorMessage="1" sqref="E20">
      <formula1>"kWh, MWh, GJ, PJ"</formula1>
    </dataValidation>
  </dataValidations>
  <pageMargins left="0.7" right="0.7" top="0.75" bottom="0.75" header="0.3" footer="0.3"/>
  <pageSetup paperSize="9" orientation="portrait"/>
  <legacy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J21"/>
  <sheetViews>
    <sheetView workbookViewId="0">
      <selection activeCell="F9" sqref="F9"/>
    </sheetView>
  </sheetViews>
  <sheetFormatPr defaultRowHeight="15"/>
  <cols>
    <col min="1" max="1" width="9.140625" style="37"/>
    <col min="2" max="2" width="10.42578125" customWidth="1"/>
    <col min="3" max="6" width="20.7109375" customWidth="1"/>
    <col min="7" max="7" width="20.7109375" style="37" customWidth="1"/>
  </cols>
  <sheetData>
    <row r="1" spans="1:10" ht="26.25">
      <c r="A1" s="60" t="s">
        <v>33</v>
      </c>
      <c r="B1" s="61"/>
      <c r="C1" s="61"/>
      <c r="D1" s="61"/>
      <c r="E1" s="61"/>
      <c r="F1" s="61"/>
      <c r="G1" s="61"/>
      <c r="H1" s="62"/>
      <c r="I1" s="59"/>
      <c r="J1" s="59"/>
    </row>
    <row r="2" spans="1:10">
      <c r="A2" s="63"/>
      <c r="B2" s="64"/>
      <c r="C2" s="64"/>
      <c r="D2" s="64"/>
      <c r="E2" s="64"/>
      <c r="F2" s="64"/>
      <c r="G2" s="64"/>
      <c r="H2" s="65"/>
    </row>
    <row r="3" spans="1:10">
      <c r="A3" s="63"/>
      <c r="B3" s="64"/>
      <c r="C3" s="64"/>
      <c r="D3" s="58"/>
      <c r="E3" s="64"/>
      <c r="F3" s="64"/>
      <c r="G3" s="64"/>
      <c r="H3" s="65"/>
      <c r="I3" s="37"/>
      <c r="J3" s="37"/>
    </row>
    <row r="4" spans="1:10">
      <c r="A4" s="63"/>
      <c r="B4" s="64"/>
      <c r="C4" s="64"/>
      <c r="D4" s="64"/>
      <c r="E4" s="64"/>
      <c r="F4" s="64"/>
      <c r="G4" s="64"/>
      <c r="H4" s="65"/>
      <c r="I4" s="37"/>
      <c r="J4" s="37"/>
    </row>
    <row r="5" spans="1:10">
      <c r="A5" s="63"/>
      <c r="B5" s="64"/>
      <c r="C5" s="174" t="s">
        <v>32</v>
      </c>
      <c r="D5" s="174"/>
      <c r="E5" s="174"/>
      <c r="F5" s="174"/>
      <c r="G5" s="174"/>
      <c r="H5" s="65"/>
      <c r="I5" s="37"/>
      <c r="J5" s="37"/>
    </row>
    <row r="6" spans="1:10">
      <c r="A6" s="63"/>
      <c r="B6" s="64"/>
      <c r="C6" s="175" t="s">
        <v>28</v>
      </c>
      <c r="D6" s="176" t="s">
        <v>29</v>
      </c>
      <c r="E6" s="176" t="s">
        <v>30</v>
      </c>
      <c r="F6" s="176" t="s">
        <v>31</v>
      </c>
      <c r="G6" s="175" t="s">
        <v>37</v>
      </c>
      <c r="H6" s="65"/>
      <c r="I6" s="37"/>
      <c r="J6" s="37"/>
    </row>
    <row r="7" spans="1:10">
      <c r="A7" s="63"/>
      <c r="B7" s="64"/>
      <c r="C7" s="175"/>
      <c r="D7" s="177"/>
      <c r="E7" s="177"/>
      <c r="F7" s="177"/>
      <c r="G7" s="175"/>
      <c r="H7" s="65"/>
      <c r="I7" s="37"/>
      <c r="J7" s="37"/>
    </row>
    <row r="8" spans="1:10">
      <c r="A8" s="63"/>
      <c r="B8" s="77" t="s">
        <v>38</v>
      </c>
      <c r="C8" s="74">
        <v>100</v>
      </c>
      <c r="D8" s="75">
        <v>10</v>
      </c>
      <c r="E8" s="76">
        <f>IF(C8&gt;=0,IF(D8&gt;C8,D8,C8),IF(D8&gt;=0,D8,0))</f>
        <v>100</v>
      </c>
      <c r="F8" s="68">
        <f>IF(D8&gt;=C8,0,D8-C8)</f>
        <v>-90</v>
      </c>
      <c r="G8" s="68">
        <f>IF(C8&lt;0,C8+F8,F8)</f>
        <v>-90</v>
      </c>
      <c r="H8" s="65"/>
      <c r="I8" s="37"/>
      <c r="J8" s="37"/>
    </row>
    <row r="9" spans="1:10">
      <c r="A9" s="63"/>
      <c r="B9" s="171" t="s">
        <v>39</v>
      </c>
      <c r="C9" s="172"/>
      <c r="D9" s="172"/>
      <c r="E9" s="173"/>
      <c r="F9" s="68">
        <f>-F8*12</f>
        <v>1080</v>
      </c>
      <c r="G9" s="68">
        <f>-G8*12</f>
        <v>1080</v>
      </c>
      <c r="H9" s="65"/>
      <c r="I9" s="37"/>
      <c r="J9" s="37"/>
    </row>
    <row r="10" spans="1:10">
      <c r="A10" s="63"/>
      <c r="B10" s="64"/>
      <c r="C10" s="64"/>
      <c r="D10" s="64"/>
      <c r="E10" s="64"/>
      <c r="F10" s="64"/>
      <c r="G10" s="64"/>
      <c r="H10" s="65"/>
      <c r="I10" s="37"/>
      <c r="J10" s="37"/>
    </row>
    <row r="11" spans="1:10">
      <c r="A11" s="63"/>
      <c r="B11" s="64"/>
      <c r="C11" s="64"/>
      <c r="D11" s="64"/>
      <c r="E11" s="64"/>
      <c r="F11" s="64"/>
      <c r="G11" s="64"/>
      <c r="H11" s="65"/>
      <c r="I11" s="37"/>
      <c r="J11" s="37"/>
    </row>
    <row r="12" spans="1:10">
      <c r="A12" s="63"/>
      <c r="B12" s="64"/>
      <c r="C12" s="64"/>
      <c r="D12" s="64"/>
      <c r="E12" s="64"/>
      <c r="F12" s="64"/>
      <c r="G12" s="64"/>
      <c r="H12" s="65"/>
      <c r="I12" s="37"/>
      <c r="J12" s="37"/>
    </row>
    <row r="13" spans="1:10">
      <c r="A13" s="63"/>
      <c r="B13" s="64"/>
      <c r="C13" s="64"/>
      <c r="D13" s="64"/>
      <c r="E13" s="64"/>
      <c r="F13" s="64"/>
      <c r="G13" s="64"/>
      <c r="H13" s="65"/>
      <c r="I13" s="37"/>
      <c r="J13" s="37"/>
    </row>
    <row r="14" spans="1:10">
      <c r="A14" s="63"/>
      <c r="B14" s="64"/>
      <c r="C14" s="64"/>
      <c r="D14" s="64"/>
      <c r="E14" s="64"/>
      <c r="F14" s="64"/>
      <c r="G14" s="64"/>
      <c r="H14" s="65"/>
      <c r="I14" s="37"/>
      <c r="J14" s="37"/>
    </row>
    <row r="15" spans="1:10">
      <c r="A15" s="63"/>
      <c r="B15" s="64"/>
      <c r="C15" s="64"/>
      <c r="D15" s="64"/>
      <c r="E15" s="64"/>
      <c r="F15" s="64"/>
      <c r="G15" s="64"/>
      <c r="H15" s="65"/>
      <c r="I15" s="37"/>
      <c r="J15" s="37"/>
    </row>
    <row r="16" spans="1:10">
      <c r="A16" s="63"/>
      <c r="B16" s="64"/>
      <c r="C16" s="64"/>
      <c r="D16" s="64"/>
      <c r="E16" s="64"/>
      <c r="F16" s="64"/>
      <c r="G16" s="64"/>
      <c r="H16" s="65"/>
      <c r="I16" s="37"/>
      <c r="J16" s="37"/>
    </row>
    <row r="17" spans="1:10">
      <c r="A17" s="63"/>
      <c r="B17" s="64"/>
      <c r="C17" s="64"/>
      <c r="D17" s="64"/>
      <c r="E17" s="64"/>
      <c r="F17" s="64"/>
      <c r="G17" s="64"/>
      <c r="H17" s="65"/>
      <c r="I17" s="37"/>
      <c r="J17" s="37"/>
    </row>
    <row r="18" spans="1:10">
      <c r="A18" s="63"/>
      <c r="B18" s="64"/>
      <c r="C18" s="64"/>
      <c r="D18" s="64"/>
      <c r="E18" s="64"/>
      <c r="F18" s="64"/>
      <c r="G18" s="64"/>
      <c r="H18" s="65"/>
      <c r="I18" s="37"/>
      <c r="J18" s="37"/>
    </row>
    <row r="19" spans="1:10">
      <c r="A19" s="63"/>
      <c r="B19" s="64"/>
      <c r="C19" s="64"/>
      <c r="D19" s="64"/>
      <c r="E19" s="64"/>
      <c r="F19" s="64"/>
      <c r="G19" s="64"/>
      <c r="H19" s="65"/>
      <c r="I19" s="37"/>
      <c r="J19" s="37"/>
    </row>
    <row r="20" spans="1:10">
      <c r="A20" s="63"/>
      <c r="B20" s="64"/>
      <c r="C20" s="64"/>
      <c r="D20" s="64"/>
      <c r="E20" s="64"/>
      <c r="F20" s="64"/>
      <c r="G20" s="64"/>
      <c r="H20" s="65"/>
    </row>
    <row r="21" spans="1:10" ht="15.75" thickBot="1">
      <c r="A21" s="73"/>
      <c r="B21" s="66"/>
      <c r="C21" s="66"/>
      <c r="D21" s="66"/>
      <c r="E21" s="66"/>
      <c r="F21" s="66"/>
      <c r="G21" s="66"/>
      <c r="H21" s="67"/>
    </row>
  </sheetData>
  <sheetProtection password="CF99" sheet="1" objects="1" scenarios="1"/>
  <mergeCells count="7">
    <mergeCell ref="B9:E9"/>
    <mergeCell ref="C5:G5"/>
    <mergeCell ref="C6:C7"/>
    <mergeCell ref="D6:D7"/>
    <mergeCell ref="E6:E7"/>
    <mergeCell ref="F6:F7"/>
    <mergeCell ref="G6:G7"/>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0B774336021B4147A49155E7E6EC1435" ma:contentTypeVersion="0" ma:contentTypeDescription="Create a new document." ma:contentTypeScope="" ma:versionID="7988a60180da12ecaddc51a417f31c2c">
  <xsd:schema xmlns:xsd="http://www.w3.org/2001/XMLSchema" xmlns:xs="http://www.w3.org/2001/XMLSchema" xmlns:p="http://schemas.microsoft.com/office/2006/metadata/properties" xmlns:ns2="0bc99988-b9f6-443e-8ed1-11c290b86be0" targetNamespace="http://schemas.microsoft.com/office/2006/metadata/properties" ma:root="true" ma:fieldsID="552ea9d7492dead6645ef8ce8e604a03" ns2:_="">
    <xsd:import namespace="0bc99988-b9f6-443e-8ed1-11c290b86b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c99988-b9f6-443e-8ed1-11c290b86be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713B7C40-467A-4697-B014-28F460814DEC}">
  <ds:schemaRefs>
    <ds:schemaRef ds:uri="http://schemas.microsoft.com/sharepoint/v3/contenttype/forms"/>
  </ds:schemaRefs>
</ds:datastoreItem>
</file>

<file path=customXml/itemProps2.xml><?xml version="1.0" encoding="utf-8"?>
<ds:datastoreItem xmlns:ds="http://schemas.openxmlformats.org/officeDocument/2006/customXml" ds:itemID="{F6E5E440-17A4-4B36-8DEF-BB391A0AFBA8}">
  <ds:schemaRefs>
    <ds:schemaRef ds:uri="http://schemas.microsoft.com/office/2006/metadata/longProperties"/>
  </ds:schemaRefs>
</ds:datastoreItem>
</file>

<file path=customXml/itemProps3.xml><?xml version="1.0" encoding="utf-8"?>
<ds:datastoreItem xmlns:ds="http://schemas.openxmlformats.org/officeDocument/2006/customXml" ds:itemID="{A1028DBB-F318-4D74-9CD9-B148AE0BE7BA}">
  <ds:schemaRefs>
    <ds:schemaRef ds:uri="http://schemas.microsoft.com/sharepoint/events"/>
  </ds:schemaRefs>
</ds:datastoreItem>
</file>

<file path=customXml/itemProps4.xml><?xml version="1.0" encoding="utf-8"?>
<ds:datastoreItem xmlns:ds="http://schemas.openxmlformats.org/officeDocument/2006/customXml" ds:itemID="{B3ED01D0-776A-4BC5-8C5C-3269D550FD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c99988-b9f6-443e-8ed1-11c290b86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73F0410-4FC2-48D7-B551-3E06E58A8845}">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Absolute energy - instructions</vt:lpstr>
      <vt:lpstr>Absolute Energy</vt:lpstr>
      <vt:lpstr>Sheet1</vt:lpstr>
      <vt:lpstr>Secondary Buy-out Calculator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Absolute energy reporting template</dc:title>
  <dc:creator>Paul Scott</dc:creator>
  <dc:description>LIT 10089, version 2
Issue date: 02/02/2015</dc:description>
  <cp:lastModifiedBy>nsiebdrat</cp:lastModifiedBy>
  <cp:lastPrinted>2014-03-28T10:20:47Z</cp:lastPrinted>
  <dcterms:created xsi:type="dcterms:W3CDTF">2012-04-24T10:43:28Z</dcterms:created>
  <dcterms:modified xsi:type="dcterms:W3CDTF">2015-02-03T17:57:55Z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c05fba23-7c93-452b-b3c6-00ba4b31fb1c</vt:lpwstr>
  </property>
  <property fmtid="{D5CDD505-2E9C-101B-9397-08002B2CF9AE}" pid="3" name="ContentTypeId">
    <vt:lpwstr>0x0101005AC3623D874E9C4A9FB208FEC6F487EC</vt:lpwstr>
  </property>
  <property fmtid="{D5CDD505-2E9C-101B-9397-08002B2CF9AE}" pid="4" name="_dlc_DocId">
    <vt:lpwstr>TVZN7CCS4RQY-319-504</vt:lpwstr>
  </property>
  <property fmtid="{D5CDD505-2E9C-101B-9397-08002B2CF9AE}" pid="5" name="_dlc_DocIdUrl">
    <vt:lpwstr>https://team.sfwltd.co.uk/sites/Projects/EA_CCA/_layouts/15/DocIdRedir.aspx?ID=TVZN7CCS4RQY-319-504, TVZN7CCS4RQY-319-504</vt:lpwstr>
  </property>
</Properties>
</file>