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tabRatio="840" activeTab="0"/>
  </bookViews>
  <sheets>
    <sheet name="2010-11" sheetId="1" r:id="rId1"/>
    <sheet name="1.1" sheetId="2" r:id="rId2"/>
    <sheet name="1.2" sheetId="3" r:id="rId3"/>
    <sheet name="1.3" sheetId="4" r:id="rId4"/>
    <sheet name="1.4" sheetId="5" r:id="rId5"/>
    <sheet name="1.5" sheetId="6" r:id="rId6"/>
    <sheet name="1.6" sheetId="7" r:id="rId7"/>
    <sheet name="1.7" sheetId="8" r:id="rId8"/>
    <sheet name="1.8" sheetId="9" r:id="rId9"/>
    <sheet name="1.9" sheetId="10" r:id="rId10"/>
    <sheet name="2.1" sheetId="11" r:id="rId11"/>
    <sheet name="2.2" sheetId="12" r:id="rId12"/>
    <sheet name="2.3" sheetId="13" r:id="rId13"/>
    <sheet name="2.4" sheetId="14" r:id="rId14"/>
    <sheet name="3.1" sheetId="15" r:id="rId15"/>
    <sheet name="3.2" sheetId="16" r:id="rId16"/>
    <sheet name="3.3" sheetId="17" r:id="rId17"/>
    <sheet name="3.4" sheetId="18" r:id="rId18"/>
    <sheet name="3.5" sheetId="19" r:id="rId19"/>
    <sheet name="3.6" sheetId="20" r:id="rId20"/>
    <sheet name="3.7" sheetId="21" r:id="rId21"/>
    <sheet name="3.8" sheetId="22" r:id="rId22"/>
  </sheets>
  <definedNames>
    <definedName name="_Hlk164056479" localSheetId="18">'3.5'!$A$7</definedName>
    <definedName name="_Hlk217277567" localSheetId="18">'3.5'!$H$5</definedName>
  </definedNames>
  <calcPr fullCalcOnLoad="1"/>
</workbook>
</file>

<file path=xl/sharedStrings.xml><?xml version="1.0" encoding="utf-8"?>
<sst xmlns="http://schemas.openxmlformats.org/spreadsheetml/2006/main" count="382" uniqueCount="233">
  <si>
    <t>Percentage</t>
  </si>
  <si>
    <t xml:space="preserve">Total </t>
  </si>
  <si>
    <t>Total</t>
  </si>
  <si>
    <t>Age on load</t>
  </si>
  <si>
    <t>England</t>
  </si>
  <si>
    <t>Scotland</t>
  </si>
  <si>
    <t>Unknown</t>
  </si>
  <si>
    <t>Wales</t>
  </si>
  <si>
    <t xml:space="preserve">Year </t>
  </si>
  <si>
    <t>Drugs</t>
  </si>
  <si>
    <t>Other</t>
  </si>
  <si>
    <t>Criminal Damage</t>
  </si>
  <si>
    <t>Domestic Burglary</t>
  </si>
  <si>
    <t>Other Burglary</t>
  </si>
  <si>
    <t>Attempted Murder</t>
  </si>
  <si>
    <t>Murder/Manslaughter</t>
  </si>
  <si>
    <t>Other Sexual Offences</t>
  </si>
  <si>
    <t>Other Suspicious Death</t>
  </si>
  <si>
    <t>Rape</t>
  </si>
  <si>
    <t>By gender</t>
  </si>
  <si>
    <t>By ethnicity</t>
  </si>
  <si>
    <t>By country</t>
  </si>
  <si>
    <t>Crime scene profiles retained</t>
  </si>
  <si>
    <t>Female</t>
  </si>
  <si>
    <t>Male</t>
  </si>
  <si>
    <t>Gender</t>
  </si>
  <si>
    <t>Asian</t>
  </si>
  <si>
    <t>Black</t>
  </si>
  <si>
    <t>Middle Eastern</t>
  </si>
  <si>
    <t>White - North European</t>
  </si>
  <si>
    <t>White - South European</t>
  </si>
  <si>
    <t>Police reported ethnicity</t>
  </si>
  <si>
    <t>Number of profiles</t>
  </si>
  <si>
    <t>Under 10</t>
  </si>
  <si>
    <t>16-17</t>
  </si>
  <si>
    <t>18-20</t>
  </si>
  <si>
    <t>21-24</t>
  </si>
  <si>
    <t>25-34</t>
  </si>
  <si>
    <t>35-44</t>
  </si>
  <si>
    <t>45-54</t>
  </si>
  <si>
    <t>55-64</t>
  </si>
  <si>
    <t xml:space="preserve">65 &amp; Over </t>
  </si>
  <si>
    <t xml:space="preserve">Age Unknown </t>
  </si>
  <si>
    <t>10-15</t>
  </si>
  <si>
    <t>Northern Ireland</t>
  </si>
  <si>
    <t>Country</t>
  </si>
  <si>
    <t>Firearms</t>
  </si>
  <si>
    <t>Property Damage</t>
  </si>
  <si>
    <t>Match rate</t>
  </si>
  <si>
    <t>On loading a crime scene profile</t>
  </si>
  <si>
    <t>On loading a subject profile</t>
  </si>
  <si>
    <t xml:space="preserve">Subject profiles: </t>
  </si>
  <si>
    <t>By current age</t>
  </si>
  <si>
    <t>By age on load</t>
  </si>
  <si>
    <t>All UK forces</t>
  </si>
  <si>
    <t>Number of crime scene profiles loaded</t>
  </si>
  <si>
    <t>Number of subject profiles loaded</t>
  </si>
  <si>
    <t>Number of matches on loading new subject profiles</t>
  </si>
  <si>
    <t>Number of matches on loading new crime scene profiles</t>
  </si>
  <si>
    <t>Monthly</t>
  </si>
  <si>
    <t>2009-10</t>
  </si>
  <si>
    <t>Year</t>
  </si>
  <si>
    <t>Serious offences</t>
  </si>
  <si>
    <t>Total serious offences</t>
  </si>
  <si>
    <t>Volume crime offences</t>
  </si>
  <si>
    <t>Total volume offences</t>
  </si>
  <si>
    <t>Total (all offence types)</t>
  </si>
  <si>
    <t>Crime type</t>
  </si>
  <si>
    <t>Theft of Vehicle</t>
  </si>
  <si>
    <t>Searches</t>
  </si>
  <si>
    <t>Robbery</t>
  </si>
  <si>
    <t>Explosives and firearms</t>
  </si>
  <si>
    <t>Other Sexual crimes</t>
  </si>
  <si>
    <t>Matches</t>
  </si>
  <si>
    <t>Burglary (including aggravated)</t>
  </si>
  <si>
    <t>Crimes with an NDNAD match</t>
  </si>
  <si>
    <t>Total sanction detections (all evidence types)</t>
  </si>
  <si>
    <t>Crimes detected following an NDNAD match</t>
  </si>
  <si>
    <t>All Crime</t>
  </si>
  <si>
    <t>Burglary Dwelling</t>
  </si>
  <si>
    <t>Crimes with a scene examination</t>
  </si>
  <si>
    <t>Crimes with a profile loaded to NDNAD</t>
  </si>
  <si>
    <t>Recorded crimes</t>
  </si>
  <si>
    <t>England &amp; Wales forces</t>
  </si>
  <si>
    <t xml:space="preserve">Crime Scene Profiles removed </t>
  </si>
  <si>
    <t>Subject Profiles removed, of which:</t>
  </si>
  <si>
    <t>Scottish profiles</t>
  </si>
  <si>
    <t>Exceptional case procedure</t>
  </si>
  <si>
    <t>By conviction status</t>
  </si>
  <si>
    <t>Individuals on NDNAD (estimate)</t>
  </si>
  <si>
    <t>Individuals on PNC DNA sampled conviction</t>
  </si>
  <si>
    <t>Individuals on PNC DNA sampled total</t>
  </si>
  <si>
    <t>* Some of these individuals will have proceedings ongoing and may subsequently be convicted</t>
  </si>
  <si>
    <t>Individuals on PNC DNA sampled no conviction*</t>
  </si>
  <si>
    <t>Profiles retained at year end</t>
  </si>
  <si>
    <t>Profiles added and removed in year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</si>
  <si>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</si>
  <si>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</si>
  <si>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</si>
  <si>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</si>
  <si>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</si>
  <si>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</si>
  <si>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</si>
  <si>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</si>
  <si>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</si>
  <si>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</si>
  <si>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</si>
  <si>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Of which volunteers</t>
  </si>
  <si>
    <t>Subject profiles retained:</t>
  </si>
  <si>
    <t>Individuals retained (estimated)</t>
  </si>
  <si>
    <t>Total DNA profiles retained</t>
  </si>
  <si>
    <t>Profile taken for a non-recordable offence</t>
  </si>
  <si>
    <t>Chinese, Japanese or SE Asian</t>
  </si>
  <si>
    <t>1995-96</t>
  </si>
  <si>
    <t>1996-97</t>
  </si>
  <si>
    <t>1997-98</t>
  </si>
  <si>
    <t>Number of match groups</t>
  </si>
  <si>
    <t xml:space="preserve">Number of linked crime scene profiles in match group </t>
  </si>
  <si>
    <t>Number of crime scenes which matched another crime scene on loading</t>
  </si>
  <si>
    <t>Detection rates with and without NDNAD</t>
  </si>
  <si>
    <t>Percentage of crimes with a scene examination</t>
  </si>
  <si>
    <t>Murder &amp; manslaughter including attempts</t>
  </si>
  <si>
    <t xml:space="preserve">Location of law enforcement agency </t>
  </si>
  <si>
    <t>Crime scene profiles:</t>
  </si>
  <si>
    <t>Unmatched crime scene profiles by crime type</t>
  </si>
  <si>
    <t>Crimes matched and detected in year</t>
  </si>
  <si>
    <t>Burglary</t>
  </si>
  <si>
    <t>Aggravated Burglary</t>
  </si>
  <si>
    <t>Vehicle Theft</t>
  </si>
  <si>
    <t xml:space="preserve">Other violent </t>
  </si>
  <si>
    <t>Abduction and kidnapping</t>
  </si>
  <si>
    <t>TOTAL</t>
  </si>
  <si>
    <t>Murder, Manslaughter &amp; Suspicious Deaths</t>
  </si>
  <si>
    <t>Number of unmatched crime scene profiles</t>
  </si>
  <si>
    <t>Subject profile replication rate (estimated)</t>
  </si>
  <si>
    <t>Data source: NDNAD management information</t>
  </si>
  <si>
    <t>Total individuals on NDNAD with no recorded conviction*</t>
  </si>
  <si>
    <t>Percentage individuals on NDNAD with no recorded conviction*</t>
  </si>
  <si>
    <t>Individuals on NDNAD not accounted for in PNC figures#</t>
  </si>
  <si>
    <t># The conviction status of these individuals is unknown</t>
  </si>
  <si>
    <t>* Some of these individuals may have a conviction that has been deleted from PNC</t>
  </si>
  <si>
    <t>Data source: PNC &amp; NDNAD management information</t>
  </si>
  <si>
    <t>Unknown serious</t>
  </si>
  <si>
    <t>Other serious</t>
  </si>
  <si>
    <t>Unknown volume</t>
  </si>
  <si>
    <t>Number of crimes with an NDNAD subject match</t>
  </si>
  <si>
    <t>Crime scene profiles matching a subject profile</t>
  </si>
  <si>
    <t>Crime scene profiles matching a crime scene profile</t>
  </si>
  <si>
    <t>Serious assault, abduction &amp; kidnapping</t>
  </si>
  <si>
    <t>Rape and other sexual offences</t>
  </si>
  <si>
    <t>Arson</t>
  </si>
  <si>
    <t>Less serious assault</t>
  </si>
  <si>
    <t>Burglary (inlcuding aggravated), theft &amp; less serious robbery</t>
  </si>
  <si>
    <t>Drugs (supply, production &amp; import)</t>
  </si>
  <si>
    <t>Robbery (serious)</t>
  </si>
  <si>
    <t>Vehicle crime including theft</t>
  </si>
  <si>
    <t>Theft From a Vehicle</t>
  </si>
  <si>
    <t xml:space="preserve">Replication rate is based on the assumption that a subject profile that matches a second subject profile is one individual (unless determined to belong to identical twins or triplets). </t>
  </si>
  <si>
    <t>Profiles on the NDNAD as at 31.03.2011</t>
  </si>
  <si>
    <t>Subject profiles loaded 1995 - 2011</t>
  </si>
  <si>
    <t>Crime scene profiles loaded 1995 - 2011</t>
  </si>
  <si>
    <t>Crime scene profiles loaded 2010-11 by crime type</t>
  </si>
  <si>
    <t>Profiles deleted 2010-11</t>
  </si>
  <si>
    <t>Crime scene - subject matches 2010-11 by crime type</t>
  </si>
  <si>
    <t>Urgent speculative search matches 2010-11 by crime type</t>
  </si>
  <si>
    <t>Crime scene - crime scene matches and match groups 2010-11</t>
  </si>
  <si>
    <t>NDNAD Matches 1998 - 2011</t>
  </si>
  <si>
    <t>Match rates 2010-11</t>
  </si>
  <si>
    <t>NDNAD Match rate 2003 - 2011</t>
  </si>
  <si>
    <t>DNA profiles retained on the NDNAD, 31.03.2011</t>
  </si>
  <si>
    <t>Subject profiles retained on the NDNAD, by gender, 31.03.11</t>
  </si>
  <si>
    <t>Subject profiles retained on the NDNAD, by police officer reported ethnicity of subject, 31.03.11</t>
  </si>
  <si>
    <t>Subject profiles retained on the NDNAD, by age on load date, 31.03.11</t>
  </si>
  <si>
    <t>Subject profiles retained on the NDNAD, by current age, 31.03.11</t>
  </si>
  <si>
    <t>Subject profiles on the NDNAD, by nationality of police force submitting the profile, 31.03.11</t>
  </si>
  <si>
    <t>Individuals on the NDNAD, by PNC conviction status, 31.03.11</t>
  </si>
  <si>
    <t>Crime scene profiles retained on the NDNAD, by nationality of law enforcement agency submitting the profile, 31.03.11</t>
  </si>
  <si>
    <t>Unmatched crime scene profiles retained on the NDNAD, by crime type, as at 31.03.11</t>
  </si>
  <si>
    <t>Subject profiles loaded to NDNAD each year, 1995 - 2011</t>
  </si>
  <si>
    <t>Crime scene profiles loaded to NDNAD each year, 1995 - 2011</t>
  </si>
  <si>
    <t>Crime scene profiles loaded to NDNAD, by NDNAD assigned crime type, 2010-11</t>
  </si>
  <si>
    <t>Profiles removed from the NDNAD, 2010-11</t>
  </si>
  <si>
    <t>NDNAD Crime - Subject profile matches, by NDNAD assigned crime type of the crime scene profile,  2010-11</t>
  </si>
  <si>
    <t>Urgent speculative search matches, by NDNAD assigned crime type of the crime scene profile, 2010-11</t>
  </si>
  <si>
    <t>Crime scene to crime scene NDNAD matches, 2010-11</t>
  </si>
  <si>
    <t>Crime scene to crime scene match groups retained, 31.03.11</t>
  </si>
  <si>
    <t>NDNAD matches per year, 1998-2011</t>
  </si>
  <si>
    <t>NDNAD match rates, 2010-11</t>
  </si>
  <si>
    <t>NDNAD match rate on loading a crime scene profile, by year, 2003 - 2011</t>
  </si>
  <si>
    <t>Crimes detected following an NDNAD match, 2010-11</t>
  </si>
  <si>
    <t>Detection rates with and without the NDNAD, 2010-11</t>
  </si>
  <si>
    <t>2010-11</t>
  </si>
  <si>
    <t xml:space="preserve">Other volume (includes traffic and drugs) </t>
  </si>
  <si>
    <t>The NDNAD does not hold individuals' addresses. The geographical information provided is based on the location of the police force that submitted the profile.</t>
  </si>
  <si>
    <t>Other law enforcement agencies*</t>
  </si>
  <si>
    <t>Ethnicity is determined on the judgement of the police officer who takes the DNA sample.</t>
  </si>
  <si>
    <t>Data source: forensic data collected from police forces as part of the Annual Data Requirement. Recorded crime and sanction detection figures from Home Office Crime in England and Wales report 2010-11</t>
  </si>
  <si>
    <t>The number of profiles loaded per year is a snapshot taken at the end of 2010-11. The figures will change due to profiles being reloaded, overwriting the original load date.</t>
  </si>
  <si>
    <t>Unknown - either the police officer selected 'ethnicity unknown' on the form, or there is no ethnicity information accompanying the profile.</t>
  </si>
  <si>
    <t xml:space="preserve">The 27 profiles from children under 10 were taken in Scotland where the age of criminal responsibility is 8 years of age. </t>
  </si>
  <si>
    <t>Age is calculated from DOB provided by the individual to the police officer at the time of arrest.</t>
  </si>
  <si>
    <t xml:space="preserve">The profile from a child under 10 was taken in Scotland where the age of criminal responsibility is 8 years of age. </t>
  </si>
  <si>
    <r>
      <t>*Other includes</t>
    </r>
    <r>
      <rPr>
        <sz val="8"/>
        <color indexed="18"/>
        <rFont val="Arial"/>
        <family val="2"/>
      </rPr>
      <t xml:space="preserve"> </t>
    </r>
    <r>
      <rPr>
        <sz val="8"/>
        <color indexed="8"/>
        <rFont val="Arial"/>
        <family val="2"/>
      </rPr>
      <t>British Transport Police, Isle of Man, Guernsey, Jersey, and military police forces and other non aligned loading bodies such as HM Revenue and Customs.</t>
    </r>
  </si>
  <si>
    <t xml:space="preserve">More than one crime scene profile may be held for a single crime. </t>
  </si>
  <si>
    <t>Crime scene profiles that matched before 2002 and are still held are included in these figures.</t>
  </si>
  <si>
    <t>There are some NDNAD profiles held for which the load date is unknown; these are not included in these figures.</t>
  </si>
  <si>
    <t xml:space="preserve">Offence types are recorded by forensic staff processing the DNA sample and do not correspond to police recorded crime codes. </t>
  </si>
  <si>
    <t>Scottish DNA profiles account for the majority of profile removals as different legislation on DNA retention applies in Scotland</t>
  </si>
  <si>
    <t>These figures are for matches from routine searching of profiles. Matches from urgent searches are in table 3.2</t>
  </si>
  <si>
    <t>If one crime scene profile matches to several subject profiles, only one match is counted.</t>
  </si>
  <si>
    <t>Only new matches are counted - if a crime scene has produced a match in a previous year, then matches again in 2010-11, it is not counted.</t>
  </si>
  <si>
    <r>
      <t xml:space="preserve">Where several crime scene profiles are obtained from one crime, resulting in several matches, it is counted as </t>
    </r>
    <r>
      <rPr>
        <u val="single"/>
        <sz val="8"/>
        <rFont val="Arial"/>
        <family val="2"/>
      </rPr>
      <t>one</t>
    </r>
    <r>
      <rPr>
        <sz val="8"/>
        <rFont val="Arial"/>
        <family val="2"/>
      </rPr>
      <t xml:space="preserve"> crime with a match.</t>
    </r>
  </si>
  <si>
    <t>Data source: NDNAD speculative search log</t>
  </si>
  <si>
    <t>Other*</t>
  </si>
  <si>
    <t>*The majority of 'other' crime types will be serious offences.</t>
  </si>
  <si>
    <t>A small number of these speculative search matches will be counted in other NDNAD match figures in section 3 of this spreadsheet.</t>
  </si>
  <si>
    <t xml:space="preserve">If a crime has more than one crime scene profile, and more than one of the profiles matches, then more than one match will be counted for that crime. </t>
  </si>
  <si>
    <t>Does not include crime scenes which match another crime scene on loading.</t>
  </si>
  <si>
    <t>Crimes detected with an NDNAD match available (1)</t>
  </si>
  <si>
    <t>Crime detected: a suspect was identified with sufficient evidence to charge</t>
  </si>
  <si>
    <t>(1) The crime was detected and a DNA match was available but the match may not necessarily have contributed to the detection</t>
  </si>
  <si>
    <t>Additional detections arising from DNA match (2)</t>
  </si>
  <si>
    <t>Total DNA-related detections (3)</t>
  </si>
  <si>
    <t>(3) 'Total DNA-related detections’ equals ‘Detected with a DNA match available’ + ‘Additional detections arising from DNA match'</t>
  </si>
  <si>
    <t>Age on 31.03.2011</t>
  </si>
  <si>
    <t>(2) Additional detections occur when, for example, a suspect, on being presented with DNA evidence linking them to one offence, confesses to further offences</t>
  </si>
  <si>
    <r>
      <t xml:space="preserve">Crimes detected with an NDNAD match available </t>
    </r>
    <r>
      <rPr>
        <sz val="8"/>
        <rFont val="Arial"/>
        <family val="2"/>
      </rPr>
      <t>(1)</t>
    </r>
  </si>
  <si>
    <r>
      <t xml:space="preserve">Detection rate with NDNAD </t>
    </r>
    <r>
      <rPr>
        <sz val="8"/>
        <rFont val="Arial"/>
        <family val="2"/>
      </rPr>
      <t>(2)</t>
    </r>
  </si>
  <si>
    <r>
      <t xml:space="preserve">Detection rate (with or without NDNAD) </t>
    </r>
    <r>
      <rPr>
        <sz val="8"/>
        <rFont val="Arial"/>
        <family val="2"/>
      </rPr>
      <t>(3)</t>
    </r>
  </si>
  <si>
    <t>(2) Detection rate with NDNAD = Crimes detected with an NDNAD match / Crimes with a profile loaded to NDNAD</t>
  </si>
  <si>
    <t>(3) Detection rate without NDNAD = Total sanction detections / Recorded crimes</t>
  </si>
  <si>
    <t xml:space="preserve"> 'Conviction' includes cautions</t>
  </si>
  <si>
    <t>NDNAD Data 2010-11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</si>
</sst>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dd\-mmm\-yyyy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2"/>
      <name val="Arial"/>
      <family val="2"/>
    </font>
    <font>
      <sz val="8"/>
      <color indexed="18"/>
      <name val="Arial"/>
      <family val="2"/>
    </font>
    <font>
      <sz val="8"/>
      <color indexed="8"/>
      <name val="Arial"/>
      <family val="2"/>
    </font>
    <font>
      <u val="single"/>
      <sz val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0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10" fontId="4" fillId="0" borderId="0" xfId="0" applyNumberFormat="1" applyFont="1" applyAlignment="1">
      <alignment/>
    </xf>
    <xf numFmtId="10" fontId="4" fillId="0" borderId="0" xfId="0" applyNumberFormat="1" applyFont="1" applyAlignment="1">
      <alignment horizontal="right"/>
    </xf>
    <xf numFmtId="10" fontId="0" fillId="0" borderId="10" xfId="0" applyNumberFormat="1" applyBorder="1" applyAlignment="1">
      <alignment horizontal="right"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7" fontId="0" fillId="0" borderId="10" xfId="0" applyNumberFormat="1" applyBorder="1" applyAlignment="1">
      <alignment/>
    </xf>
    <xf numFmtId="0" fontId="0" fillId="0" borderId="10" xfId="0" applyFont="1" applyBorder="1" applyAlignment="1">
      <alignment horizontal="right"/>
    </xf>
    <xf numFmtId="9" fontId="4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10" fontId="0" fillId="0" borderId="0" xfId="0" applyNumberFormat="1" applyBorder="1" applyAlignment="1">
      <alignment/>
    </xf>
    <xf numFmtId="3" fontId="0" fillId="0" borderId="10" xfId="0" applyNumberFormat="1" applyFont="1" applyBorder="1" applyAlignment="1">
      <alignment horizontal="right" wrapText="1"/>
    </xf>
    <xf numFmtId="0" fontId="0" fillId="0" borderId="10" xfId="0" applyFont="1" applyBorder="1" applyAlignment="1">
      <alignment wrapText="1"/>
    </xf>
    <xf numFmtId="10" fontId="0" fillId="0" borderId="10" xfId="0" applyNumberFormat="1" applyBorder="1" applyAlignment="1">
      <alignment horizontal="right" wrapText="1"/>
    </xf>
    <xf numFmtId="0" fontId="0" fillId="0" borderId="0" xfId="0" applyAlignment="1">
      <alignment wrapText="1"/>
    </xf>
    <xf numFmtId="3" fontId="0" fillId="0" borderId="10" xfId="0" applyNumberFormat="1" applyFont="1" applyBorder="1" applyAlignment="1">
      <alignment wrapText="1"/>
    </xf>
    <xf numFmtId="3" fontId="0" fillId="0" borderId="0" xfId="0" applyNumberFormat="1" applyAlignment="1">
      <alignment horizontal="right"/>
    </xf>
    <xf numFmtId="3" fontId="4" fillId="0" borderId="0" xfId="0" applyNumberFormat="1" applyFont="1" applyAlignment="1">
      <alignment horizontal="right"/>
    </xf>
    <xf numFmtId="168" fontId="0" fillId="0" borderId="0" xfId="0" applyNumberFormat="1" applyAlignment="1">
      <alignment/>
    </xf>
    <xf numFmtId="0" fontId="0" fillId="0" borderId="0" xfId="0" applyFont="1" applyAlignment="1">
      <alignment vertical="top"/>
    </xf>
    <xf numFmtId="0" fontId="0" fillId="0" borderId="0" xfId="0" applyAlignment="1">
      <alignment horizontal="left"/>
    </xf>
    <xf numFmtId="3" fontId="0" fillId="0" borderId="0" xfId="0" applyNumberFormat="1" applyFont="1" applyAlignment="1">
      <alignment vertical="top"/>
    </xf>
    <xf numFmtId="3" fontId="0" fillId="0" borderId="0" xfId="0" applyNumberFormat="1" applyFont="1" applyAlignment="1">
      <alignment wrapText="1"/>
    </xf>
    <xf numFmtId="0" fontId="5" fillId="0" borderId="0" xfId="0" applyFont="1" applyAlignment="1">
      <alignment horizontal="right"/>
    </xf>
    <xf numFmtId="169" fontId="4" fillId="0" borderId="0" xfId="0" applyNumberFormat="1" applyFont="1" applyAlignment="1">
      <alignment horizontal="right"/>
    </xf>
    <xf numFmtId="3" fontId="0" fillId="0" borderId="11" xfId="0" applyNumberForma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168" fontId="4" fillId="0" borderId="0" xfId="0" applyNumberFormat="1" applyFont="1" applyAlignment="1">
      <alignment horizontal="right"/>
    </xf>
    <xf numFmtId="168" fontId="0" fillId="0" borderId="10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168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Font="1" applyBorder="1" applyAlignment="1">
      <alignment wrapText="1"/>
    </xf>
    <xf numFmtId="0" fontId="0" fillId="0" borderId="10" xfId="0" applyFont="1" applyBorder="1" applyAlignment="1">
      <alignment horizontal="right" wrapText="1"/>
    </xf>
    <xf numFmtId="0" fontId="0" fillId="0" borderId="0" xfId="0" applyFont="1" applyBorder="1" applyAlignment="1">
      <alignment wrapText="1"/>
    </xf>
    <xf numFmtId="3" fontId="0" fillId="0" borderId="0" xfId="0" applyNumberFormat="1" applyBorder="1" applyAlignment="1">
      <alignment/>
    </xf>
    <xf numFmtId="0" fontId="0" fillId="0" borderId="10" xfId="0" applyFont="1" applyBorder="1" applyAlignment="1">
      <alignment horizontal="right" vertical="top" wrapText="1"/>
    </xf>
    <xf numFmtId="0" fontId="0" fillId="0" borderId="10" xfId="0" applyFont="1" applyFill="1" applyBorder="1" applyAlignment="1">
      <alignment horizontal="right" vertical="top" wrapText="1"/>
    </xf>
    <xf numFmtId="168" fontId="0" fillId="0" borderId="0" xfId="0" applyNumberFormat="1" applyAlignment="1">
      <alignment/>
    </xf>
    <xf numFmtId="3" fontId="0" fillId="0" borderId="0" xfId="0" applyNumberFormat="1" applyAlignment="1">
      <alignment/>
    </xf>
    <xf numFmtId="168" fontId="0" fillId="0" borderId="0" xfId="0" applyNumberFormat="1" applyFont="1" applyAlignment="1">
      <alignment vertical="top"/>
    </xf>
    <xf numFmtId="0" fontId="4" fillId="0" borderId="12" xfId="0" applyFont="1" applyBorder="1" applyAlignment="1">
      <alignment/>
    </xf>
    <xf numFmtId="3" fontId="0" fillId="0" borderId="11" xfId="0" applyNumberFormat="1" applyBorder="1" applyAlignment="1">
      <alignment vertical="center"/>
    </xf>
    <xf numFmtId="168" fontId="0" fillId="0" borderId="0" xfId="0" applyNumberFormat="1" applyFont="1" applyAlignment="1">
      <alignment/>
    </xf>
    <xf numFmtId="0" fontId="6" fillId="0" borderId="0" xfId="0" applyFont="1" applyAlignment="1">
      <alignment horizontal="left" indent="3"/>
    </xf>
    <xf numFmtId="0" fontId="47" fillId="0" borderId="0" xfId="0" applyFont="1" applyAlignment="1">
      <alignment/>
    </xf>
    <xf numFmtId="0" fontId="47" fillId="0" borderId="0" xfId="0" applyFont="1" applyAlignment="1">
      <alignment horizontal="left"/>
    </xf>
    <xf numFmtId="0" fontId="47" fillId="0" borderId="0" xfId="0" applyFont="1" applyAlignment="1">
      <alignment horizontal="left" indent="1"/>
    </xf>
    <xf numFmtId="0" fontId="48" fillId="0" borderId="0" xfId="0" applyFont="1" applyAlignment="1">
      <alignment horizontal="left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7" fillId="0" borderId="0" xfId="53" applyFont="1" applyAlignment="1" applyProtection="1">
      <alignment/>
      <protection/>
    </xf>
    <xf numFmtId="0" fontId="49" fillId="0" borderId="0" xfId="53" applyFont="1" applyAlignment="1" applyProtection="1">
      <alignment horizontal="left" indent="1"/>
      <protection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168" fontId="4" fillId="0" borderId="12" xfId="0" applyNumberFormat="1" applyFon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3" fontId="3" fillId="0" borderId="0" xfId="0" applyNumberFormat="1" applyFont="1" applyAlignment="1">
      <alignment/>
    </xf>
    <xf numFmtId="168" fontId="3" fillId="0" borderId="0" xfId="0" applyNumberFormat="1" applyFont="1" applyAlignment="1">
      <alignment/>
    </xf>
    <xf numFmtId="0" fontId="50" fillId="0" borderId="0" xfId="0" applyFont="1" applyAlignment="1">
      <alignment/>
    </xf>
    <xf numFmtId="3" fontId="0" fillId="0" borderId="11" xfId="0" applyNumberFormat="1" applyFont="1" applyBorder="1" applyAlignment="1">
      <alignment/>
    </xf>
    <xf numFmtId="0" fontId="4" fillId="0" borderId="0" xfId="0" applyFont="1" applyBorder="1" applyAlignment="1">
      <alignment/>
    </xf>
    <xf numFmtId="168" fontId="4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102</xdr:row>
      <xdr:rowOff>0</xdr:rowOff>
    </xdr:from>
    <xdr:to>
      <xdr:col>0</xdr:col>
      <xdr:colOff>190500</xdr:colOff>
      <xdr:row>102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497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75</xdr:row>
      <xdr:rowOff>0</xdr:rowOff>
    </xdr:from>
    <xdr:to>
      <xdr:col>0</xdr:col>
      <xdr:colOff>190500</xdr:colOff>
      <xdr:row>75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443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71</xdr:row>
      <xdr:rowOff>0</xdr:rowOff>
    </xdr:from>
    <xdr:to>
      <xdr:col>0</xdr:col>
      <xdr:colOff>190500</xdr:colOff>
      <xdr:row>71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586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31</xdr:row>
      <xdr:rowOff>0</xdr:rowOff>
    </xdr:from>
    <xdr:to>
      <xdr:col>0</xdr:col>
      <xdr:colOff>190500</xdr:colOff>
      <xdr:row>31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625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1"/>
  <sheetViews>
    <sheetView showGridLines="0" tabSelected="1" zoomScalePageLayoutView="0" workbookViewId="0" topLeftCell="A1">
      <selection activeCell="E36" sqref="E36"/>
    </sheetView>
  </sheetViews>
  <sheetFormatPr defaultColWidth="9.140625" defaultRowHeight="12.75"/>
  <cols>
    <col min="2" max="2" width="53.00390625" style="0" customWidth="1"/>
  </cols>
  <sheetData>
    <row r="2" ht="15.75">
      <c r="A2" s="55" t="s">
        <v>232</v>
      </c>
    </row>
    <row r="4" spans="1:2" ht="12.75">
      <c r="A4" s="4"/>
      <c r="B4" s="4" t="s">
        <v>94</v>
      </c>
    </row>
    <row r="5" spans="1:6" ht="12.75">
      <c r="A5">
        <v>1.1</v>
      </c>
      <c r="B5" s="62" t="s">
        <v>158</v>
      </c>
      <c r="C5" s="56"/>
      <c r="D5" s="56"/>
      <c r="E5" s="56"/>
      <c r="F5" s="56"/>
    </row>
    <row r="6" spans="2:6" ht="12.75">
      <c r="B6" s="56" t="s">
        <v>51</v>
      </c>
      <c r="C6" s="56"/>
      <c r="D6" s="56"/>
      <c r="E6" s="56"/>
      <c r="F6" s="56"/>
    </row>
    <row r="7" spans="1:6" ht="12.75">
      <c r="A7">
        <v>1.2</v>
      </c>
      <c r="B7" s="63" t="s">
        <v>19</v>
      </c>
      <c r="C7" s="61"/>
      <c r="D7" s="61"/>
      <c r="E7" s="56"/>
      <c r="F7" s="56"/>
    </row>
    <row r="8" spans="1:6" ht="12.75">
      <c r="A8">
        <v>1.3</v>
      </c>
      <c r="B8" s="63" t="s">
        <v>20</v>
      </c>
      <c r="C8" s="61"/>
      <c r="D8" s="61"/>
      <c r="E8" s="56"/>
      <c r="F8" s="56"/>
    </row>
    <row r="9" spans="1:6" ht="12.75">
      <c r="A9">
        <v>1.4</v>
      </c>
      <c r="B9" s="63" t="s">
        <v>53</v>
      </c>
      <c r="C9" s="61"/>
      <c r="D9" s="61"/>
      <c r="E9" s="56"/>
      <c r="F9" s="56"/>
    </row>
    <row r="10" spans="1:6" ht="12.75">
      <c r="A10">
        <v>1.5</v>
      </c>
      <c r="B10" s="63" t="s">
        <v>52</v>
      </c>
      <c r="C10" s="61"/>
      <c r="D10" s="61"/>
      <c r="E10" s="56"/>
      <c r="F10" s="56"/>
    </row>
    <row r="11" spans="1:6" ht="12.75">
      <c r="A11">
        <v>1.6</v>
      </c>
      <c r="B11" s="63" t="s">
        <v>21</v>
      </c>
      <c r="C11" s="61"/>
      <c r="D11" s="61"/>
      <c r="E11" s="56"/>
      <c r="F11" s="56"/>
    </row>
    <row r="12" spans="1:6" ht="12.75">
      <c r="A12">
        <v>1.7</v>
      </c>
      <c r="B12" s="63" t="s">
        <v>88</v>
      </c>
      <c r="C12" s="61"/>
      <c r="D12" s="61"/>
      <c r="E12" s="56"/>
      <c r="F12" s="56"/>
    </row>
    <row r="13" spans="2:6" ht="12.75">
      <c r="B13" s="57" t="s">
        <v>123</v>
      </c>
      <c r="C13" s="56"/>
      <c r="D13" s="56"/>
      <c r="E13" s="56"/>
      <c r="F13" s="56"/>
    </row>
    <row r="14" spans="1:6" ht="12.75">
      <c r="A14">
        <v>1.8</v>
      </c>
      <c r="B14" s="63" t="s">
        <v>21</v>
      </c>
      <c r="C14" s="61"/>
      <c r="D14" s="61"/>
      <c r="E14" s="61"/>
      <c r="F14" s="61"/>
    </row>
    <row r="15" spans="1:6" ht="12.75">
      <c r="A15">
        <v>1.9</v>
      </c>
      <c r="B15" s="63" t="s">
        <v>124</v>
      </c>
      <c r="C15" s="61"/>
      <c r="D15" s="61"/>
      <c r="E15" s="61"/>
      <c r="F15" s="61"/>
    </row>
    <row r="16" spans="2:6" ht="12.75">
      <c r="B16" s="58"/>
      <c r="C16" s="56"/>
      <c r="D16" s="56"/>
      <c r="E16" s="56"/>
      <c r="F16" s="56"/>
    </row>
    <row r="17" spans="2:6" ht="12.75">
      <c r="B17" s="59" t="s">
        <v>95</v>
      </c>
      <c r="C17" s="56"/>
      <c r="D17" s="56"/>
      <c r="E17" s="56"/>
      <c r="F17" s="56"/>
    </row>
    <row r="18" spans="1:6" ht="12.75">
      <c r="A18">
        <v>2.1</v>
      </c>
      <c r="B18" s="62" t="s">
        <v>159</v>
      </c>
      <c r="C18" s="56"/>
      <c r="D18" s="56"/>
      <c r="E18" s="56"/>
      <c r="F18" s="56"/>
    </row>
    <row r="19" spans="1:6" ht="12.75">
      <c r="A19">
        <v>2.2</v>
      </c>
      <c r="B19" s="62" t="s">
        <v>160</v>
      </c>
      <c r="C19" s="56"/>
      <c r="D19" s="56"/>
      <c r="E19" s="56"/>
      <c r="F19" s="56"/>
    </row>
    <row r="20" spans="1:6" ht="12.75">
      <c r="A20">
        <v>2.3</v>
      </c>
      <c r="B20" s="62" t="s">
        <v>161</v>
      </c>
      <c r="C20" s="56"/>
      <c r="D20" s="56"/>
      <c r="E20" s="56"/>
      <c r="F20" s="56"/>
    </row>
    <row r="21" spans="1:6" ht="12.75">
      <c r="A21">
        <v>2.4</v>
      </c>
      <c r="B21" s="62" t="s">
        <v>162</v>
      </c>
      <c r="C21" s="56"/>
      <c r="D21" s="56"/>
      <c r="E21" s="56"/>
      <c r="F21" s="56"/>
    </row>
    <row r="22" spans="2:6" ht="12.75">
      <c r="B22" s="56"/>
      <c r="C22" s="56"/>
      <c r="D22" s="56"/>
      <c r="E22" s="56"/>
      <c r="F22" s="56"/>
    </row>
    <row r="23" spans="2:6" ht="12.75">
      <c r="B23" s="60" t="s">
        <v>125</v>
      </c>
      <c r="C23" s="56"/>
      <c r="D23" s="56"/>
      <c r="E23" s="56"/>
      <c r="F23" s="56"/>
    </row>
    <row r="24" spans="1:6" ht="12.75">
      <c r="A24">
        <v>3.1</v>
      </c>
      <c r="B24" s="62" t="s">
        <v>163</v>
      </c>
      <c r="C24" s="56"/>
      <c r="D24" s="56"/>
      <c r="E24" s="56"/>
      <c r="F24" s="56"/>
    </row>
    <row r="25" spans="1:6" ht="12.75">
      <c r="A25">
        <v>3.2</v>
      </c>
      <c r="B25" s="62" t="s">
        <v>164</v>
      </c>
      <c r="C25" s="56"/>
      <c r="D25" s="56"/>
      <c r="E25" s="56"/>
      <c r="F25" s="56"/>
    </row>
    <row r="26" spans="1:6" ht="12.75">
      <c r="A26">
        <v>3.3</v>
      </c>
      <c r="B26" s="62" t="s">
        <v>165</v>
      </c>
      <c r="C26" s="56"/>
      <c r="D26" s="56"/>
      <c r="E26" s="56"/>
      <c r="F26" s="56"/>
    </row>
    <row r="27" spans="1:6" ht="12.75">
      <c r="A27">
        <v>3.4</v>
      </c>
      <c r="B27" s="62" t="s">
        <v>166</v>
      </c>
      <c r="C27" s="56"/>
      <c r="D27" s="56"/>
      <c r="E27" s="56"/>
      <c r="F27" s="56"/>
    </row>
    <row r="28" spans="1:6" ht="12.75">
      <c r="A28">
        <v>3.5</v>
      </c>
      <c r="B28" s="62" t="s">
        <v>167</v>
      </c>
      <c r="C28" s="56"/>
      <c r="D28" s="56"/>
      <c r="E28" s="56"/>
      <c r="F28" s="56"/>
    </row>
    <row r="29" spans="1:6" ht="12.75">
      <c r="A29">
        <v>3.6</v>
      </c>
      <c r="B29" s="62" t="s">
        <v>168</v>
      </c>
      <c r="C29" s="56"/>
      <c r="D29" s="56"/>
      <c r="E29" s="56"/>
      <c r="F29" s="56"/>
    </row>
    <row r="30" spans="1:6" ht="12.75">
      <c r="A30">
        <v>3.7</v>
      </c>
      <c r="B30" s="62" t="s">
        <v>77</v>
      </c>
      <c r="C30" s="56"/>
      <c r="D30" s="56"/>
      <c r="E30" s="56"/>
      <c r="F30" s="56"/>
    </row>
    <row r="31" spans="1:6" ht="12.75">
      <c r="A31">
        <v>3.8</v>
      </c>
      <c r="B31" s="62" t="s">
        <v>119</v>
      </c>
      <c r="C31" s="56"/>
      <c r="D31" s="56"/>
      <c r="E31" s="56"/>
      <c r="F31" s="56"/>
    </row>
  </sheetData>
  <sheetProtection/>
  <hyperlinks>
    <hyperlink ref="B5" location="'1.1'!A1" display="Profiles on the NDNAD as at 31.03.2010"/>
    <hyperlink ref="B7" location="'1.2'!A1" display="By gender"/>
    <hyperlink ref="B8" location="'1.3'!A1" display="By ethnicity"/>
    <hyperlink ref="B9" location="'1.4'!A1" display="By age on load"/>
    <hyperlink ref="B10" location="'1.5'!A1" display="By current age"/>
    <hyperlink ref="B11" location="'1.6'!A1" display="By country"/>
    <hyperlink ref="B12" location="'1.7'!A1" display="By conviction status"/>
    <hyperlink ref="B14" location="'1.8'!A1" display="By country"/>
    <hyperlink ref="B15" location="'1.9'!A1" display="Unmatched crime scene profiles by crime type"/>
    <hyperlink ref="B18" location="'2.1'!A1" display="Subject profiles loaded 1995 - 2010"/>
    <hyperlink ref="B19" location="'2.2'!A1" display="Crime scene profiles loaded 1995 - 2010"/>
    <hyperlink ref="B20" location="'2.3'!A1" display="Crime scene profiles loaded 2009-10 by crime type"/>
    <hyperlink ref="B21" location="'2.4'!A1" display="Profiles deleted 2009-10"/>
    <hyperlink ref="B24" location="'3.1'!A1" display="Crime scene - subject matches 2009-10 by crime type"/>
    <hyperlink ref="B25" location="'3.2'!A1" display="Urgent speculative search matches 2009-10 by crime type"/>
    <hyperlink ref="B26" location="'3.3'!A1" display="Crime scene - crime scene matches and match groups 2009-10"/>
    <hyperlink ref="B27" location="'3.4'!A1" display="NDNAD Matches 1998 - 2010"/>
    <hyperlink ref="B28" location="'3.5'!A1" display="Match rates 2009-10"/>
    <hyperlink ref="B29" location="'3.6'!A1" display="NDNAD Match rate 2003 - 2010"/>
    <hyperlink ref="B30" location="'3.7'!A1" display="Crimes detected following an NDNAD match"/>
    <hyperlink ref="B31" location="'3.8'!A1" display="Detection rates with and without NDNAD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2"/>
  <sheetViews>
    <sheetView showGridLines="0" zoomScalePageLayoutView="0" workbookViewId="0" topLeftCell="A1">
      <selection activeCell="A25" sqref="A25"/>
    </sheetView>
  </sheetViews>
  <sheetFormatPr defaultColWidth="9.140625" defaultRowHeight="12.75"/>
  <cols>
    <col min="1" max="1" width="37.28125" style="0" customWidth="1"/>
    <col min="2" max="2" width="19.00390625" style="9" customWidth="1"/>
  </cols>
  <sheetData>
    <row r="1" ht="12.75">
      <c r="A1" s="4" t="s">
        <v>177</v>
      </c>
    </row>
    <row r="2" ht="12.75">
      <c r="A2" s="4"/>
    </row>
    <row r="3" ht="12.75">
      <c r="A3" s="4"/>
    </row>
    <row r="4" ht="12.75">
      <c r="B4" s="26" t="s">
        <v>54</v>
      </c>
    </row>
    <row r="5" spans="1:2" ht="26.25" customHeight="1">
      <c r="A5" s="36" t="s">
        <v>67</v>
      </c>
      <c r="B5" s="24" t="s">
        <v>133</v>
      </c>
    </row>
    <row r="6" spans="1:2" ht="12.75">
      <c r="A6" t="s">
        <v>126</v>
      </c>
      <c r="B6" s="9">
        <v>67391</v>
      </c>
    </row>
    <row r="7" spans="1:2" ht="12.75">
      <c r="A7" t="s">
        <v>128</v>
      </c>
      <c r="B7" s="9">
        <v>39921</v>
      </c>
    </row>
    <row r="8" spans="1:2" ht="12.75">
      <c r="A8" t="s">
        <v>70</v>
      </c>
      <c r="B8" s="9">
        <v>7171</v>
      </c>
    </row>
    <row r="9" spans="1:2" ht="12.75">
      <c r="A9" t="s">
        <v>18</v>
      </c>
      <c r="B9" s="9">
        <v>2648</v>
      </c>
    </row>
    <row r="10" spans="1:2" ht="12.75">
      <c r="A10" t="s">
        <v>16</v>
      </c>
      <c r="B10" s="9">
        <v>939</v>
      </c>
    </row>
    <row r="11" spans="1:2" ht="12.75">
      <c r="A11" s="1" t="s">
        <v>132</v>
      </c>
      <c r="B11" s="9">
        <v>2500</v>
      </c>
    </row>
    <row r="12" spans="1:2" ht="12.75">
      <c r="A12" t="s">
        <v>127</v>
      </c>
      <c r="B12" s="9">
        <v>1286</v>
      </c>
    </row>
    <row r="13" spans="1:2" ht="12.75">
      <c r="A13" t="s">
        <v>14</v>
      </c>
      <c r="B13" s="9">
        <v>733</v>
      </c>
    </row>
    <row r="14" spans="1:2" ht="12.75">
      <c r="A14" t="s">
        <v>130</v>
      </c>
      <c r="B14" s="9">
        <v>431</v>
      </c>
    </row>
    <row r="15" spans="1:2" ht="12.75">
      <c r="A15" t="s">
        <v>129</v>
      </c>
      <c r="B15" s="9">
        <v>3789</v>
      </c>
    </row>
    <row r="16" spans="1:2" ht="12.75">
      <c r="A16" t="s">
        <v>10</v>
      </c>
      <c r="B16" s="9">
        <v>35578</v>
      </c>
    </row>
    <row r="17" spans="1:3" ht="12.75">
      <c r="A17" s="4" t="s">
        <v>131</v>
      </c>
      <c r="B17" s="11">
        <v>162387</v>
      </c>
      <c r="C17" s="9"/>
    </row>
    <row r="20" ht="12.75">
      <c r="A20" s="65" t="s">
        <v>135</v>
      </c>
    </row>
    <row r="21" ht="12.75">
      <c r="A21" s="65" t="s">
        <v>203</v>
      </c>
    </row>
    <row r="22" ht="12.75">
      <c r="A22" s="65" t="s">
        <v>204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25"/>
  <sheetViews>
    <sheetView showGridLines="0" zoomScalePageLayoutView="0" workbookViewId="0" topLeftCell="A1">
      <selection activeCell="B29" sqref="B29"/>
    </sheetView>
  </sheetViews>
  <sheetFormatPr defaultColWidth="9.140625" defaultRowHeight="12.75"/>
  <cols>
    <col min="1" max="1" width="11.421875" style="0" customWidth="1"/>
    <col min="2" max="2" width="16.00390625" style="9" customWidth="1"/>
  </cols>
  <sheetData>
    <row r="1" ht="12.75">
      <c r="A1" s="4" t="s">
        <v>178</v>
      </c>
    </row>
    <row r="2" ht="12.75">
      <c r="A2" s="4"/>
    </row>
    <row r="3" ht="12.75">
      <c r="B3" s="26" t="s">
        <v>54</v>
      </c>
    </row>
    <row r="4" spans="1:2" ht="25.5" customHeight="1">
      <c r="A4" s="5" t="s">
        <v>8</v>
      </c>
      <c r="B4" s="20" t="s">
        <v>56</v>
      </c>
    </row>
    <row r="5" spans="1:2" ht="12.75">
      <c r="A5" s="1" t="s">
        <v>113</v>
      </c>
      <c r="B5" s="9">
        <v>27781</v>
      </c>
    </row>
    <row r="6" spans="1:2" ht="12.75">
      <c r="A6" s="1" t="s">
        <v>114</v>
      </c>
      <c r="B6" s="9">
        <v>66513</v>
      </c>
    </row>
    <row r="7" spans="1:2" ht="12.75">
      <c r="A7" s="1" t="s">
        <v>115</v>
      </c>
      <c r="B7" s="9">
        <v>109604</v>
      </c>
    </row>
    <row r="8" spans="1:2" ht="12.75">
      <c r="A8" s="1" t="s">
        <v>96</v>
      </c>
      <c r="B8" s="9">
        <v>220283</v>
      </c>
    </row>
    <row r="9" spans="1:2" ht="12.75">
      <c r="A9" s="1" t="s">
        <v>97</v>
      </c>
      <c r="B9" s="9">
        <v>201996</v>
      </c>
    </row>
    <row r="10" spans="1:2" ht="12.75">
      <c r="A10" s="1" t="s">
        <v>98</v>
      </c>
      <c r="B10" s="9">
        <v>380926</v>
      </c>
    </row>
    <row r="11" spans="1:2" ht="12.75">
      <c r="A11" s="1" t="s">
        <v>99</v>
      </c>
      <c r="B11" s="9">
        <v>496471</v>
      </c>
    </row>
    <row r="12" spans="1:2" ht="12.75">
      <c r="A12" s="1" t="s">
        <v>100</v>
      </c>
      <c r="B12" s="9">
        <v>488519</v>
      </c>
    </row>
    <row r="13" spans="1:2" ht="12.75">
      <c r="A13" s="1" t="s">
        <v>101</v>
      </c>
      <c r="B13" s="9">
        <v>475297</v>
      </c>
    </row>
    <row r="14" spans="1:2" ht="12.75">
      <c r="A14" s="1" t="s">
        <v>102</v>
      </c>
      <c r="B14" s="9">
        <v>521118</v>
      </c>
    </row>
    <row r="15" spans="1:2" ht="12.75">
      <c r="A15" s="1" t="s">
        <v>103</v>
      </c>
      <c r="B15" s="9">
        <v>715145</v>
      </c>
    </row>
    <row r="16" spans="1:2" ht="12.75">
      <c r="A16" s="1" t="s">
        <v>104</v>
      </c>
      <c r="B16" s="9">
        <v>722475</v>
      </c>
    </row>
    <row r="17" spans="1:2" ht="12.75">
      <c r="A17" s="1" t="s">
        <v>105</v>
      </c>
      <c r="B17" s="9">
        <v>591030</v>
      </c>
    </row>
    <row r="18" spans="1:2" ht="12.75">
      <c r="A18" s="1" t="s">
        <v>106</v>
      </c>
      <c r="B18" s="9">
        <v>580809</v>
      </c>
    </row>
    <row r="19" spans="1:2" ht="12.75">
      <c r="A19" s="1" t="s">
        <v>60</v>
      </c>
      <c r="B19" s="9">
        <v>540333</v>
      </c>
    </row>
    <row r="20" spans="1:2" ht="12.75">
      <c r="A20" s="1" t="s">
        <v>191</v>
      </c>
      <c r="B20" s="9">
        <v>474196</v>
      </c>
    </row>
    <row r="21" ht="12.75">
      <c r="A21" s="1"/>
    </row>
    <row r="23" ht="12.75">
      <c r="A23" s="65" t="s">
        <v>135</v>
      </c>
    </row>
    <row r="24" ht="12.75">
      <c r="A24" s="65" t="s">
        <v>197</v>
      </c>
    </row>
    <row r="25" ht="12.75">
      <c r="A25" s="65" t="s">
        <v>205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25"/>
  <sheetViews>
    <sheetView showGridLines="0" zoomScalePageLayoutView="0" workbookViewId="0" topLeftCell="A1">
      <selection activeCell="A27" sqref="A27"/>
    </sheetView>
  </sheetViews>
  <sheetFormatPr defaultColWidth="9.140625" defaultRowHeight="12.75"/>
  <cols>
    <col min="1" max="1" width="10.8515625" style="0" bestFit="1" customWidth="1"/>
    <col min="2" max="2" width="18.28125" style="9" customWidth="1"/>
  </cols>
  <sheetData>
    <row r="1" ht="12.75">
      <c r="A1" s="4" t="s">
        <v>179</v>
      </c>
    </row>
    <row r="3" ht="12.75">
      <c r="B3" s="26" t="s">
        <v>54</v>
      </c>
    </row>
    <row r="4" spans="1:2" ht="27" customHeight="1">
      <c r="A4" s="5" t="s">
        <v>8</v>
      </c>
      <c r="B4" s="20" t="s">
        <v>55</v>
      </c>
    </row>
    <row r="5" spans="1:2" ht="12.75">
      <c r="A5" s="1" t="s">
        <v>113</v>
      </c>
      <c r="B5" s="9">
        <v>1400</v>
      </c>
    </row>
    <row r="6" spans="1:2" ht="12.75">
      <c r="A6" s="1" t="s">
        <v>114</v>
      </c>
      <c r="B6" s="9">
        <v>3718</v>
      </c>
    </row>
    <row r="7" spans="1:2" ht="12.75">
      <c r="A7" s="1" t="s">
        <v>115</v>
      </c>
      <c r="B7" s="9">
        <v>9469</v>
      </c>
    </row>
    <row r="8" spans="1:2" ht="12.75">
      <c r="A8" s="1" t="s">
        <v>96</v>
      </c>
      <c r="B8" s="9">
        <v>9654</v>
      </c>
    </row>
    <row r="9" spans="1:2" ht="12.75">
      <c r="A9" s="1" t="s">
        <v>97</v>
      </c>
      <c r="B9" s="9">
        <v>14260</v>
      </c>
    </row>
    <row r="10" spans="1:2" ht="12.75">
      <c r="A10" s="1" t="s">
        <v>98</v>
      </c>
      <c r="B10" s="9">
        <v>23645</v>
      </c>
    </row>
    <row r="11" spans="1:2" ht="12.75">
      <c r="A11" s="1" t="s">
        <v>99</v>
      </c>
      <c r="B11" s="9">
        <v>36530</v>
      </c>
    </row>
    <row r="12" spans="1:2" ht="12.75">
      <c r="A12" s="1" t="s">
        <v>100</v>
      </c>
      <c r="B12" s="9">
        <v>61431</v>
      </c>
    </row>
    <row r="13" spans="1:2" ht="12.75">
      <c r="A13" s="1" t="s">
        <v>101</v>
      </c>
      <c r="B13" s="9">
        <v>60226</v>
      </c>
    </row>
    <row r="14" spans="1:2" ht="12.75">
      <c r="A14" s="1" t="s">
        <v>102</v>
      </c>
      <c r="B14" s="9">
        <v>59247</v>
      </c>
    </row>
    <row r="15" spans="1:2" ht="12.75">
      <c r="A15" s="1" t="s">
        <v>103</v>
      </c>
      <c r="B15" s="9">
        <v>68774</v>
      </c>
    </row>
    <row r="16" spans="1:2" ht="12.75">
      <c r="A16" s="1" t="s">
        <v>104</v>
      </c>
      <c r="B16" s="9">
        <v>55217</v>
      </c>
    </row>
    <row r="17" spans="1:2" ht="12.75">
      <c r="A17" s="1" t="s">
        <v>105</v>
      </c>
      <c r="B17" s="9">
        <v>50579</v>
      </c>
    </row>
    <row r="18" spans="1:2" ht="12.75">
      <c r="A18" s="1" t="s">
        <v>106</v>
      </c>
      <c r="B18" s="9">
        <v>50219</v>
      </c>
    </row>
    <row r="19" spans="1:2" ht="12.75">
      <c r="A19" s="1" t="s">
        <v>60</v>
      </c>
      <c r="B19" s="9">
        <v>43974</v>
      </c>
    </row>
    <row r="20" spans="1:2" ht="12.75">
      <c r="A20" s="1" t="s">
        <v>191</v>
      </c>
      <c r="B20" s="9">
        <v>39939</v>
      </c>
    </row>
    <row r="21" ht="12.75">
      <c r="A21" s="1"/>
    </row>
    <row r="23" ht="12.75">
      <c r="A23" s="65" t="s">
        <v>135</v>
      </c>
    </row>
    <row r="24" ht="12.75">
      <c r="A24" s="65" t="s">
        <v>197</v>
      </c>
    </row>
    <row r="25" ht="12.75">
      <c r="A25" s="65" t="s">
        <v>205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4"/>
  <sheetViews>
    <sheetView showGridLines="0" zoomScalePageLayoutView="0" workbookViewId="0" topLeftCell="A13">
      <selection activeCell="A33" sqref="A33:A34"/>
    </sheetView>
  </sheetViews>
  <sheetFormatPr defaultColWidth="9.140625" defaultRowHeight="12.75"/>
  <cols>
    <col min="1" max="1" width="35.57421875" style="0" customWidth="1"/>
    <col min="2" max="2" width="21.00390625" style="9" customWidth="1"/>
    <col min="3" max="3" width="13.8515625" style="3" customWidth="1"/>
  </cols>
  <sheetData>
    <row r="1" ht="12.75">
      <c r="A1" s="4" t="s">
        <v>180</v>
      </c>
    </row>
    <row r="2" ht="12.75">
      <c r="A2" s="1"/>
    </row>
    <row r="3" ht="12.75">
      <c r="A3" s="1"/>
    </row>
    <row r="4" ht="12.75">
      <c r="C4" s="7" t="s">
        <v>54</v>
      </c>
    </row>
    <row r="5" spans="1:3" s="23" customFormat="1" ht="25.5" customHeight="1">
      <c r="A5" s="21" t="s">
        <v>67</v>
      </c>
      <c r="B5" s="20" t="s">
        <v>55</v>
      </c>
      <c r="C5" s="22" t="s">
        <v>0</v>
      </c>
    </row>
    <row r="6" spans="1:3" ht="12.75">
      <c r="A6" s="17"/>
      <c r="B6" s="18"/>
      <c r="C6" s="19"/>
    </row>
    <row r="7" spans="1:3" ht="12.75">
      <c r="A7" s="76" t="s">
        <v>62</v>
      </c>
      <c r="B7" s="77"/>
      <c r="C7" s="77"/>
    </row>
    <row r="8" spans="1:3" ht="12.75">
      <c r="A8" s="1" t="s">
        <v>153</v>
      </c>
      <c r="B8" s="9">
        <v>1429</v>
      </c>
      <c r="C8" s="27">
        <f>B8/B17</f>
        <v>0.27661633759194737</v>
      </c>
    </row>
    <row r="9" spans="1:3" ht="12.75">
      <c r="A9" s="1" t="s">
        <v>149</v>
      </c>
      <c r="B9" s="9">
        <v>1001</v>
      </c>
      <c r="C9" s="27">
        <f>B9/B17</f>
        <v>0.1937669376693767</v>
      </c>
    </row>
    <row r="10" spans="1:3" ht="12.75">
      <c r="A10" s="1" t="s">
        <v>148</v>
      </c>
      <c r="B10" s="9">
        <v>898</v>
      </c>
      <c r="C10" s="27">
        <f>B10/B17</f>
        <v>0.17382888114595432</v>
      </c>
    </row>
    <row r="11" spans="1:3" ht="12.75">
      <c r="A11" s="1" t="s">
        <v>154</v>
      </c>
      <c r="B11" s="9">
        <v>633</v>
      </c>
      <c r="C11" s="27">
        <f>B11/B17</f>
        <v>0.12253193960511034</v>
      </c>
    </row>
    <row r="12" spans="1:3" ht="12.75" customHeight="1">
      <c r="A12" s="67" t="s">
        <v>121</v>
      </c>
      <c r="B12" s="9">
        <v>465</v>
      </c>
      <c r="C12" s="27">
        <f>B12/B17</f>
        <v>0.0900116144018583</v>
      </c>
    </row>
    <row r="13" spans="1:3" ht="12.75">
      <c r="A13" s="1" t="s">
        <v>150</v>
      </c>
      <c r="B13" s="9">
        <v>378</v>
      </c>
      <c r="C13" s="27">
        <f>B13/B17</f>
        <v>0.07317073170731707</v>
      </c>
    </row>
    <row r="14" spans="1:3" ht="12.75">
      <c r="A14" s="1" t="s">
        <v>46</v>
      </c>
      <c r="B14" s="9">
        <v>72</v>
      </c>
      <c r="C14" s="27">
        <f>B14/B17</f>
        <v>0.013937282229965157</v>
      </c>
    </row>
    <row r="15" spans="1:3" ht="12.75">
      <c r="A15" s="1" t="s">
        <v>142</v>
      </c>
      <c r="B15" s="9">
        <v>224</v>
      </c>
      <c r="C15" s="27">
        <f>B15/B17</f>
        <v>0.04336043360433604</v>
      </c>
    </row>
    <row r="16" spans="1:3" ht="12.75">
      <c r="A16" s="1" t="s">
        <v>143</v>
      </c>
      <c r="B16" s="9">
        <v>66</v>
      </c>
      <c r="C16" s="27">
        <f>B16/B17</f>
        <v>0.012775842044134728</v>
      </c>
    </row>
    <row r="17" spans="1:3" ht="12.75">
      <c r="A17" s="4" t="s">
        <v>63</v>
      </c>
      <c r="B17" s="11">
        <v>5166</v>
      </c>
      <c r="C17" s="16">
        <f>SUM(C8:C16)</f>
        <v>1</v>
      </c>
    </row>
    <row r="18" ht="12.75">
      <c r="A18" s="1"/>
    </row>
    <row r="19" spans="1:3" ht="12.75">
      <c r="A19" s="76" t="s">
        <v>64</v>
      </c>
      <c r="B19" s="77"/>
      <c r="C19" s="77"/>
    </row>
    <row r="20" spans="1:3" ht="27" customHeight="1">
      <c r="A20" s="68" t="s">
        <v>152</v>
      </c>
      <c r="B20" s="9">
        <v>21222</v>
      </c>
      <c r="C20" s="27">
        <f>B20/B26</f>
        <v>0.612114219786559</v>
      </c>
    </row>
    <row r="21" spans="1:3" ht="12.75">
      <c r="A21" s="1" t="s">
        <v>155</v>
      </c>
      <c r="B21" s="9">
        <v>5867</v>
      </c>
      <c r="C21" s="27">
        <f>B21/B26</f>
        <v>0.16922411306605134</v>
      </c>
    </row>
    <row r="22" spans="1:3" ht="12.75">
      <c r="A22" s="1" t="s">
        <v>47</v>
      </c>
      <c r="B22" s="9">
        <v>4553</v>
      </c>
      <c r="C22" s="27">
        <f>B22/B26</f>
        <v>0.13132391116238823</v>
      </c>
    </row>
    <row r="23" spans="1:3" ht="12.75">
      <c r="A23" s="1" t="s">
        <v>151</v>
      </c>
      <c r="B23" s="9">
        <v>1052</v>
      </c>
      <c r="C23" s="27">
        <f>B23/B26</f>
        <v>0.03034323622728584</v>
      </c>
    </row>
    <row r="24" spans="1:3" ht="12.75">
      <c r="A24" s="1" t="s">
        <v>144</v>
      </c>
      <c r="B24" s="9">
        <v>958</v>
      </c>
      <c r="C24" s="27">
        <f>B24/B26</f>
        <v>0.02763195846553216</v>
      </c>
    </row>
    <row r="25" spans="1:3" ht="12.75">
      <c r="A25" s="1" t="s">
        <v>192</v>
      </c>
      <c r="B25" s="9">
        <v>1018</v>
      </c>
      <c r="C25" s="27">
        <f>B25/B26</f>
        <v>0.029362561292183443</v>
      </c>
    </row>
    <row r="26" spans="1:4" ht="12.75">
      <c r="A26" s="4" t="s">
        <v>65</v>
      </c>
      <c r="B26" s="11">
        <v>34670</v>
      </c>
      <c r="C26" s="16">
        <f>SUM(C20:C25)</f>
        <v>0.9999999999999999</v>
      </c>
      <c r="D26" s="9"/>
    </row>
    <row r="27" ht="12.75">
      <c r="A27" s="1"/>
    </row>
    <row r="28" spans="1:2" ht="12.75">
      <c r="A28" t="s">
        <v>6</v>
      </c>
      <c r="B28" s="9">
        <v>103</v>
      </c>
    </row>
    <row r="30" spans="1:4" ht="12.75">
      <c r="A30" s="4" t="s">
        <v>66</v>
      </c>
      <c r="B30" s="11">
        <v>39939</v>
      </c>
      <c r="D30" s="9"/>
    </row>
    <row r="31" spans="1:2" ht="12.75">
      <c r="A31" s="4"/>
      <c r="B31" s="11"/>
    </row>
    <row r="32" ht="12.75"/>
    <row r="33" ht="12.75">
      <c r="A33" s="65" t="s">
        <v>135</v>
      </c>
    </row>
    <row r="34" ht="12.75">
      <c r="A34" s="65" t="s">
        <v>206</v>
      </c>
    </row>
  </sheetData>
  <sheetProtection/>
  <mergeCells count="2">
    <mergeCell ref="A7:C7"/>
    <mergeCell ref="A19:C19"/>
  </mergeCells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12"/>
  <sheetViews>
    <sheetView showGridLines="0" zoomScalePageLayoutView="0" workbookViewId="0" topLeftCell="A1">
      <selection activeCell="A18" sqref="A18"/>
    </sheetView>
  </sheetViews>
  <sheetFormatPr defaultColWidth="9.140625" defaultRowHeight="12.75"/>
  <cols>
    <col min="1" max="1" width="38.140625" style="0" customWidth="1"/>
  </cols>
  <sheetData>
    <row r="1" ht="12.75">
      <c r="A1" s="4" t="s">
        <v>181</v>
      </c>
    </row>
    <row r="2" ht="12.75">
      <c r="A2" s="1"/>
    </row>
    <row r="3" spans="1:2" ht="12.75">
      <c r="A3" s="1"/>
      <c r="B3" s="41" t="s">
        <v>54</v>
      </c>
    </row>
    <row r="4" spans="1:2" ht="12.75">
      <c r="A4" s="35" t="s">
        <v>84</v>
      </c>
      <c r="B4" s="72">
        <v>16316</v>
      </c>
    </row>
    <row r="5" spans="1:2" ht="12.75">
      <c r="A5" s="1" t="s">
        <v>85</v>
      </c>
      <c r="B5" s="9">
        <v>18372</v>
      </c>
    </row>
    <row r="6" spans="1:2" ht="12.75">
      <c r="A6" s="32" t="s">
        <v>86</v>
      </c>
      <c r="B6" s="9">
        <v>16032</v>
      </c>
    </row>
    <row r="7" spans="1:2" ht="12.75">
      <c r="A7" s="32" t="s">
        <v>87</v>
      </c>
      <c r="B7">
        <v>503</v>
      </c>
    </row>
    <row r="8" spans="1:2" ht="12.75">
      <c r="A8" s="32" t="s">
        <v>111</v>
      </c>
      <c r="B8" s="9">
        <v>474</v>
      </c>
    </row>
    <row r="11" ht="12.75">
      <c r="A11" s="65" t="s">
        <v>135</v>
      </c>
    </row>
    <row r="12" ht="12.75">
      <c r="A12" s="65" t="s">
        <v>207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26"/>
  <sheetViews>
    <sheetView showGridLines="0" zoomScalePageLayoutView="0" workbookViewId="0" topLeftCell="A1">
      <selection activeCell="A28" sqref="A28"/>
    </sheetView>
  </sheetViews>
  <sheetFormatPr defaultColWidth="9.140625" defaultRowHeight="12.75"/>
  <cols>
    <col min="1" max="1" width="23.8515625" style="0" customWidth="1"/>
    <col min="2" max="2" width="22.28125" style="9" customWidth="1"/>
  </cols>
  <sheetData>
    <row r="1" ht="12.75">
      <c r="A1" s="4" t="s">
        <v>182</v>
      </c>
    </row>
    <row r="2" ht="12.75">
      <c r="A2" s="4"/>
    </row>
    <row r="3" ht="12.75">
      <c r="A3" s="4"/>
    </row>
    <row r="4" spans="1:2" ht="12.75">
      <c r="A4" s="4"/>
      <c r="B4" s="26" t="s">
        <v>54</v>
      </c>
    </row>
    <row r="5" spans="1:2" s="23" customFormat="1" ht="25.5" customHeight="1">
      <c r="A5" s="21" t="s">
        <v>67</v>
      </c>
      <c r="B5" s="24" t="s">
        <v>145</v>
      </c>
    </row>
    <row r="6" spans="1:2" ht="12.75">
      <c r="A6" t="s">
        <v>12</v>
      </c>
      <c r="B6" s="25">
        <v>7849</v>
      </c>
    </row>
    <row r="7" spans="1:2" ht="12.75">
      <c r="A7" t="s">
        <v>13</v>
      </c>
      <c r="B7" s="25">
        <v>5731</v>
      </c>
    </row>
    <row r="8" spans="1:2" ht="12.75">
      <c r="A8" t="s">
        <v>11</v>
      </c>
      <c r="B8" s="25">
        <v>3884</v>
      </c>
    </row>
    <row r="9" spans="1:2" ht="12.75">
      <c r="A9" s="1" t="s">
        <v>68</v>
      </c>
      <c r="B9" s="25">
        <v>2519</v>
      </c>
    </row>
    <row r="10" spans="1:2" ht="12.75">
      <c r="A10" s="1" t="s">
        <v>156</v>
      </c>
      <c r="B10" s="25">
        <v>2509</v>
      </c>
    </row>
    <row r="11" spans="1:2" ht="12.75">
      <c r="A11" t="s">
        <v>9</v>
      </c>
      <c r="B11" s="25">
        <v>1116</v>
      </c>
    </row>
    <row r="12" spans="1:2" ht="12.75">
      <c r="A12" s="2" t="s">
        <v>18</v>
      </c>
      <c r="B12" s="25">
        <v>588</v>
      </c>
    </row>
    <row r="13" spans="1:2" ht="12.75">
      <c r="A13" s="2" t="s">
        <v>16</v>
      </c>
      <c r="B13" s="25">
        <v>142</v>
      </c>
    </row>
    <row r="14" spans="1:2" ht="12.75">
      <c r="A14" s="2" t="s">
        <v>15</v>
      </c>
      <c r="B14" s="25">
        <v>106</v>
      </c>
    </row>
    <row r="15" spans="1:2" ht="12.75">
      <c r="A15" s="2" t="s">
        <v>14</v>
      </c>
      <c r="B15" s="25">
        <v>81</v>
      </c>
    </row>
    <row r="16" spans="1:2" ht="12.75">
      <c r="A16" s="2" t="s">
        <v>17</v>
      </c>
      <c r="B16" s="25">
        <v>15</v>
      </c>
    </row>
    <row r="17" spans="1:4" ht="12.75">
      <c r="A17" t="s">
        <v>10</v>
      </c>
      <c r="B17" s="25">
        <v>6113</v>
      </c>
      <c r="D17" s="9"/>
    </row>
    <row r="18" spans="1:3" ht="12.75">
      <c r="A18" s="4" t="s">
        <v>2</v>
      </c>
      <c r="B18" s="26">
        <v>30653</v>
      </c>
      <c r="C18" s="9"/>
    </row>
    <row r="19" spans="1:3" ht="12.75">
      <c r="A19" s="4"/>
      <c r="B19" s="26"/>
      <c r="C19" s="9"/>
    </row>
    <row r="20" spans="1:3" ht="12.75">
      <c r="A20" s="4"/>
      <c r="B20" s="26"/>
      <c r="C20" s="9"/>
    </row>
    <row r="21" ht="12.75">
      <c r="A21" s="65" t="s">
        <v>135</v>
      </c>
    </row>
    <row r="22" ht="12.75">
      <c r="A22" s="65" t="s">
        <v>209</v>
      </c>
    </row>
    <row r="23" ht="12.75">
      <c r="A23" s="65" t="s">
        <v>210</v>
      </c>
    </row>
    <row r="24" spans="1:2" s="1" customFormat="1" ht="12.75">
      <c r="A24" s="65" t="s">
        <v>211</v>
      </c>
      <c r="B24" s="12"/>
    </row>
    <row r="25" ht="12.75">
      <c r="A25" s="65" t="s">
        <v>208</v>
      </c>
    </row>
    <row r="26" ht="12.75">
      <c r="A26" s="65" t="s">
        <v>206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7"/>
  <sheetViews>
    <sheetView showGridLines="0" zoomScalePageLayoutView="0" workbookViewId="0" topLeftCell="A1">
      <selection activeCell="A22" sqref="A22"/>
    </sheetView>
  </sheetViews>
  <sheetFormatPr defaultColWidth="9.140625" defaultRowHeight="12.75"/>
  <cols>
    <col min="1" max="1" width="36.421875" style="0" customWidth="1"/>
    <col min="2" max="2" width="10.7109375" style="0" customWidth="1"/>
    <col min="3" max="3" width="10.140625" style="0" customWidth="1"/>
    <col min="4" max="4" width="10.421875" style="0" customWidth="1"/>
  </cols>
  <sheetData>
    <row r="1" ht="12.75">
      <c r="A1" s="4" t="s">
        <v>183</v>
      </c>
    </row>
    <row r="2" ht="12.75">
      <c r="A2" s="4"/>
    </row>
    <row r="3" ht="12.75">
      <c r="A3" s="4"/>
    </row>
    <row r="4" spans="1:4" ht="12.75">
      <c r="A4" s="36" t="s">
        <v>67</v>
      </c>
      <c r="B4" s="42" t="s">
        <v>69</v>
      </c>
      <c r="C4" s="42" t="s">
        <v>73</v>
      </c>
      <c r="D4" s="42" t="s">
        <v>48</v>
      </c>
    </row>
    <row r="5" spans="1:4" ht="12.75">
      <c r="A5" t="s">
        <v>18</v>
      </c>
      <c r="B5">
        <v>142</v>
      </c>
      <c r="C5">
        <v>85</v>
      </c>
      <c r="D5" s="27">
        <f aca="true" t="shared" si="0" ref="D5:D12">C5/B5</f>
        <v>0.5985915492957746</v>
      </c>
    </row>
    <row r="6" spans="1:4" ht="12.75">
      <c r="A6" t="s">
        <v>72</v>
      </c>
      <c r="B6">
        <v>25</v>
      </c>
      <c r="C6">
        <v>22</v>
      </c>
      <c r="D6" s="27">
        <f>C6/B6</f>
        <v>0.88</v>
      </c>
    </row>
    <row r="7" spans="1:4" ht="12.75">
      <c r="A7" s="1" t="s">
        <v>121</v>
      </c>
      <c r="B7">
        <v>96</v>
      </c>
      <c r="C7">
        <v>64</v>
      </c>
      <c r="D7" s="27">
        <f>C7/B7</f>
        <v>0.6666666666666666</v>
      </c>
    </row>
    <row r="8" spans="1:4" ht="12.75">
      <c r="A8" t="s">
        <v>70</v>
      </c>
      <c r="B8">
        <v>33</v>
      </c>
      <c r="C8">
        <v>21</v>
      </c>
      <c r="D8" s="27">
        <f>C8/B8</f>
        <v>0.6363636363636364</v>
      </c>
    </row>
    <row r="9" spans="1:4" ht="12.75">
      <c r="A9" t="s">
        <v>74</v>
      </c>
      <c r="B9">
        <v>23</v>
      </c>
      <c r="C9">
        <v>16</v>
      </c>
      <c r="D9" s="27">
        <f t="shared" si="0"/>
        <v>0.6956521739130435</v>
      </c>
    </row>
    <row r="10" spans="1:4" ht="12.75">
      <c r="A10" t="s">
        <v>71</v>
      </c>
      <c r="B10">
        <v>18</v>
      </c>
      <c r="C10">
        <v>10</v>
      </c>
      <c r="D10" s="27">
        <f t="shared" si="0"/>
        <v>0.5555555555555556</v>
      </c>
    </row>
    <row r="11" spans="1:4" ht="12.75">
      <c r="A11" s="1" t="s">
        <v>213</v>
      </c>
      <c r="B11">
        <f>B12-SUM(B5:B10)</f>
        <v>112</v>
      </c>
      <c r="C11">
        <f>C12-SUM(C5:C10)</f>
        <v>56</v>
      </c>
      <c r="D11" s="27">
        <f t="shared" si="0"/>
        <v>0.5</v>
      </c>
    </row>
    <row r="12" spans="1:4" ht="12.75">
      <c r="A12" s="4" t="s">
        <v>1</v>
      </c>
      <c r="B12" s="4">
        <v>449</v>
      </c>
      <c r="C12" s="4">
        <v>274</v>
      </c>
      <c r="D12" s="40">
        <f t="shared" si="0"/>
        <v>0.6102449888641426</v>
      </c>
    </row>
    <row r="15" ht="12.75">
      <c r="A15" s="65" t="s">
        <v>212</v>
      </c>
    </row>
    <row r="16" ht="12.75">
      <c r="A16" s="65" t="s">
        <v>214</v>
      </c>
    </row>
    <row r="17" ht="12.75">
      <c r="A17" s="65" t="s">
        <v>215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32"/>
  <sheetViews>
    <sheetView showGridLines="0" zoomScalePageLayoutView="0" workbookViewId="0" topLeftCell="A1">
      <selection activeCell="A32" sqref="A32"/>
    </sheetView>
  </sheetViews>
  <sheetFormatPr defaultColWidth="9.140625" defaultRowHeight="12.75"/>
  <cols>
    <col min="1" max="1" width="21.57421875" style="0" customWidth="1"/>
    <col min="2" max="2" width="13.8515625" style="0" customWidth="1"/>
  </cols>
  <sheetData>
    <row r="1" ht="12.75">
      <c r="A1" s="4" t="s">
        <v>184</v>
      </c>
    </row>
    <row r="2" ht="12.75">
      <c r="A2" s="4"/>
    </row>
    <row r="3" ht="12.75">
      <c r="B3" s="41" t="s">
        <v>54</v>
      </c>
    </row>
    <row r="4" spans="1:2" ht="40.5" customHeight="1">
      <c r="A4" s="43" t="s">
        <v>118</v>
      </c>
      <c r="B4" s="53">
        <v>4396</v>
      </c>
    </row>
    <row r="5" spans="1:2" ht="12.75" customHeight="1">
      <c r="A5" s="45"/>
      <c r="B5" s="46"/>
    </row>
    <row r="7" ht="12.75">
      <c r="A7" s="4" t="s">
        <v>185</v>
      </c>
    </row>
    <row r="8" ht="12.75">
      <c r="A8" s="4"/>
    </row>
    <row r="9" spans="1:2" ht="12.75">
      <c r="A9" s="4"/>
      <c r="B9" s="41" t="s">
        <v>54</v>
      </c>
    </row>
    <row r="10" spans="1:2" ht="42" customHeight="1">
      <c r="A10" s="21" t="s">
        <v>117</v>
      </c>
      <c r="B10" s="44" t="s">
        <v>116</v>
      </c>
    </row>
    <row r="11" spans="1:2" ht="12.75">
      <c r="A11" s="29">
        <v>2</v>
      </c>
      <c r="B11" s="9">
        <v>13132</v>
      </c>
    </row>
    <row r="12" spans="1:2" ht="12.75">
      <c r="A12" s="29">
        <v>3</v>
      </c>
      <c r="B12">
        <v>728</v>
      </c>
    </row>
    <row r="13" spans="1:2" ht="12.75">
      <c r="A13" s="29">
        <v>4</v>
      </c>
      <c r="B13">
        <v>170</v>
      </c>
    </row>
    <row r="14" spans="1:2" ht="12.75">
      <c r="A14" s="29">
        <v>5</v>
      </c>
      <c r="B14">
        <v>53</v>
      </c>
    </row>
    <row r="15" spans="1:2" ht="12.75">
      <c r="A15" s="29">
        <v>6</v>
      </c>
      <c r="B15">
        <v>23</v>
      </c>
    </row>
    <row r="16" spans="1:2" ht="12.75">
      <c r="A16" s="29">
        <v>7</v>
      </c>
      <c r="B16">
        <v>18</v>
      </c>
    </row>
    <row r="17" spans="1:2" ht="12.75">
      <c r="A17" s="29">
        <v>8</v>
      </c>
      <c r="B17">
        <v>9</v>
      </c>
    </row>
    <row r="18" spans="1:2" ht="12.75">
      <c r="A18" s="29">
        <v>9</v>
      </c>
      <c r="B18">
        <v>4</v>
      </c>
    </row>
    <row r="19" spans="1:2" ht="12.75">
      <c r="A19" s="29">
        <v>10</v>
      </c>
      <c r="B19">
        <v>11</v>
      </c>
    </row>
    <row r="20" spans="1:2" ht="12.75">
      <c r="A20" s="29">
        <v>11</v>
      </c>
      <c r="B20">
        <v>5</v>
      </c>
    </row>
    <row r="21" spans="1:2" ht="12.75">
      <c r="A21" s="29">
        <v>12</v>
      </c>
      <c r="B21">
        <v>4</v>
      </c>
    </row>
    <row r="22" spans="1:2" ht="12.75">
      <c r="A22" s="29">
        <v>13</v>
      </c>
      <c r="B22">
        <v>3</v>
      </c>
    </row>
    <row r="23" spans="1:2" ht="12.75">
      <c r="A23" s="29">
        <v>14</v>
      </c>
      <c r="B23">
        <v>1</v>
      </c>
    </row>
    <row r="24" spans="1:2" ht="12.75">
      <c r="A24" s="29">
        <v>16</v>
      </c>
      <c r="B24">
        <v>1</v>
      </c>
    </row>
    <row r="25" spans="1:2" ht="12.75">
      <c r="A25" s="29">
        <v>17</v>
      </c>
      <c r="B25">
        <v>2</v>
      </c>
    </row>
    <row r="26" spans="1:2" ht="12.75">
      <c r="A26" s="29">
        <v>41</v>
      </c>
      <c r="B26">
        <v>1</v>
      </c>
    </row>
    <row r="27" spans="1:2" ht="12.75">
      <c r="A27" s="29">
        <v>42</v>
      </c>
      <c r="B27">
        <v>1</v>
      </c>
    </row>
    <row r="28" spans="1:2" ht="12.75">
      <c r="A28" s="29">
        <v>43</v>
      </c>
      <c r="B28">
        <v>1</v>
      </c>
    </row>
    <row r="29" spans="1:2" ht="12.75">
      <c r="A29" s="29">
        <v>58</v>
      </c>
      <c r="B29">
        <v>1</v>
      </c>
    </row>
    <row r="32" ht="12.75">
      <c r="A32" s="65" t="s">
        <v>135</v>
      </c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20"/>
  <sheetViews>
    <sheetView showGridLines="0" zoomScalePageLayoutView="0" workbookViewId="0" topLeftCell="A1">
      <selection activeCell="B26" sqref="B26"/>
    </sheetView>
  </sheetViews>
  <sheetFormatPr defaultColWidth="9.140625" defaultRowHeight="12.75"/>
  <cols>
    <col min="1" max="1" width="9.00390625" style="0" customWidth="1"/>
    <col min="2" max="2" width="16.28125" style="9" customWidth="1"/>
    <col min="3" max="3" width="18.421875" style="9" customWidth="1"/>
  </cols>
  <sheetData>
    <row r="1" ht="12.75">
      <c r="A1" s="4" t="s">
        <v>186</v>
      </c>
    </row>
    <row r="4" spans="1:3" s="23" customFormat="1" ht="38.25">
      <c r="A4" s="21" t="s">
        <v>61</v>
      </c>
      <c r="B4" s="20" t="s">
        <v>146</v>
      </c>
      <c r="C4" s="20" t="s">
        <v>147</v>
      </c>
    </row>
    <row r="5" spans="1:3" ht="12.75">
      <c r="A5" s="1" t="s">
        <v>96</v>
      </c>
      <c r="B5" s="9">
        <v>21239</v>
      </c>
      <c r="C5" s="9">
        <v>270</v>
      </c>
    </row>
    <row r="6" spans="1:3" ht="12.75">
      <c r="A6" s="1" t="s">
        <v>97</v>
      </c>
      <c r="B6" s="9">
        <v>23021</v>
      </c>
      <c r="C6" s="9">
        <v>439</v>
      </c>
    </row>
    <row r="7" spans="1:3" ht="12.75">
      <c r="A7" s="1" t="s">
        <v>98</v>
      </c>
      <c r="B7" s="9">
        <v>30894</v>
      </c>
      <c r="C7" s="9">
        <v>764</v>
      </c>
    </row>
    <row r="8" spans="1:3" ht="12.75">
      <c r="A8" s="1" t="s">
        <v>99</v>
      </c>
      <c r="B8" s="9">
        <v>39043</v>
      </c>
      <c r="C8" s="9">
        <v>2769</v>
      </c>
    </row>
    <row r="9" spans="1:3" ht="12.75">
      <c r="A9" s="1" t="s">
        <v>100</v>
      </c>
      <c r="B9" s="9">
        <v>49913</v>
      </c>
      <c r="C9" s="9">
        <v>3258</v>
      </c>
    </row>
    <row r="10" spans="1:3" ht="12.75">
      <c r="A10" s="1" t="s">
        <v>101</v>
      </c>
      <c r="B10" s="9">
        <v>45269</v>
      </c>
      <c r="C10" s="9">
        <v>2816</v>
      </c>
    </row>
    <row r="11" spans="1:3" ht="12.75">
      <c r="A11" s="1" t="s">
        <v>102</v>
      </c>
      <c r="B11" s="9">
        <v>40169</v>
      </c>
      <c r="C11" s="9">
        <v>4349</v>
      </c>
    </row>
    <row r="12" spans="1:3" ht="12.75">
      <c r="A12" s="1" t="s">
        <v>103</v>
      </c>
      <c r="B12" s="9">
        <v>49247</v>
      </c>
      <c r="C12" s="9">
        <v>4237</v>
      </c>
    </row>
    <row r="13" spans="1:3" ht="12.75">
      <c r="A13" s="1" t="s">
        <v>104</v>
      </c>
      <c r="B13" s="9">
        <v>44224</v>
      </c>
      <c r="C13" s="9">
        <v>3351</v>
      </c>
    </row>
    <row r="14" spans="1:3" ht="12.75">
      <c r="A14" s="1" t="s">
        <v>105</v>
      </c>
      <c r="B14" s="9">
        <v>40406</v>
      </c>
      <c r="C14" s="9">
        <v>2861</v>
      </c>
    </row>
    <row r="15" spans="1:3" ht="12.75">
      <c r="A15" s="1" t="s">
        <v>106</v>
      </c>
      <c r="B15" s="9">
        <v>40687</v>
      </c>
      <c r="C15" s="9">
        <v>4139</v>
      </c>
    </row>
    <row r="16" spans="1:3" ht="12.75">
      <c r="A16" s="1" t="s">
        <v>60</v>
      </c>
      <c r="B16" s="9">
        <v>36399</v>
      </c>
      <c r="C16" s="9">
        <v>5531</v>
      </c>
    </row>
    <row r="17" spans="1:3" ht="12.75">
      <c r="A17" s="1" t="s">
        <v>191</v>
      </c>
      <c r="B17" s="9">
        <v>33301</v>
      </c>
      <c r="C17" s="9">
        <v>4396</v>
      </c>
    </row>
    <row r="18" ht="12.75">
      <c r="A18" s="1"/>
    </row>
    <row r="19" ht="12.75">
      <c r="A19" s="65" t="s">
        <v>135</v>
      </c>
    </row>
    <row r="20" ht="11.25" customHeight="1">
      <c r="A20" s="65" t="s">
        <v>216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showGridLines="0" zoomScalePageLayoutView="0" workbookViewId="0" topLeftCell="A1">
      <selection activeCell="E19" sqref="E19"/>
    </sheetView>
  </sheetViews>
  <sheetFormatPr defaultColWidth="9.140625" defaultRowHeight="12.75"/>
  <cols>
    <col min="1" max="1" width="46.7109375" style="0" customWidth="1"/>
    <col min="2" max="13" width="7.8515625" style="0" customWidth="1"/>
    <col min="14" max="14" width="10.00390625" style="0" customWidth="1"/>
  </cols>
  <sheetData>
    <row r="1" ht="12.75" customHeight="1">
      <c r="A1" s="4" t="s">
        <v>187</v>
      </c>
    </row>
    <row r="2" ht="12.75" customHeight="1">
      <c r="A2" s="4"/>
    </row>
    <row r="3" spans="1:14" ht="12.75" customHeight="1">
      <c r="A3" s="4"/>
      <c r="N3" s="41" t="s">
        <v>54</v>
      </c>
    </row>
    <row r="4" spans="1:14" ht="12.75" customHeight="1">
      <c r="A4" s="4" t="s">
        <v>49</v>
      </c>
      <c r="B4" s="78" t="s">
        <v>59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13" t="s">
        <v>61</v>
      </c>
    </row>
    <row r="5" spans="1:14" ht="12.75" customHeight="1">
      <c r="A5" s="5"/>
      <c r="B5" s="14">
        <v>40269</v>
      </c>
      <c r="C5" s="14">
        <v>40299</v>
      </c>
      <c r="D5" s="14">
        <v>40330</v>
      </c>
      <c r="E5" s="14">
        <v>40360</v>
      </c>
      <c r="F5" s="14">
        <v>40391</v>
      </c>
      <c r="G5" s="14">
        <v>40422</v>
      </c>
      <c r="H5" s="14">
        <v>40452</v>
      </c>
      <c r="I5" s="14">
        <v>40483</v>
      </c>
      <c r="J5" s="14">
        <v>40513</v>
      </c>
      <c r="K5" s="14">
        <v>40544</v>
      </c>
      <c r="L5" s="14">
        <v>40575</v>
      </c>
      <c r="M5" s="14">
        <v>40603</v>
      </c>
      <c r="N5" s="15" t="s">
        <v>191</v>
      </c>
    </row>
    <row r="6" spans="1:14" s="9" customFormat="1" ht="14.25" customHeight="1">
      <c r="A6" s="12" t="s">
        <v>58</v>
      </c>
      <c r="B6" s="9">
        <v>2134</v>
      </c>
      <c r="C6" s="9">
        <v>2195</v>
      </c>
      <c r="D6" s="9">
        <v>2293</v>
      </c>
      <c r="E6" s="9">
        <v>2195</v>
      </c>
      <c r="F6" s="9">
        <v>2068</v>
      </c>
      <c r="G6" s="9">
        <v>1893</v>
      </c>
      <c r="H6" s="9">
        <v>1779</v>
      </c>
      <c r="I6" s="9">
        <v>1845</v>
      </c>
      <c r="J6" s="9">
        <v>1462</v>
      </c>
      <c r="K6" s="9">
        <v>1882</v>
      </c>
      <c r="L6" s="9">
        <v>1802</v>
      </c>
      <c r="M6" s="9">
        <v>2110</v>
      </c>
      <c r="N6" s="12">
        <v>23658</v>
      </c>
    </row>
    <row r="7" spans="1:14" s="9" customFormat="1" ht="12.75">
      <c r="A7" s="12" t="s">
        <v>55</v>
      </c>
      <c r="B7" s="9">
        <v>3730</v>
      </c>
      <c r="C7" s="9">
        <v>3619</v>
      </c>
      <c r="D7" s="9">
        <v>3784</v>
      </c>
      <c r="E7" s="9">
        <v>3653</v>
      </c>
      <c r="F7" s="9">
        <v>3457</v>
      </c>
      <c r="G7" s="9">
        <v>3309</v>
      </c>
      <c r="H7" s="9">
        <v>2933</v>
      </c>
      <c r="I7" s="9">
        <v>3143</v>
      </c>
      <c r="J7" s="9">
        <v>2553</v>
      </c>
      <c r="K7" s="9">
        <v>3090</v>
      </c>
      <c r="L7" s="9">
        <v>3045</v>
      </c>
      <c r="M7" s="9">
        <v>3625</v>
      </c>
      <c r="N7" s="12">
        <v>39941</v>
      </c>
    </row>
    <row r="8" spans="1:14" s="3" customFormat="1" ht="12.75">
      <c r="A8" s="3" t="s">
        <v>48</v>
      </c>
      <c r="B8" s="27">
        <f aca="true" t="shared" si="0" ref="B8:M8">B6/B7</f>
        <v>0.5721179624664879</v>
      </c>
      <c r="C8" s="27">
        <f t="shared" si="0"/>
        <v>0.6065211384360321</v>
      </c>
      <c r="D8" s="27">
        <f t="shared" si="0"/>
        <v>0.6059725158562368</v>
      </c>
      <c r="E8" s="27">
        <f t="shared" si="0"/>
        <v>0.600875992335067</v>
      </c>
      <c r="F8" s="27">
        <f t="shared" si="0"/>
        <v>0.5982065374602257</v>
      </c>
      <c r="G8" s="27">
        <f t="shared" si="0"/>
        <v>0.5720761559383499</v>
      </c>
      <c r="H8" s="27">
        <f t="shared" si="0"/>
        <v>0.6065461984316399</v>
      </c>
      <c r="I8" s="27">
        <f t="shared" si="0"/>
        <v>0.5870187718740058</v>
      </c>
      <c r="J8" s="27">
        <f t="shared" si="0"/>
        <v>0.572659616137877</v>
      </c>
      <c r="K8" s="27">
        <f t="shared" si="0"/>
        <v>0.6090614886731391</v>
      </c>
      <c r="L8" s="27">
        <f t="shared" si="0"/>
        <v>0.5917898193760263</v>
      </c>
      <c r="M8" s="27">
        <f t="shared" si="0"/>
        <v>0.5820689655172414</v>
      </c>
      <c r="N8" s="27">
        <f>N6/N7</f>
        <v>0.5923236774242007</v>
      </c>
    </row>
    <row r="9" s="3" customFormat="1" ht="12.75">
      <c r="N9" s="6"/>
    </row>
    <row r="10" spans="1:14" ht="12.75">
      <c r="A10" s="4" t="s">
        <v>50</v>
      </c>
      <c r="B10" s="78" t="s">
        <v>59</v>
      </c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13" t="s">
        <v>61</v>
      </c>
    </row>
    <row r="11" spans="1:14" ht="12.75">
      <c r="A11" s="5"/>
      <c r="B11" s="14">
        <v>40269</v>
      </c>
      <c r="C11" s="14">
        <v>40299</v>
      </c>
      <c r="D11" s="14">
        <v>40330</v>
      </c>
      <c r="E11" s="14">
        <v>40360</v>
      </c>
      <c r="F11" s="14">
        <v>40391</v>
      </c>
      <c r="G11" s="14">
        <v>40422</v>
      </c>
      <c r="H11" s="14">
        <v>40452</v>
      </c>
      <c r="I11" s="14">
        <v>40483</v>
      </c>
      <c r="J11" s="14">
        <v>40513</v>
      </c>
      <c r="K11" s="14">
        <v>40544</v>
      </c>
      <c r="L11" s="14">
        <v>40575</v>
      </c>
      <c r="M11" s="14">
        <v>40603</v>
      </c>
      <c r="N11" s="15" t="s">
        <v>191</v>
      </c>
    </row>
    <row r="12" spans="1:14" s="9" customFormat="1" ht="12.75">
      <c r="A12" s="12" t="s">
        <v>57</v>
      </c>
      <c r="B12" s="9">
        <v>1284</v>
      </c>
      <c r="C12" s="9">
        <v>1051</v>
      </c>
      <c r="D12" s="9">
        <v>1537</v>
      </c>
      <c r="E12" s="9">
        <v>1155</v>
      </c>
      <c r="F12" s="9">
        <v>1185</v>
      </c>
      <c r="G12" s="9">
        <v>1054</v>
      </c>
      <c r="H12" s="9">
        <v>1228</v>
      </c>
      <c r="I12" s="9">
        <v>1486</v>
      </c>
      <c r="J12" s="9">
        <v>1323</v>
      </c>
      <c r="K12" s="9">
        <v>1192</v>
      </c>
      <c r="L12" s="9">
        <v>1051</v>
      </c>
      <c r="M12" s="9">
        <v>1018</v>
      </c>
      <c r="N12" s="12">
        <v>14564</v>
      </c>
    </row>
    <row r="13" spans="1:14" s="9" customFormat="1" ht="12.75">
      <c r="A13" s="12" t="s">
        <v>56</v>
      </c>
      <c r="B13" s="9">
        <v>43622</v>
      </c>
      <c r="C13" s="9">
        <v>38100</v>
      </c>
      <c r="D13" s="9">
        <v>44349</v>
      </c>
      <c r="E13" s="9">
        <v>42474</v>
      </c>
      <c r="F13" s="9">
        <v>40463</v>
      </c>
      <c r="G13" s="9">
        <v>39554</v>
      </c>
      <c r="H13" s="9">
        <v>39872</v>
      </c>
      <c r="I13" s="9">
        <v>41338</v>
      </c>
      <c r="J13" s="9">
        <v>35252</v>
      </c>
      <c r="K13" s="9">
        <v>36699</v>
      </c>
      <c r="L13" s="9">
        <v>35133</v>
      </c>
      <c r="M13" s="9">
        <v>37521</v>
      </c>
      <c r="N13" s="12">
        <v>474377</v>
      </c>
    </row>
    <row r="14" spans="1:14" s="3" customFormat="1" ht="12.75">
      <c r="A14" s="3" t="s">
        <v>48</v>
      </c>
      <c r="B14" s="27">
        <v>0.0396</v>
      </c>
      <c r="C14" s="27">
        <v>0.0426</v>
      </c>
      <c r="D14" s="27">
        <v>0.0329</v>
      </c>
      <c r="E14" s="27">
        <v>0.0325</v>
      </c>
      <c r="F14" s="27">
        <v>0.0308</v>
      </c>
      <c r="G14" s="27">
        <v>0.0302</v>
      </c>
      <c r="H14" s="27">
        <v>0.0275</v>
      </c>
      <c r="I14" s="27">
        <v>0.037</v>
      </c>
      <c r="J14" s="27">
        <v>0.0282</v>
      </c>
      <c r="K14" s="27">
        <v>0.038</v>
      </c>
      <c r="L14" s="27">
        <v>0.0366</v>
      </c>
      <c r="M14" s="27">
        <v>0.0354</v>
      </c>
      <c r="N14" s="54">
        <f>N12/N13</f>
        <v>0.030701319836332706</v>
      </c>
    </row>
    <row r="17" ht="12.75">
      <c r="A17" s="65" t="s">
        <v>135</v>
      </c>
    </row>
    <row r="18" ht="12.75">
      <c r="A18" s="65" t="s">
        <v>217</v>
      </c>
    </row>
  </sheetData>
  <sheetProtection/>
  <mergeCells count="2">
    <mergeCell ref="B4:M4"/>
    <mergeCell ref="B10:M10"/>
  </mergeCells>
  <printOptions/>
  <pageMargins left="0.75" right="0.75" top="1" bottom="1" header="0.5" footer="0.5"/>
  <pageSetup fitToHeight="1" fitToWidth="1" horizontalDpi="1200" verticalDpi="12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showGridLines="0" zoomScalePageLayoutView="0" workbookViewId="0" topLeftCell="A1">
      <selection activeCell="C25" sqref="C25"/>
    </sheetView>
  </sheetViews>
  <sheetFormatPr defaultColWidth="9.140625" defaultRowHeight="12.75"/>
  <cols>
    <col min="1" max="1" width="35.57421875" style="0" customWidth="1"/>
    <col min="2" max="2" width="11.140625" style="9" customWidth="1"/>
  </cols>
  <sheetData>
    <row r="1" ht="12.75">
      <c r="A1" s="4" t="s">
        <v>169</v>
      </c>
    </row>
    <row r="2" ht="12.75">
      <c r="A2" s="1"/>
    </row>
    <row r="3" ht="12.75">
      <c r="B3" s="26" t="s">
        <v>54</v>
      </c>
    </row>
    <row r="4" spans="1:2" ht="12.75">
      <c r="A4" s="35" t="s">
        <v>108</v>
      </c>
      <c r="B4" s="34">
        <v>6595295</v>
      </c>
    </row>
    <row r="5" spans="1:2" ht="12.75">
      <c r="A5" s="32" t="s">
        <v>107</v>
      </c>
      <c r="B5" s="9">
        <v>43886</v>
      </c>
    </row>
    <row r="6" spans="1:2" ht="12.75">
      <c r="A6" s="1" t="s">
        <v>22</v>
      </c>
      <c r="B6" s="9">
        <v>400786</v>
      </c>
    </row>
    <row r="7" spans="1:2" ht="12.75">
      <c r="A7" s="4" t="s">
        <v>110</v>
      </c>
      <c r="B7" s="11">
        <f>B4+B6</f>
        <v>6996081</v>
      </c>
    </row>
    <row r="8" spans="1:2" ht="12.75">
      <c r="A8" s="4"/>
      <c r="B8" s="11"/>
    </row>
    <row r="9" spans="1:2" ht="12.75">
      <c r="A9" s="1" t="s">
        <v>134</v>
      </c>
      <c r="B9" s="27">
        <v>0.144</v>
      </c>
    </row>
    <row r="10" spans="1:2" ht="12.75">
      <c r="A10" s="64" t="s">
        <v>109</v>
      </c>
      <c r="B10" s="9">
        <v>5644680</v>
      </c>
    </row>
    <row r="13" ht="12.75">
      <c r="A13" s="65" t="s">
        <v>135</v>
      </c>
    </row>
    <row r="14" ht="12.75">
      <c r="A14" s="65" t="s">
        <v>157</v>
      </c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15"/>
  <sheetViews>
    <sheetView showGridLines="0" zoomScalePageLayoutView="0" workbookViewId="0" topLeftCell="A1">
      <selection activeCell="A14" sqref="A14:A15"/>
    </sheetView>
  </sheetViews>
  <sheetFormatPr defaultColWidth="9.140625" defaultRowHeight="12.75"/>
  <cols>
    <col min="1" max="1" width="10.140625" style="0" customWidth="1"/>
    <col min="2" max="2" width="14.00390625" style="27" customWidth="1"/>
  </cols>
  <sheetData>
    <row r="1" ht="12.75">
      <c r="A1" s="4" t="s">
        <v>188</v>
      </c>
    </row>
    <row r="2" ht="12.75">
      <c r="A2" s="4"/>
    </row>
    <row r="3" ht="12.75">
      <c r="B3" s="37" t="s">
        <v>54</v>
      </c>
    </row>
    <row r="4" spans="1:2" ht="12.75">
      <c r="A4" s="36" t="s">
        <v>61</v>
      </c>
      <c r="B4" s="38" t="s">
        <v>48</v>
      </c>
    </row>
    <row r="5" spans="1:2" ht="12.75">
      <c r="A5" t="s">
        <v>101</v>
      </c>
      <c r="B5" s="27">
        <v>0.45</v>
      </c>
    </row>
    <row r="6" spans="1:2" ht="12.75">
      <c r="A6" t="s">
        <v>102</v>
      </c>
      <c r="B6" s="27">
        <v>0.48</v>
      </c>
    </row>
    <row r="7" spans="1:2" ht="12.75">
      <c r="A7" t="s">
        <v>103</v>
      </c>
      <c r="B7" s="27">
        <v>0.52</v>
      </c>
    </row>
    <row r="8" spans="1:2" ht="12.75">
      <c r="A8" t="s">
        <v>104</v>
      </c>
      <c r="B8" s="27">
        <v>0.555</v>
      </c>
    </row>
    <row r="9" spans="1:2" ht="12.75">
      <c r="A9" t="s">
        <v>105</v>
      </c>
      <c r="B9" s="27">
        <v>0.563</v>
      </c>
    </row>
    <row r="10" spans="1:2" ht="12.75">
      <c r="A10" t="s">
        <v>106</v>
      </c>
      <c r="B10" s="27">
        <v>0.587</v>
      </c>
    </row>
    <row r="11" spans="1:2" ht="12.75">
      <c r="A11" t="s">
        <v>60</v>
      </c>
      <c r="B11" s="27">
        <v>0.5915</v>
      </c>
    </row>
    <row r="12" spans="1:2" ht="12.75">
      <c r="A12" s="1" t="s">
        <v>191</v>
      </c>
      <c r="B12" s="27">
        <v>0.5923</v>
      </c>
    </row>
    <row r="14" ht="12.75">
      <c r="A14" s="65" t="s">
        <v>135</v>
      </c>
    </row>
    <row r="15" ht="12.75">
      <c r="A15" s="65" t="s">
        <v>217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14"/>
  <sheetViews>
    <sheetView showGridLines="0" zoomScalePageLayoutView="0" workbookViewId="0" topLeftCell="A1">
      <selection activeCell="A18" sqref="A18"/>
    </sheetView>
  </sheetViews>
  <sheetFormatPr defaultColWidth="9.140625" defaultRowHeight="12.75"/>
  <cols>
    <col min="1" max="1" width="15.00390625" style="0" customWidth="1"/>
    <col min="2" max="2" width="10.7109375" style="0" customWidth="1"/>
    <col min="3" max="3" width="13.421875" style="0" customWidth="1"/>
    <col min="4" max="4" width="16.7109375" style="0" customWidth="1"/>
    <col min="5" max="5" width="12.00390625" style="0" customWidth="1"/>
    <col min="6" max="6" width="16.28125" style="0" customWidth="1"/>
    <col min="7" max="7" width="17.421875" style="0" customWidth="1"/>
    <col min="8" max="8" width="12.28125" style="0" customWidth="1"/>
    <col min="9" max="9" width="14.28125" style="0" customWidth="1"/>
  </cols>
  <sheetData>
    <row r="1" spans="1:4" ht="12.75">
      <c r="A1" s="4" t="s">
        <v>189</v>
      </c>
      <c r="C1" s="4"/>
      <c r="D1" s="4"/>
    </row>
    <row r="3" ht="12.75">
      <c r="I3" s="7" t="s">
        <v>83</v>
      </c>
    </row>
    <row r="4" spans="1:9" s="23" customFormat="1" ht="37.5" customHeight="1">
      <c r="A4" s="21" t="s">
        <v>67</v>
      </c>
      <c r="B4" s="47" t="s">
        <v>82</v>
      </c>
      <c r="C4" s="47" t="s">
        <v>80</v>
      </c>
      <c r="D4" s="47" t="s">
        <v>120</v>
      </c>
      <c r="E4" s="47" t="s">
        <v>75</v>
      </c>
      <c r="F4" s="44" t="s">
        <v>218</v>
      </c>
      <c r="G4" s="47" t="s">
        <v>221</v>
      </c>
      <c r="H4" s="47" t="s">
        <v>222</v>
      </c>
      <c r="I4" s="47" t="s">
        <v>76</v>
      </c>
    </row>
    <row r="5" spans="1:9" s="29" customFormat="1" ht="12.75" customHeight="1">
      <c r="A5" s="2" t="s">
        <v>78</v>
      </c>
      <c r="B5" s="30">
        <v>4150097</v>
      </c>
      <c r="C5" s="30">
        <v>690334.9704999999</v>
      </c>
      <c r="D5" s="51">
        <f>C5/B5</f>
        <v>0.1663418880329785</v>
      </c>
      <c r="E5" s="30">
        <v>30315</v>
      </c>
      <c r="F5" s="31">
        <v>14228.3225</v>
      </c>
      <c r="G5" s="30">
        <v>8974</v>
      </c>
      <c r="H5" s="30">
        <v>23202</v>
      </c>
      <c r="I5" s="30">
        <v>1153051</v>
      </c>
    </row>
    <row r="6" spans="1:9" ht="12.75">
      <c r="A6" s="1" t="s">
        <v>79</v>
      </c>
      <c r="B6" s="30">
        <v>258148</v>
      </c>
      <c r="C6" s="30">
        <v>241429</v>
      </c>
      <c r="D6" s="51">
        <f>C6/B6</f>
        <v>0.9352348265336163</v>
      </c>
      <c r="E6" s="30">
        <v>7384</v>
      </c>
      <c r="F6" s="30">
        <v>3320</v>
      </c>
      <c r="G6" s="50">
        <v>2921.999</v>
      </c>
      <c r="H6" s="30">
        <f>F6+G6</f>
        <v>6241.999</v>
      </c>
      <c r="I6" s="30">
        <v>43908</v>
      </c>
    </row>
    <row r="7" spans="1:9" ht="12.75">
      <c r="A7" s="1" t="s">
        <v>68</v>
      </c>
      <c r="B7" s="30">
        <v>106228</v>
      </c>
      <c r="C7" s="30">
        <v>32853</v>
      </c>
      <c r="D7" s="51">
        <f>C7/B7</f>
        <v>0.3092687427043717</v>
      </c>
      <c r="E7" s="30">
        <v>2244</v>
      </c>
      <c r="F7" s="28">
        <v>723</v>
      </c>
      <c r="G7" s="30">
        <v>467.9997</v>
      </c>
      <c r="H7" s="30">
        <f>F7+G7</f>
        <v>1190.9997</v>
      </c>
      <c r="I7" s="30">
        <v>17322</v>
      </c>
    </row>
    <row r="8" spans="1:9" ht="12.75">
      <c r="A8" s="1"/>
      <c r="B8" s="30"/>
      <c r="C8" s="30"/>
      <c r="D8" s="51"/>
      <c r="E8" s="30"/>
      <c r="F8" s="28"/>
      <c r="G8" s="30"/>
      <c r="H8" s="30"/>
      <c r="I8" s="30"/>
    </row>
    <row r="9" ht="12.75">
      <c r="A9" s="1"/>
    </row>
    <row r="10" ht="12.75">
      <c r="A10" s="65" t="s">
        <v>196</v>
      </c>
    </row>
    <row r="11" ht="12.75">
      <c r="A11" s="65" t="s">
        <v>219</v>
      </c>
    </row>
    <row r="12" ht="12.75">
      <c r="A12" s="65" t="s">
        <v>220</v>
      </c>
    </row>
    <row r="13" ht="12.75">
      <c r="A13" s="65" t="s">
        <v>225</v>
      </c>
    </row>
    <row r="14" ht="12.75">
      <c r="A14" s="65" t="s">
        <v>223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14"/>
  <sheetViews>
    <sheetView showGridLines="0" zoomScalePageLayoutView="0" workbookViewId="0" topLeftCell="A1">
      <selection activeCell="C16" sqref="C16"/>
    </sheetView>
  </sheetViews>
  <sheetFormatPr defaultColWidth="9.140625" defaultRowHeight="12.75"/>
  <cols>
    <col min="1" max="1" width="16.57421875" style="0" customWidth="1"/>
    <col min="3" max="3" width="12.57421875" style="0" customWidth="1"/>
    <col min="4" max="4" width="16.8515625" style="0" customWidth="1"/>
    <col min="5" max="5" width="11.57421875" style="0" customWidth="1"/>
    <col min="6" max="6" width="16.7109375" style="0" customWidth="1"/>
    <col min="7" max="7" width="15.57421875" style="0" customWidth="1"/>
  </cols>
  <sheetData>
    <row r="1" ht="12.75">
      <c r="A1" s="4" t="s">
        <v>190</v>
      </c>
    </row>
    <row r="3" ht="12.75">
      <c r="G3" s="7" t="s">
        <v>83</v>
      </c>
    </row>
    <row r="4" spans="1:7" ht="38.25" customHeight="1">
      <c r="A4" s="21" t="s">
        <v>67</v>
      </c>
      <c r="B4" s="47" t="s">
        <v>82</v>
      </c>
      <c r="C4" s="47" t="s">
        <v>81</v>
      </c>
      <c r="D4" s="44" t="s">
        <v>226</v>
      </c>
      <c r="E4" s="47" t="s">
        <v>227</v>
      </c>
      <c r="F4" s="47" t="s">
        <v>76</v>
      </c>
      <c r="G4" s="48" t="s">
        <v>228</v>
      </c>
    </row>
    <row r="5" spans="1:7" ht="12.75">
      <c r="A5" s="2" t="s">
        <v>78</v>
      </c>
      <c r="B5" s="30">
        <v>4150097</v>
      </c>
      <c r="C5" s="30">
        <v>35846.3234</v>
      </c>
      <c r="D5" s="31">
        <v>15376</v>
      </c>
      <c r="E5" s="49">
        <f>D5/C5</f>
        <v>0.4289421770936765</v>
      </c>
      <c r="F5" s="30">
        <v>1206379</v>
      </c>
      <c r="G5" s="27">
        <f>F5/B5</f>
        <v>0.29068694057030475</v>
      </c>
    </row>
    <row r="6" spans="1:7" ht="12.75">
      <c r="A6" s="1" t="s">
        <v>79</v>
      </c>
      <c r="B6" s="30">
        <v>258148</v>
      </c>
      <c r="C6" s="30">
        <v>9168</v>
      </c>
      <c r="D6" s="30">
        <v>3320</v>
      </c>
      <c r="E6" s="49">
        <f>D6/C6</f>
        <v>0.3621291448516579</v>
      </c>
      <c r="F6" s="30">
        <v>43908</v>
      </c>
      <c r="G6" s="27">
        <f>F6/B6</f>
        <v>0.17008847637789176</v>
      </c>
    </row>
    <row r="7" spans="1:7" ht="12.75">
      <c r="A7" s="1" t="s">
        <v>68</v>
      </c>
      <c r="B7" s="30">
        <v>106228</v>
      </c>
      <c r="C7" s="30">
        <v>2299</v>
      </c>
      <c r="D7" s="28">
        <v>723</v>
      </c>
      <c r="E7" s="49">
        <f>D7/C7</f>
        <v>0.3144845585036973</v>
      </c>
      <c r="F7" s="30">
        <v>17322</v>
      </c>
      <c r="G7" s="27">
        <f>F7/B7</f>
        <v>0.16306435214820952</v>
      </c>
    </row>
    <row r="8" spans="1:7" ht="12.75">
      <c r="A8" s="1"/>
      <c r="B8" s="30"/>
      <c r="C8" s="30"/>
      <c r="D8" s="28"/>
      <c r="E8" s="49"/>
      <c r="F8" s="30"/>
      <c r="G8" s="27"/>
    </row>
    <row r="9" ht="12.75">
      <c r="A9" s="1"/>
    </row>
    <row r="10" ht="12.75">
      <c r="A10" s="65" t="s">
        <v>196</v>
      </c>
    </row>
    <row r="11" ht="12.75">
      <c r="A11" s="65" t="s">
        <v>219</v>
      </c>
    </row>
    <row r="12" ht="12.75">
      <c r="A12" s="65" t="s">
        <v>220</v>
      </c>
    </row>
    <row r="13" ht="12.75">
      <c r="A13" s="65" t="s">
        <v>229</v>
      </c>
    </row>
    <row r="14" ht="12.75">
      <c r="A14" s="65" t="s">
        <v>230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5.7109375" style="9" customWidth="1"/>
    <col min="3" max="3" width="14.421875" style="27" customWidth="1"/>
  </cols>
  <sheetData>
    <row r="1" ht="12.75">
      <c r="A1" s="4" t="s">
        <v>170</v>
      </c>
    </row>
    <row r="2" ht="12.75">
      <c r="A2" s="4"/>
    </row>
    <row r="3" ht="12.75">
      <c r="C3" s="37" t="s">
        <v>54</v>
      </c>
    </row>
    <row r="4" spans="1:3" ht="12.75">
      <c r="A4" s="5" t="s">
        <v>25</v>
      </c>
      <c r="B4" s="39" t="s">
        <v>32</v>
      </c>
      <c r="C4" s="38" t="s">
        <v>0</v>
      </c>
    </row>
    <row r="5" spans="1:3" ht="12.75">
      <c r="A5" t="s">
        <v>23</v>
      </c>
      <c r="B5" s="9">
        <v>1379402</v>
      </c>
      <c r="C5" s="27">
        <v>0.20914940120191744</v>
      </c>
    </row>
    <row r="6" spans="1:3" ht="12.75">
      <c r="A6" t="s">
        <v>24</v>
      </c>
      <c r="B6" s="9">
        <v>5172746</v>
      </c>
      <c r="C6" s="27">
        <v>0.7843085108399245</v>
      </c>
    </row>
    <row r="7" spans="1:3" ht="12.75">
      <c r="A7" t="s">
        <v>6</v>
      </c>
      <c r="B7" s="9">
        <v>43147</v>
      </c>
      <c r="C7" s="27">
        <v>0.0065420879581580505</v>
      </c>
    </row>
    <row r="8" spans="1:3" ht="12.75">
      <c r="A8" s="4" t="s">
        <v>2</v>
      </c>
      <c r="B8" s="11">
        <v>6595295</v>
      </c>
      <c r="C8" s="16">
        <v>1</v>
      </c>
    </row>
    <row r="11" ht="12.75">
      <c r="A11" s="65" t="s">
        <v>135</v>
      </c>
    </row>
    <row r="12" ht="12.75">
      <c r="A12" s="1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7"/>
  <sheetViews>
    <sheetView showGridLines="0" zoomScalePageLayoutView="0" workbookViewId="0" topLeftCell="A1">
      <selection activeCell="A29" sqref="A29"/>
    </sheetView>
  </sheetViews>
  <sheetFormatPr defaultColWidth="9.140625" defaultRowHeight="12.75"/>
  <cols>
    <col min="1" max="1" width="29.140625" style="0" customWidth="1"/>
    <col min="2" max="2" width="16.7109375" style="9" customWidth="1"/>
    <col min="3" max="3" width="11.7109375" style="27" customWidth="1"/>
  </cols>
  <sheetData>
    <row r="1" ht="12.75">
      <c r="A1" s="4" t="s">
        <v>171</v>
      </c>
    </row>
    <row r="2" ht="12.75">
      <c r="A2" s="4"/>
    </row>
    <row r="3" ht="12.75">
      <c r="C3" s="37" t="s">
        <v>54</v>
      </c>
    </row>
    <row r="4" spans="1:3" ht="12.75">
      <c r="A4" s="5" t="s">
        <v>31</v>
      </c>
      <c r="B4" s="39" t="s">
        <v>32</v>
      </c>
      <c r="C4" s="38" t="s">
        <v>0</v>
      </c>
    </row>
    <row r="5" spans="1:3" ht="12.75">
      <c r="A5" t="s">
        <v>29</v>
      </c>
      <c r="B5" s="9">
        <v>4928584</v>
      </c>
      <c r="C5" s="27">
        <v>0.7472878771912401</v>
      </c>
    </row>
    <row r="6" spans="1:3" ht="12.75">
      <c r="A6" t="s">
        <v>27</v>
      </c>
      <c r="B6" s="9">
        <v>496633</v>
      </c>
      <c r="C6" s="27">
        <v>0.07530110480274195</v>
      </c>
    </row>
    <row r="7" spans="1:3" ht="12.75">
      <c r="A7" t="s">
        <v>26</v>
      </c>
      <c r="B7" s="9">
        <v>370113</v>
      </c>
      <c r="C7" s="27">
        <v>0.05611773241378892</v>
      </c>
    </row>
    <row r="8" spans="1:3" ht="12.75">
      <c r="A8" t="s">
        <v>30</v>
      </c>
      <c r="B8" s="9">
        <v>132900</v>
      </c>
      <c r="C8" s="27">
        <v>0.020150728663388066</v>
      </c>
    </row>
    <row r="9" spans="1:3" ht="12.75">
      <c r="A9" t="s">
        <v>28</v>
      </c>
      <c r="B9" s="9">
        <v>56013</v>
      </c>
      <c r="C9" s="27">
        <v>0.008492872570521864</v>
      </c>
    </row>
    <row r="10" spans="1:3" ht="12.75">
      <c r="A10" s="1" t="s">
        <v>112</v>
      </c>
      <c r="B10" s="9">
        <v>46889</v>
      </c>
      <c r="C10" s="27">
        <v>0.007109462124135464</v>
      </c>
    </row>
    <row r="11" spans="1:3" ht="12.75">
      <c r="A11" t="s">
        <v>6</v>
      </c>
      <c r="B11" s="9">
        <v>564163</v>
      </c>
      <c r="C11" s="27">
        <v>0.08554022223418362</v>
      </c>
    </row>
    <row r="12" spans="1:3" ht="12.75">
      <c r="A12" s="4" t="s">
        <v>2</v>
      </c>
      <c r="B12" s="11">
        <v>6595295</v>
      </c>
      <c r="C12" s="16">
        <v>1</v>
      </c>
    </row>
    <row r="15" ht="12.75">
      <c r="A15" s="65" t="s">
        <v>135</v>
      </c>
    </row>
    <row r="16" ht="12.75">
      <c r="A16" s="65" t="s">
        <v>195</v>
      </c>
    </row>
    <row r="17" ht="12.75">
      <c r="A17" s="65" t="s">
        <v>198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3"/>
  <sheetViews>
    <sheetView showGridLines="0" zoomScalePageLayoutView="0" workbookViewId="0" topLeftCell="A1">
      <selection activeCell="A24" sqref="A24"/>
    </sheetView>
  </sheetViews>
  <sheetFormatPr defaultColWidth="9.140625" defaultRowHeight="12.75"/>
  <cols>
    <col min="1" max="1" width="18.140625" style="0" bestFit="1" customWidth="1"/>
    <col min="2" max="2" width="15.7109375" style="9" customWidth="1"/>
    <col min="3" max="3" width="12.57421875" style="27" customWidth="1"/>
  </cols>
  <sheetData>
    <row r="1" ht="12.75">
      <c r="A1" s="4" t="s">
        <v>172</v>
      </c>
    </row>
    <row r="2" ht="12.75">
      <c r="A2" s="4"/>
    </row>
    <row r="3" ht="12.75">
      <c r="C3" s="37" t="s">
        <v>54</v>
      </c>
    </row>
    <row r="4" spans="1:3" ht="12.75">
      <c r="A4" s="5" t="s">
        <v>3</v>
      </c>
      <c r="B4" s="39" t="s">
        <v>32</v>
      </c>
      <c r="C4" s="38" t="s">
        <v>0</v>
      </c>
    </row>
    <row r="5" spans="1:3" ht="12.75">
      <c r="A5" t="s">
        <v>33</v>
      </c>
      <c r="B5" s="9">
        <v>27</v>
      </c>
      <c r="C5" s="27">
        <v>4.093827493690578E-06</v>
      </c>
    </row>
    <row r="6" spans="1:3" ht="12.75">
      <c r="A6" t="s">
        <v>43</v>
      </c>
      <c r="B6" s="9">
        <v>737109</v>
      </c>
      <c r="C6" s="27">
        <v>0.11176285518691734</v>
      </c>
    </row>
    <row r="7" spans="1:3" ht="12.75">
      <c r="A7" t="s">
        <v>34</v>
      </c>
      <c r="B7" s="9">
        <v>570396</v>
      </c>
      <c r="C7" s="27">
        <v>0.0864852898922641</v>
      </c>
    </row>
    <row r="8" spans="1:3" ht="12.75">
      <c r="A8" t="s">
        <v>35</v>
      </c>
      <c r="B8" s="9">
        <v>846179</v>
      </c>
      <c r="C8" s="27">
        <v>0.1283004020290222</v>
      </c>
    </row>
    <row r="9" spans="1:3" ht="12.75">
      <c r="A9" t="s">
        <v>36</v>
      </c>
      <c r="B9" s="9">
        <v>838265</v>
      </c>
      <c r="C9" s="27">
        <v>0.12710045570364933</v>
      </c>
    </row>
    <row r="10" spans="1:3" ht="12.75">
      <c r="A10" t="s">
        <v>37</v>
      </c>
      <c r="B10" s="9">
        <v>1509334</v>
      </c>
      <c r="C10" s="27">
        <v>0.22885011208748055</v>
      </c>
    </row>
    <row r="11" spans="1:3" ht="12.75">
      <c r="A11" t="s">
        <v>38</v>
      </c>
      <c r="B11" s="9">
        <v>1101023</v>
      </c>
      <c r="C11" s="27">
        <v>0.166940675132803</v>
      </c>
    </row>
    <row r="12" spans="1:3" ht="12.75">
      <c r="A12" t="s">
        <v>39</v>
      </c>
      <c r="B12" s="9">
        <v>542998</v>
      </c>
      <c r="C12" s="27">
        <v>0.08233111634885172</v>
      </c>
    </row>
    <row r="13" spans="1:3" ht="12.75">
      <c r="A13" t="s">
        <v>40</v>
      </c>
      <c r="B13" s="9">
        <v>212157</v>
      </c>
      <c r="C13" s="27">
        <v>0.032167931836256</v>
      </c>
    </row>
    <row r="14" spans="1:3" ht="12.75">
      <c r="A14" t="s">
        <v>41</v>
      </c>
      <c r="B14" s="9">
        <v>71332</v>
      </c>
      <c r="C14" s="27">
        <v>0.010815588991849492</v>
      </c>
    </row>
    <row r="15" spans="1:3" ht="12.75">
      <c r="A15" t="s">
        <v>42</v>
      </c>
      <c r="B15" s="9">
        <v>166475</v>
      </c>
      <c r="C15" s="27">
        <v>0.025241478963412552</v>
      </c>
    </row>
    <row r="16" spans="1:3" ht="12.75">
      <c r="A16" s="4" t="s">
        <v>1</v>
      </c>
      <c r="B16" s="11">
        <v>6595295</v>
      </c>
      <c r="C16" s="16">
        <v>1</v>
      </c>
    </row>
    <row r="19" ht="12.75">
      <c r="A19" s="65" t="s">
        <v>135</v>
      </c>
    </row>
    <row r="20" ht="12.75">
      <c r="A20" s="65" t="s">
        <v>199</v>
      </c>
    </row>
    <row r="21" ht="12.75">
      <c r="A21" s="65" t="s">
        <v>200</v>
      </c>
    </row>
    <row r="22" ht="12.75">
      <c r="A22" s="1"/>
    </row>
    <row r="23" ht="12.75">
      <c r="A23" s="1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1"/>
  <sheetViews>
    <sheetView showGridLines="0" zoomScalePageLayoutView="0" workbookViewId="0" topLeftCell="A1">
      <selection activeCell="A25" sqref="A25"/>
    </sheetView>
  </sheetViews>
  <sheetFormatPr defaultColWidth="9.140625" defaultRowHeight="12.75"/>
  <cols>
    <col min="1" max="1" width="18.421875" style="0" customWidth="1"/>
    <col min="2" max="2" width="15.8515625" style="9" customWidth="1"/>
    <col min="3" max="3" width="13.57421875" style="27" customWidth="1"/>
  </cols>
  <sheetData>
    <row r="1" ht="12.75">
      <c r="A1" s="4" t="s">
        <v>173</v>
      </c>
    </row>
    <row r="2" ht="12.75">
      <c r="A2" s="4"/>
    </row>
    <row r="3" ht="12.75">
      <c r="C3" s="37" t="s">
        <v>54</v>
      </c>
    </row>
    <row r="4" spans="1:3" ht="12.75">
      <c r="A4" s="36" t="s">
        <v>224</v>
      </c>
      <c r="B4" s="39" t="s">
        <v>32</v>
      </c>
      <c r="C4" s="38" t="s">
        <v>0</v>
      </c>
    </row>
    <row r="5" spans="1:3" ht="12.75">
      <c r="A5" t="s">
        <v>33</v>
      </c>
      <c r="B5" s="9">
        <v>1</v>
      </c>
      <c r="C5" s="27">
        <v>1.5162324050705844E-07</v>
      </c>
    </row>
    <row r="6" spans="1:3" ht="12.75">
      <c r="A6" t="s">
        <v>43</v>
      </c>
      <c r="B6" s="9">
        <v>85460</v>
      </c>
      <c r="C6" s="27">
        <v>0.012957722133733215</v>
      </c>
    </row>
    <row r="7" spans="1:3" ht="12.75">
      <c r="A7" t="s">
        <v>34</v>
      </c>
      <c r="B7" s="9">
        <v>166157</v>
      </c>
      <c r="C7" s="27">
        <v>0.02519326277293131</v>
      </c>
    </row>
    <row r="8" spans="1:3" ht="12.75">
      <c r="A8" t="s">
        <v>35</v>
      </c>
      <c r="B8" s="9">
        <v>465917</v>
      </c>
      <c r="C8" s="27">
        <v>0.07064384534732715</v>
      </c>
    </row>
    <row r="9" spans="1:3" ht="12.75">
      <c r="A9" t="s">
        <v>36</v>
      </c>
      <c r="B9" s="9">
        <v>857099</v>
      </c>
      <c r="C9" s="27">
        <v>0.12995612781535928</v>
      </c>
    </row>
    <row r="10" spans="1:3" ht="12.75">
      <c r="A10" t="s">
        <v>37</v>
      </c>
      <c r="B10" s="9">
        <v>2090718</v>
      </c>
      <c r="C10" s="27">
        <v>0.3170014381464362</v>
      </c>
    </row>
    <row r="11" spans="1:3" ht="12.75">
      <c r="A11" t="s">
        <v>38</v>
      </c>
      <c r="B11" s="9">
        <v>1458473</v>
      </c>
      <c r="C11" s="27">
        <v>0.22113840245205105</v>
      </c>
    </row>
    <row r="12" spans="1:3" ht="12.75">
      <c r="A12" t="s">
        <v>39</v>
      </c>
      <c r="B12" s="9">
        <v>930129</v>
      </c>
      <c r="C12" s="27">
        <v>0.14102917306958976</v>
      </c>
    </row>
    <row r="13" spans="1:3" ht="12.75">
      <c r="A13" t="s">
        <v>40</v>
      </c>
      <c r="B13" s="9">
        <v>376104</v>
      </c>
      <c r="C13" s="27">
        <v>0.057026107247666706</v>
      </c>
    </row>
    <row r="14" spans="1:3" ht="12.75">
      <c r="A14" t="s">
        <v>41</v>
      </c>
      <c r="B14" s="9">
        <v>165005</v>
      </c>
      <c r="C14" s="27">
        <v>0.02501859279986718</v>
      </c>
    </row>
    <row r="15" spans="1:3" ht="12.75">
      <c r="A15" t="s">
        <v>42</v>
      </c>
      <c r="B15" s="9">
        <v>232</v>
      </c>
      <c r="C15" s="27">
        <v>3.517659179763756E-05</v>
      </c>
    </row>
    <row r="16" spans="1:3" ht="12.75">
      <c r="A16" s="4" t="s">
        <v>1</v>
      </c>
      <c r="B16" s="11">
        <f>SUM(B5:B15)</f>
        <v>6595295</v>
      </c>
      <c r="C16" s="16">
        <f>SUM(C5:C15)</f>
        <v>1</v>
      </c>
    </row>
    <row r="19" ht="12.75">
      <c r="A19" s="65" t="s">
        <v>135</v>
      </c>
    </row>
    <row r="20" spans="1:3" s="65" customFormat="1" ht="11.25">
      <c r="A20" s="65" t="s">
        <v>201</v>
      </c>
      <c r="B20" s="69"/>
      <c r="C20" s="70"/>
    </row>
    <row r="21" ht="12.75">
      <c r="A21" s="65" t="s">
        <v>200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5"/>
  <sheetViews>
    <sheetView showGridLines="0" zoomScalePageLayoutView="0" workbookViewId="0" topLeftCell="A1">
      <selection activeCell="B23" sqref="B23"/>
    </sheetView>
  </sheetViews>
  <sheetFormatPr defaultColWidth="9.140625" defaultRowHeight="12.75"/>
  <cols>
    <col min="1" max="1" width="28.8515625" style="0" customWidth="1"/>
    <col min="2" max="2" width="15.8515625" style="9" customWidth="1"/>
    <col min="3" max="3" width="12.7109375" style="27" customWidth="1"/>
  </cols>
  <sheetData>
    <row r="1" ht="12.75">
      <c r="A1" s="4" t="s">
        <v>174</v>
      </c>
    </row>
    <row r="2" ht="12.75">
      <c r="A2" s="4"/>
    </row>
    <row r="3" ht="12.75">
      <c r="C3" s="37" t="s">
        <v>54</v>
      </c>
    </row>
    <row r="4" spans="1:3" ht="12.75">
      <c r="A4" s="5" t="s">
        <v>45</v>
      </c>
      <c r="B4" s="10" t="s">
        <v>32</v>
      </c>
      <c r="C4" s="38" t="s">
        <v>0</v>
      </c>
    </row>
    <row r="5" spans="1:3" ht="12.75">
      <c r="A5" t="s">
        <v>4</v>
      </c>
      <c r="B5" s="9">
        <v>5761142</v>
      </c>
      <c r="C5" s="27">
        <f aca="true" t="shared" si="0" ref="C5:C10">B5/$B$10</f>
        <v>0.8735230190613157</v>
      </c>
    </row>
    <row r="6" spans="1:3" ht="12.75">
      <c r="A6" t="s">
        <v>7</v>
      </c>
      <c r="B6" s="9">
        <v>348662</v>
      </c>
      <c r="C6" s="27">
        <f t="shared" si="0"/>
        <v>0.05286526228167201</v>
      </c>
    </row>
    <row r="7" spans="1:3" ht="12.75">
      <c r="A7" t="s">
        <v>5</v>
      </c>
      <c r="B7" s="9">
        <v>299605</v>
      </c>
      <c r="C7" s="27">
        <f t="shared" si="0"/>
        <v>0.04542708097211724</v>
      </c>
    </row>
    <row r="8" spans="1:3" ht="12.75">
      <c r="A8" t="s">
        <v>44</v>
      </c>
      <c r="B8" s="9">
        <v>88331</v>
      </c>
      <c r="C8" s="27">
        <f t="shared" si="0"/>
        <v>0.01339303245722898</v>
      </c>
    </row>
    <row r="9" spans="1:3" ht="12.75">
      <c r="A9" s="1" t="s">
        <v>194</v>
      </c>
      <c r="B9" s="9">
        <v>97555</v>
      </c>
      <c r="C9" s="27">
        <f t="shared" si="0"/>
        <v>0.014791605227666087</v>
      </c>
    </row>
    <row r="10" spans="1:3" ht="12.75">
      <c r="A10" s="4" t="s">
        <v>1</v>
      </c>
      <c r="B10" s="11">
        <f>SUM(B5:B9)</f>
        <v>6595295</v>
      </c>
      <c r="C10" s="40">
        <f t="shared" si="0"/>
        <v>1</v>
      </c>
    </row>
    <row r="11" spans="1:3" ht="12.75">
      <c r="A11" s="4"/>
      <c r="B11" s="11"/>
      <c r="C11" s="40"/>
    </row>
    <row r="13" ht="12.75">
      <c r="A13" s="65" t="s">
        <v>135</v>
      </c>
    </row>
    <row r="14" ht="12.75">
      <c r="A14" s="71" t="s">
        <v>202</v>
      </c>
    </row>
    <row r="15" ht="12.75">
      <c r="A15" s="65" t="s">
        <v>193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21"/>
  <sheetViews>
    <sheetView showGridLines="0" zoomScalePageLayoutView="0" workbookViewId="0" topLeftCell="A1">
      <selection activeCell="A21" sqref="A21"/>
    </sheetView>
  </sheetViews>
  <sheetFormatPr defaultColWidth="9.140625" defaultRowHeight="12.75"/>
  <cols>
    <col min="1" max="1" width="57.8515625" style="0" customWidth="1"/>
    <col min="2" max="2" width="11.421875" style="0" customWidth="1"/>
  </cols>
  <sheetData>
    <row r="1" ht="12.75">
      <c r="A1" s="4" t="s">
        <v>175</v>
      </c>
    </row>
    <row r="3" ht="12.75">
      <c r="B3" s="33" t="s">
        <v>83</v>
      </c>
    </row>
    <row r="4" spans="1:2" ht="12.75">
      <c r="A4" s="35" t="s">
        <v>89</v>
      </c>
      <c r="B4" s="34">
        <v>5303222.268</v>
      </c>
    </row>
    <row r="5" ht="12.75">
      <c r="B5" s="9"/>
    </row>
    <row r="6" spans="1:2" ht="12.75">
      <c r="A6" s="1" t="s">
        <v>93</v>
      </c>
      <c r="B6" s="9">
        <v>937584</v>
      </c>
    </row>
    <row r="7" spans="1:2" ht="12.75">
      <c r="A7" s="1" t="s">
        <v>90</v>
      </c>
      <c r="B7" s="9">
        <v>4115973</v>
      </c>
    </row>
    <row r="8" spans="1:2" ht="12.75">
      <c r="A8" s="1" t="s">
        <v>91</v>
      </c>
      <c r="B8" s="9">
        <v>5053557</v>
      </c>
    </row>
    <row r="9" ht="12.75">
      <c r="B9" s="9"/>
    </row>
    <row r="10" spans="1:2" ht="12.75">
      <c r="A10" s="1" t="s">
        <v>138</v>
      </c>
      <c r="B10" s="9">
        <f>B4-B8</f>
        <v>249665.26800000016</v>
      </c>
    </row>
    <row r="11" spans="1:2" ht="12.75">
      <c r="A11" s="1" t="s">
        <v>93</v>
      </c>
      <c r="B11" s="9">
        <v>937584</v>
      </c>
    </row>
    <row r="12" spans="1:2" ht="12.75">
      <c r="A12" s="4" t="s">
        <v>136</v>
      </c>
      <c r="B12" s="11">
        <f>B10+B11</f>
        <v>1187249.2680000002</v>
      </c>
    </row>
    <row r="13" ht="12.75">
      <c r="A13" s="1"/>
    </row>
    <row r="14" spans="1:2" ht="12.75">
      <c r="A14" s="52" t="s">
        <v>137</v>
      </c>
      <c r="B14" s="66">
        <f>B12/B4</f>
        <v>0.22387318652735755</v>
      </c>
    </row>
    <row r="15" spans="1:2" ht="12.75">
      <c r="A15" s="73"/>
      <c r="B15" s="74"/>
    </row>
    <row r="17" ht="12.75">
      <c r="A17" s="65" t="s">
        <v>141</v>
      </c>
    </row>
    <row r="18" ht="12.75">
      <c r="A18" s="65" t="s">
        <v>92</v>
      </c>
    </row>
    <row r="19" ht="12.75">
      <c r="A19" s="65" t="s">
        <v>140</v>
      </c>
    </row>
    <row r="20" ht="12.75">
      <c r="A20" s="65" t="s">
        <v>139</v>
      </c>
    </row>
    <row r="21" ht="12.75">
      <c r="A21" s="75" t="s">
        <v>231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6"/>
  <sheetViews>
    <sheetView showGridLines="0" zoomScalePageLayoutView="0" workbookViewId="0" topLeftCell="A1">
      <selection activeCell="A14" sqref="A14:A16"/>
    </sheetView>
  </sheetViews>
  <sheetFormatPr defaultColWidth="9.140625" defaultRowHeight="12.75"/>
  <cols>
    <col min="1" max="1" width="34.00390625" style="0" customWidth="1"/>
    <col min="2" max="2" width="15.421875" style="9" customWidth="1"/>
    <col min="3" max="3" width="13.421875" style="3" customWidth="1"/>
  </cols>
  <sheetData>
    <row r="1" ht="12.75">
      <c r="A1" s="4" t="s">
        <v>176</v>
      </c>
    </row>
    <row r="2" ht="12.75">
      <c r="A2" s="4"/>
    </row>
    <row r="3" ht="12.75">
      <c r="A3" s="4"/>
    </row>
    <row r="4" ht="12.75">
      <c r="C4" s="7" t="s">
        <v>54</v>
      </c>
    </row>
    <row r="5" spans="1:3" ht="25.5" customHeight="1">
      <c r="A5" s="36" t="s">
        <v>122</v>
      </c>
      <c r="B5" s="10" t="s">
        <v>32</v>
      </c>
      <c r="C5" s="8" t="s">
        <v>0</v>
      </c>
    </row>
    <row r="6" spans="1:3" ht="12.75">
      <c r="A6" s="1" t="s">
        <v>4</v>
      </c>
      <c r="B6" s="9">
        <v>361479</v>
      </c>
      <c r="C6" s="27">
        <f>B6/$B$11</f>
        <v>0.9019252169486958</v>
      </c>
    </row>
    <row r="7" spans="1:3" ht="12.75">
      <c r="A7" s="1" t="s">
        <v>7</v>
      </c>
      <c r="B7" s="9">
        <v>16972</v>
      </c>
      <c r="C7" s="27">
        <f>B7/$B$11</f>
        <v>0.04234678856047866</v>
      </c>
    </row>
    <row r="8" spans="1:3" ht="12.75">
      <c r="A8" s="1" t="s">
        <v>5</v>
      </c>
      <c r="B8" s="9">
        <v>14685</v>
      </c>
      <c r="C8" s="27">
        <f>B8/$B$11</f>
        <v>0.03664050141472008</v>
      </c>
    </row>
    <row r="9" spans="1:3" ht="12.75">
      <c r="A9" s="1" t="s">
        <v>44</v>
      </c>
      <c r="B9" s="9">
        <v>2384</v>
      </c>
      <c r="C9" s="27">
        <f>B9/$B$11</f>
        <v>0.005948311567769334</v>
      </c>
    </row>
    <row r="10" spans="1:3" ht="12.75">
      <c r="A10" s="1" t="s">
        <v>194</v>
      </c>
      <c r="B10" s="9">
        <v>5266</v>
      </c>
      <c r="C10" s="27">
        <f>B10/$B$11</f>
        <v>0.01313918150833612</v>
      </c>
    </row>
    <row r="11" spans="1:3" ht="12.75">
      <c r="A11" s="4" t="s">
        <v>1</v>
      </c>
      <c r="B11" s="11">
        <v>400786</v>
      </c>
      <c r="C11" s="16">
        <f>SUM(C6:C10)</f>
        <v>1</v>
      </c>
    </row>
    <row r="14" ht="12.75">
      <c r="A14" s="65" t="s">
        <v>135</v>
      </c>
    </row>
    <row r="15" ht="12.75">
      <c r="A15" s="71" t="s">
        <v>202</v>
      </c>
    </row>
    <row r="16" ht="12.75">
      <c r="A16" s="65" t="s">
        <v>193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kirkhams</dc:creator>
  <cp:keywords/>
  <dc:description/>
  <cp:lastModifiedBy>LauraMc</cp:lastModifiedBy>
  <cp:lastPrinted>2010-07-16T09:41:18Z</cp:lastPrinted>
  <dcterms:created xsi:type="dcterms:W3CDTF">2010-06-07T09:25:52Z</dcterms:created>
  <dcterms:modified xsi:type="dcterms:W3CDTF">2013-05-30T14:55:44Z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